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admin\Desktop\Labour Hour\For Send\13th Apr\Final\"/>
    </mc:Choice>
  </mc:AlternateContent>
  <xr:revisionPtr revIDLastSave="0" documentId="13_ncr:1_{BF82BC17-5A5A-447E-893E-786B86FB075B}" xr6:coauthVersionLast="47" xr6:coauthVersionMax="47" xr10:uidLastSave="{00000000-0000-0000-0000-000000000000}"/>
  <bookViews>
    <workbookView xWindow="-120" yWindow="-120" windowWidth="20730" windowHeight="11160" tabRatio="892" xr2:uid="{00000000-000D-0000-FFFF-FFFF00000000}"/>
  </bookViews>
  <sheets>
    <sheet name="Cover" sheetId="93" r:id="rId1"/>
    <sheet name="Summary" sheetId="89" r:id="rId2"/>
    <sheet name="Overtime 01 - 07 Apr" sheetId="117" r:id="rId3"/>
    <sheet name="Overtime 08 - 13 Apr" sheetId="116" r:id="rId4"/>
    <sheet name="Lab Tracker 08 - 13 Apr" sheetId="77" r:id="rId5"/>
    <sheet name="Approaching OT" sheetId="108" r:id="rId6"/>
    <sheet name="Week Wise OT Hours" sheetId="112" r:id="rId7"/>
    <sheet name="Emp Hrs 08 - 13 April" sheetId="120" r:id="rId8"/>
    <sheet name="Pending_ML5_Apr" sheetId="124" r:id="rId9"/>
    <sheet name="MO Store" sheetId="101" state="hidden" r:id="rId10"/>
  </sheets>
  <definedNames>
    <definedName name="_xlnm._FilterDatabase" localSheetId="5" hidden="1">'Approaching OT'!$A$1:$P$275</definedName>
    <definedName name="_xlnm._FilterDatabase" localSheetId="7" hidden="1">'Emp Hrs 08 - 13 April'!$A$8:$S$369</definedName>
    <definedName name="_xlnm._FilterDatabase" localSheetId="4" hidden="1">'Lab Tracker 08 - 13 Apr'!$A$2:$N$67</definedName>
    <definedName name="_xlnm._FilterDatabase" localSheetId="9" hidden="1">'MO Store'!$A$1:$J$65</definedName>
    <definedName name="_xlnm._FilterDatabase" localSheetId="2" hidden="1">'Overtime 01 - 07 Apr'!$A$2:$N$2</definedName>
    <definedName name="_xlnm._FilterDatabase" localSheetId="3" hidden="1">'Overtime 08 - 13 Apr'!$B$2:$N$2</definedName>
    <definedName name="_xlnm._FilterDatabase" localSheetId="8" hidden="1">Pending_ML5_Apr!$A$1:$N$332</definedName>
    <definedName name="_xlnm._FilterDatabase" localSheetId="6" hidden="1">'Week Wise OT Hours'!$D$2:$AD$643</definedName>
    <definedName name="_xlcn.WorksheetConnection_OTOneReportforMobily1115Sep24.xlsxBudgeted_Hrs1" hidden="1">Budgeted_Hrs[]</definedName>
    <definedName name="_xlcn.WorksheetConnection_OTOneReportforMobily1115Sep24.xlsxScheduleEmp11" hidden="1">ScheduleEmp1</definedName>
    <definedName name="_xlcn.WorksheetConnection_OTOneReportforMobily1115Sep24.xlsxScheduleEmp21" hidden="1">ScheduleEmp2</definedName>
    <definedName name="_xlcn.WorksheetConnection_OTOneReportforMobily1115Sep24.xlsxUnscheduleEmp11" hidden="1">UnscheduleEmp1</definedName>
    <definedName name="_xlcn.WorksheetConnection_OTOneReportforMobily1115Sep24.xlsxUnscheduleEmp21" hidden="1">UnscheduleEmp2</definedName>
    <definedName name="Slicer_Markets">#N/A</definedName>
    <definedName name="Slicer_Months">#N/A</definedName>
    <definedName name="Slicer_SD">#N/A</definedName>
    <definedName name="Slicer_SD1">#N/A</definedName>
    <definedName name="Slicer_SD2">#N/A</definedName>
    <definedName name="Slicer_TM">#N/A</definedName>
    <definedName name="Slicer_TM_Name1">#N/A</definedName>
    <definedName name="Slicer_TM1">#N/A</definedName>
    <definedName name="Slicer_TM2">#N/A</definedName>
    <definedName name="Slicer_VP">#N/A</definedName>
    <definedName name="Slicer_VP1">#N/A</definedName>
    <definedName name="Slicer_VP11">#N/A</definedName>
    <definedName name="Slicer_Week_No">#N/A</definedName>
  </definedNames>
  <calcPr calcId="191029"/>
  <pivotCaches>
    <pivotCache cacheId="0" r:id="rId11"/>
    <pivotCache cacheId="1"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nscheduleEmp2" name="UnscheduleEmp2" connection="Connection4"/>
          <x15:modelTable id="UnscheduleEmp1" name="UnscheduleEmp1" connection="Connection3"/>
          <x15:modelTable id="ScheduleEmp2" name="ScheduleEmp2" connection="Connection2"/>
          <x15:modelTable id="Budgeted_Hrs" name="Budgeted_Hrs" connection="Connection1"/>
          <x15:modelTable id="ScheduleEmp1" name="ScheduleEmp1" connection="Connection"/>
        </x15:modelTables>
        <x15:modelRelationships>
          <x15:modelRelationship fromTable="ScheduleEmp1" fromColumn="UID" toTable="Budgeted_Hrs" toColumn="Unique ID"/>
          <x15:modelRelationship fromTable="ScheduleEmp2" fromColumn="UID" toTable="Budgeted_Hrs" toColumn="Unique ID"/>
          <x15:modelRelationship fromTable="UnscheduleEmp1" fromColumn="UID" toTable="Budgeted_Hrs" toColumn="Unique ID"/>
          <x15:modelRelationship fromTable="UnscheduleEmp2" fromColumn="UID" toTable="Budgeted_Hrs" toColumn="Uniqu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68" i="120" l="1"/>
  <c r="P369" i="120"/>
  <c r="A368" i="120"/>
  <c r="A369" i="120"/>
  <c r="B368" i="120"/>
  <c r="B369" i="120"/>
  <c r="C368" i="120"/>
  <c r="C369" i="120"/>
  <c r="D368" i="120"/>
  <c r="D369" i="120"/>
  <c r="E368" i="120"/>
  <c r="E369" i="120"/>
  <c r="S368" i="120"/>
  <c r="S369" i="120"/>
  <c r="X368" i="120"/>
  <c r="X369" i="120"/>
  <c r="AA368" i="120"/>
  <c r="AA369" i="120"/>
  <c r="P271" i="108"/>
  <c r="P272" i="108"/>
  <c r="P273" i="108"/>
  <c r="P274" i="108"/>
  <c r="P275" i="108"/>
  <c r="L271" i="108"/>
  <c r="L272" i="108"/>
  <c r="L273" i="108"/>
  <c r="L274" i="108"/>
  <c r="L275" i="108"/>
  <c r="A271" i="108"/>
  <c r="B271" i="108"/>
  <c r="C271" i="108"/>
  <c r="D271" i="108"/>
  <c r="E271" i="108"/>
  <c r="F271" i="108"/>
  <c r="G271" i="108"/>
  <c r="A272" i="108"/>
  <c r="B272" i="108"/>
  <c r="C272" i="108"/>
  <c r="D272" i="108"/>
  <c r="E272" i="108"/>
  <c r="F272" i="108"/>
  <c r="G272" i="108"/>
  <c r="A273" i="108"/>
  <c r="B273" i="108"/>
  <c r="C273" i="108"/>
  <c r="D273" i="108"/>
  <c r="E273" i="108"/>
  <c r="F273" i="108"/>
  <c r="G273" i="108"/>
  <c r="A274" i="108"/>
  <c r="B274" i="108"/>
  <c r="C274" i="108"/>
  <c r="D274" i="108"/>
  <c r="E274" i="108"/>
  <c r="F274" i="108"/>
  <c r="G274" i="108"/>
  <c r="A275" i="108"/>
  <c r="B275" i="108"/>
  <c r="C275" i="108"/>
  <c r="D275" i="108"/>
  <c r="E275" i="108"/>
  <c r="F275" i="108"/>
  <c r="G275" i="108"/>
  <c r="A785" i="112"/>
  <c r="B785" i="112"/>
  <c r="C785" i="112"/>
  <c r="D785" i="112"/>
  <c r="E785" i="112"/>
  <c r="F785" i="112"/>
  <c r="H785" i="112"/>
  <c r="A784" i="112"/>
  <c r="B784" i="112"/>
  <c r="C784" i="112"/>
  <c r="D784" i="112"/>
  <c r="E784" i="112"/>
  <c r="F784" i="112"/>
  <c r="H784" i="112"/>
  <c r="A4" i="116"/>
  <c r="B4" i="116"/>
  <c r="C4" i="116"/>
  <c r="D4" i="116"/>
  <c r="E4" i="116"/>
  <c r="F4" i="116"/>
  <c r="G4" i="116"/>
  <c r="A5" i="116"/>
  <c r="B5" i="116"/>
  <c r="C5" i="116"/>
  <c r="D5" i="116"/>
  <c r="E5" i="116"/>
  <c r="F5" i="116"/>
  <c r="G5" i="116"/>
  <c r="A6" i="116"/>
  <c r="B6" i="116"/>
  <c r="C6" i="116"/>
  <c r="D6" i="116"/>
  <c r="E6" i="116"/>
  <c r="F6" i="116"/>
  <c r="G6" i="116"/>
  <c r="A7" i="116"/>
  <c r="B7" i="116"/>
  <c r="C7" i="116"/>
  <c r="D7" i="116"/>
  <c r="E7" i="116"/>
  <c r="F7" i="116"/>
  <c r="G7" i="116"/>
  <c r="A8" i="116"/>
  <c r="B8" i="116"/>
  <c r="C8" i="116"/>
  <c r="D8" i="116"/>
  <c r="E8" i="116"/>
  <c r="F8" i="116"/>
  <c r="G8" i="116"/>
  <c r="A9" i="116"/>
  <c r="B9" i="116"/>
  <c r="C9" i="116"/>
  <c r="D9" i="116"/>
  <c r="E9" i="116"/>
  <c r="F9" i="116"/>
  <c r="G9" i="116"/>
  <c r="A10" i="116"/>
  <c r="B10" i="116"/>
  <c r="C10" i="116"/>
  <c r="D10" i="116"/>
  <c r="E10" i="116"/>
  <c r="F10" i="116"/>
  <c r="G10" i="116"/>
  <c r="A11" i="116"/>
  <c r="B11" i="116"/>
  <c r="C11" i="116"/>
  <c r="D11" i="116"/>
  <c r="E11" i="116"/>
  <c r="F11" i="116"/>
  <c r="G11" i="116"/>
  <c r="A12" i="116"/>
  <c r="B12" i="116"/>
  <c r="C12" i="116"/>
  <c r="D12" i="116"/>
  <c r="E12" i="116"/>
  <c r="F12" i="116"/>
  <c r="G12" i="116"/>
  <c r="A13" i="116"/>
  <c r="B13" i="116"/>
  <c r="C13" i="116"/>
  <c r="D13" i="116"/>
  <c r="E13" i="116"/>
  <c r="F13" i="116"/>
  <c r="G13" i="116"/>
  <c r="A783" i="112"/>
  <c r="B783" i="112"/>
  <c r="C783" i="112"/>
  <c r="D783" i="112"/>
  <c r="E783" i="112"/>
  <c r="F783" i="112"/>
  <c r="H783" i="112"/>
  <c r="A38" i="117"/>
  <c r="B38" i="117"/>
  <c r="C38" i="117"/>
  <c r="D38" i="117"/>
  <c r="E38" i="117"/>
  <c r="F38" i="117"/>
  <c r="G38" i="117"/>
  <c r="P363" i="120" l="1"/>
  <c r="P364" i="120"/>
  <c r="A362" i="120"/>
  <c r="A363" i="120"/>
  <c r="A364" i="120"/>
  <c r="A365" i="120"/>
  <c r="A366" i="120"/>
  <c r="A367" i="120"/>
  <c r="B362" i="120"/>
  <c r="B363" i="120"/>
  <c r="B364" i="120"/>
  <c r="B365" i="120"/>
  <c r="B366" i="120"/>
  <c r="B367" i="120"/>
  <c r="C362" i="120"/>
  <c r="C363" i="120"/>
  <c r="C364" i="120"/>
  <c r="C365" i="120"/>
  <c r="C366" i="120"/>
  <c r="C367" i="120"/>
  <c r="D362" i="120"/>
  <c r="D363" i="120"/>
  <c r="D364" i="120"/>
  <c r="D365" i="120"/>
  <c r="D366" i="120"/>
  <c r="D367" i="120"/>
  <c r="E362" i="120"/>
  <c r="E363" i="120"/>
  <c r="E364" i="120"/>
  <c r="E365" i="120"/>
  <c r="E366" i="120"/>
  <c r="E367" i="120"/>
  <c r="P362" i="120"/>
  <c r="S362" i="120"/>
  <c r="S363" i="120"/>
  <c r="S364" i="120"/>
  <c r="S365" i="120"/>
  <c r="S366" i="120"/>
  <c r="S367" i="120"/>
  <c r="X362" i="120"/>
  <c r="X363" i="120"/>
  <c r="X364" i="120"/>
  <c r="X365" i="120"/>
  <c r="X366" i="120"/>
  <c r="X367" i="120"/>
  <c r="AA362" i="120"/>
  <c r="AA363" i="120"/>
  <c r="AA364" i="120"/>
  <c r="AA365" i="120"/>
  <c r="AA366" i="120"/>
  <c r="AA367" i="120"/>
  <c r="K1" i="112"/>
  <c r="P236" i="108"/>
  <c r="P237" i="108"/>
  <c r="P238" i="108"/>
  <c r="P239" i="108"/>
  <c r="P240" i="108"/>
  <c r="P241" i="108"/>
  <c r="P242" i="108"/>
  <c r="P243" i="108"/>
  <c r="P244" i="108"/>
  <c r="P245" i="108"/>
  <c r="P246" i="108"/>
  <c r="P247" i="108"/>
  <c r="P248" i="108"/>
  <c r="P249" i="108"/>
  <c r="P250" i="108"/>
  <c r="P251" i="108"/>
  <c r="P252" i="108"/>
  <c r="P253" i="108"/>
  <c r="P254" i="108"/>
  <c r="P38" i="108"/>
  <c r="P255" i="108"/>
  <c r="P256" i="108"/>
  <c r="P257" i="108"/>
  <c r="P258" i="108"/>
  <c r="P259" i="108"/>
  <c r="P260" i="108"/>
  <c r="P261" i="108"/>
  <c r="P39" i="108"/>
  <c r="P262" i="108"/>
  <c r="P263" i="108"/>
  <c r="P264" i="108"/>
  <c r="P265" i="108"/>
  <c r="P266" i="108"/>
  <c r="P267" i="108"/>
  <c r="P268" i="108"/>
  <c r="P269" i="108"/>
  <c r="P270" i="108"/>
  <c r="L236" i="108"/>
  <c r="L237" i="108"/>
  <c r="L238" i="108"/>
  <c r="L239" i="108"/>
  <c r="L240" i="108"/>
  <c r="L241" i="108"/>
  <c r="L242" i="108"/>
  <c r="L243" i="108"/>
  <c r="L244" i="108"/>
  <c r="L245" i="108"/>
  <c r="L246" i="108"/>
  <c r="L247" i="108"/>
  <c r="L248" i="108"/>
  <c r="L249" i="108"/>
  <c r="L250" i="108"/>
  <c r="L251" i="108"/>
  <c r="L252" i="108"/>
  <c r="L253" i="108"/>
  <c r="L254" i="108"/>
  <c r="L38" i="108"/>
  <c r="L255" i="108"/>
  <c r="L256" i="108"/>
  <c r="L257" i="108"/>
  <c r="L258" i="108"/>
  <c r="L259" i="108"/>
  <c r="L260" i="108"/>
  <c r="L261" i="108"/>
  <c r="L39" i="108"/>
  <c r="L262" i="108"/>
  <c r="L263" i="108"/>
  <c r="L264" i="108"/>
  <c r="L265" i="108"/>
  <c r="L266" i="108"/>
  <c r="L267" i="108"/>
  <c r="L268" i="108"/>
  <c r="L269" i="108"/>
  <c r="L270" i="108"/>
  <c r="A236" i="108"/>
  <c r="B236" i="108"/>
  <c r="C236" i="108"/>
  <c r="D236" i="108"/>
  <c r="E236" i="108"/>
  <c r="F236" i="108"/>
  <c r="G236" i="108"/>
  <c r="A237" i="108"/>
  <c r="B237" i="108"/>
  <c r="C237" i="108"/>
  <c r="D237" i="108"/>
  <c r="E237" i="108"/>
  <c r="F237" i="108"/>
  <c r="G237" i="108"/>
  <c r="A238" i="108"/>
  <c r="B238" i="108"/>
  <c r="C238" i="108"/>
  <c r="D238" i="108"/>
  <c r="E238" i="108"/>
  <c r="F238" i="108"/>
  <c r="G238" i="108"/>
  <c r="A239" i="108"/>
  <c r="B239" i="108"/>
  <c r="C239" i="108"/>
  <c r="D239" i="108"/>
  <c r="E239" i="108"/>
  <c r="F239" i="108"/>
  <c r="G239" i="108"/>
  <c r="A240" i="108"/>
  <c r="B240" i="108"/>
  <c r="C240" i="108"/>
  <c r="D240" i="108"/>
  <c r="E240" i="108"/>
  <c r="F240" i="108"/>
  <c r="G240" i="108"/>
  <c r="A241" i="108"/>
  <c r="B241" i="108"/>
  <c r="C241" i="108"/>
  <c r="D241" i="108"/>
  <c r="E241" i="108"/>
  <c r="F241" i="108"/>
  <c r="G241" i="108"/>
  <c r="A242" i="108"/>
  <c r="B242" i="108"/>
  <c r="C242" i="108"/>
  <c r="D242" i="108"/>
  <c r="E242" i="108"/>
  <c r="F242" i="108"/>
  <c r="G242" i="108"/>
  <c r="A243" i="108"/>
  <c r="B243" i="108"/>
  <c r="C243" i="108"/>
  <c r="D243" i="108"/>
  <c r="E243" i="108"/>
  <c r="F243" i="108"/>
  <c r="G243" i="108"/>
  <c r="A244" i="108"/>
  <c r="B244" i="108"/>
  <c r="C244" i="108"/>
  <c r="D244" i="108"/>
  <c r="E244" i="108"/>
  <c r="F244" i="108"/>
  <c r="G244" i="108"/>
  <c r="A245" i="108"/>
  <c r="B245" i="108"/>
  <c r="C245" i="108"/>
  <c r="D245" i="108"/>
  <c r="E245" i="108"/>
  <c r="F245" i="108"/>
  <c r="G245" i="108"/>
  <c r="A246" i="108"/>
  <c r="B246" i="108"/>
  <c r="C246" i="108"/>
  <c r="D246" i="108"/>
  <c r="E246" i="108"/>
  <c r="F246" i="108"/>
  <c r="G246" i="108"/>
  <c r="A247" i="108"/>
  <c r="B247" i="108"/>
  <c r="C247" i="108"/>
  <c r="D247" i="108"/>
  <c r="E247" i="108"/>
  <c r="F247" i="108"/>
  <c r="G247" i="108"/>
  <c r="A248" i="108"/>
  <c r="B248" i="108"/>
  <c r="C248" i="108"/>
  <c r="D248" i="108"/>
  <c r="E248" i="108"/>
  <c r="F248" i="108"/>
  <c r="G248" i="108"/>
  <c r="A249" i="108"/>
  <c r="B249" i="108"/>
  <c r="C249" i="108"/>
  <c r="D249" i="108"/>
  <c r="E249" i="108"/>
  <c r="F249" i="108"/>
  <c r="G249" i="108"/>
  <c r="A250" i="108"/>
  <c r="B250" i="108"/>
  <c r="C250" i="108"/>
  <c r="D250" i="108"/>
  <c r="E250" i="108"/>
  <c r="F250" i="108"/>
  <c r="G250" i="108"/>
  <c r="A251" i="108"/>
  <c r="B251" i="108"/>
  <c r="C251" i="108"/>
  <c r="D251" i="108"/>
  <c r="E251" i="108"/>
  <c r="F251" i="108"/>
  <c r="G251" i="108"/>
  <c r="A252" i="108"/>
  <c r="B252" i="108"/>
  <c r="C252" i="108"/>
  <c r="D252" i="108"/>
  <c r="E252" i="108"/>
  <c r="F252" i="108"/>
  <c r="G252" i="108"/>
  <c r="A253" i="108"/>
  <c r="B253" i="108"/>
  <c r="C253" i="108"/>
  <c r="D253" i="108"/>
  <c r="E253" i="108"/>
  <c r="F253" i="108"/>
  <c r="G253" i="108"/>
  <c r="A254" i="108"/>
  <c r="B254" i="108"/>
  <c r="C254" i="108"/>
  <c r="D254" i="108"/>
  <c r="E254" i="108"/>
  <c r="F254" i="108"/>
  <c r="G254" i="108"/>
  <c r="A38" i="108"/>
  <c r="B38" i="108"/>
  <c r="C38" i="108"/>
  <c r="D38" i="108"/>
  <c r="E38" i="108"/>
  <c r="F38" i="108"/>
  <c r="G38" i="108"/>
  <c r="A255" i="108"/>
  <c r="B255" i="108"/>
  <c r="C255" i="108"/>
  <c r="D255" i="108"/>
  <c r="E255" i="108"/>
  <c r="F255" i="108"/>
  <c r="G255" i="108"/>
  <c r="A256" i="108"/>
  <c r="B256" i="108"/>
  <c r="C256" i="108"/>
  <c r="D256" i="108"/>
  <c r="E256" i="108"/>
  <c r="F256" i="108"/>
  <c r="G256" i="108"/>
  <c r="A257" i="108"/>
  <c r="B257" i="108"/>
  <c r="C257" i="108"/>
  <c r="D257" i="108"/>
  <c r="E257" i="108"/>
  <c r="F257" i="108"/>
  <c r="G257" i="108"/>
  <c r="A258" i="108"/>
  <c r="B258" i="108"/>
  <c r="C258" i="108"/>
  <c r="D258" i="108"/>
  <c r="E258" i="108"/>
  <c r="F258" i="108"/>
  <c r="G258" i="108"/>
  <c r="A259" i="108"/>
  <c r="B259" i="108"/>
  <c r="C259" i="108"/>
  <c r="D259" i="108"/>
  <c r="E259" i="108"/>
  <c r="F259" i="108"/>
  <c r="G259" i="108"/>
  <c r="A260" i="108"/>
  <c r="B260" i="108"/>
  <c r="C260" i="108"/>
  <c r="D260" i="108"/>
  <c r="E260" i="108"/>
  <c r="F260" i="108"/>
  <c r="G260" i="108"/>
  <c r="A261" i="108"/>
  <c r="B261" i="108"/>
  <c r="C261" i="108"/>
  <c r="D261" i="108"/>
  <c r="E261" i="108"/>
  <c r="F261" i="108"/>
  <c r="G261" i="108"/>
  <c r="A39" i="108"/>
  <c r="B39" i="108"/>
  <c r="C39" i="108"/>
  <c r="D39" i="108"/>
  <c r="E39" i="108"/>
  <c r="F39" i="108"/>
  <c r="G39" i="108"/>
  <c r="A262" i="108"/>
  <c r="B262" i="108"/>
  <c r="C262" i="108"/>
  <c r="D262" i="108"/>
  <c r="E262" i="108"/>
  <c r="F262" i="108"/>
  <c r="G262" i="108"/>
  <c r="A263" i="108"/>
  <c r="B263" i="108"/>
  <c r="C263" i="108"/>
  <c r="D263" i="108"/>
  <c r="E263" i="108"/>
  <c r="F263" i="108"/>
  <c r="G263" i="108"/>
  <c r="A264" i="108"/>
  <c r="B264" i="108"/>
  <c r="C264" i="108"/>
  <c r="D264" i="108"/>
  <c r="E264" i="108"/>
  <c r="F264" i="108"/>
  <c r="G264" i="108"/>
  <c r="A265" i="108"/>
  <c r="B265" i="108"/>
  <c r="C265" i="108"/>
  <c r="D265" i="108"/>
  <c r="E265" i="108"/>
  <c r="F265" i="108"/>
  <c r="G265" i="108"/>
  <c r="A266" i="108"/>
  <c r="B266" i="108"/>
  <c r="C266" i="108"/>
  <c r="D266" i="108"/>
  <c r="E266" i="108"/>
  <c r="F266" i="108"/>
  <c r="G266" i="108"/>
  <c r="A267" i="108"/>
  <c r="B267" i="108"/>
  <c r="C267" i="108"/>
  <c r="D267" i="108"/>
  <c r="E267" i="108"/>
  <c r="F267" i="108"/>
  <c r="G267" i="108"/>
  <c r="A268" i="108"/>
  <c r="B268" i="108"/>
  <c r="C268" i="108"/>
  <c r="D268" i="108"/>
  <c r="E268" i="108"/>
  <c r="F268" i="108"/>
  <c r="G268" i="108"/>
  <c r="A269" i="108"/>
  <c r="B269" i="108"/>
  <c r="C269" i="108"/>
  <c r="D269" i="108"/>
  <c r="E269" i="108"/>
  <c r="F269" i="108"/>
  <c r="G269" i="108"/>
  <c r="A270" i="108"/>
  <c r="B270" i="108"/>
  <c r="C270" i="108"/>
  <c r="D270" i="108"/>
  <c r="E270" i="108"/>
  <c r="F270" i="108"/>
  <c r="G270" i="108"/>
  <c r="P367" i="120" l="1"/>
  <c r="P366" i="120"/>
  <c r="P365" i="120"/>
  <c r="A32" i="117"/>
  <c r="B32" i="117"/>
  <c r="C32" i="117"/>
  <c r="D32" i="117"/>
  <c r="E32" i="117"/>
  <c r="F32" i="117"/>
  <c r="G32" i="117"/>
  <c r="A33" i="117"/>
  <c r="B33" i="117"/>
  <c r="C33" i="117"/>
  <c r="D33" i="117"/>
  <c r="E33" i="117"/>
  <c r="F33" i="117"/>
  <c r="G33" i="117"/>
  <c r="A34" i="117"/>
  <c r="B34" i="117"/>
  <c r="C34" i="117"/>
  <c r="D34" i="117"/>
  <c r="E34" i="117"/>
  <c r="F34" i="117"/>
  <c r="G34" i="117"/>
  <c r="A35" i="117"/>
  <c r="B35" i="117"/>
  <c r="C35" i="117"/>
  <c r="D35" i="117"/>
  <c r="E35" i="117"/>
  <c r="F35" i="117"/>
  <c r="G35" i="117"/>
  <c r="A36" i="117"/>
  <c r="B36" i="117"/>
  <c r="C36" i="117"/>
  <c r="D36" i="117"/>
  <c r="E36" i="117"/>
  <c r="F36" i="117"/>
  <c r="G36" i="117"/>
  <c r="A37" i="117"/>
  <c r="B37" i="117"/>
  <c r="C37" i="117"/>
  <c r="D37" i="117"/>
  <c r="E37" i="117"/>
  <c r="F37" i="117"/>
  <c r="G37" i="117"/>
  <c r="P355" i="120"/>
  <c r="P356" i="120"/>
  <c r="P357" i="120"/>
  <c r="P358" i="120"/>
  <c r="P359" i="120"/>
  <c r="P360" i="120"/>
  <c r="P361" i="120"/>
  <c r="A357" i="120"/>
  <c r="A358" i="120"/>
  <c r="A359" i="120"/>
  <c r="A360" i="120"/>
  <c r="A361" i="120"/>
  <c r="B357" i="120"/>
  <c r="B358" i="120"/>
  <c r="B359" i="120"/>
  <c r="B360" i="120"/>
  <c r="B361" i="120"/>
  <c r="C357" i="120"/>
  <c r="C358" i="120"/>
  <c r="C359" i="120"/>
  <c r="C360" i="120"/>
  <c r="C361" i="120"/>
  <c r="D357" i="120"/>
  <c r="D358" i="120"/>
  <c r="D359" i="120"/>
  <c r="D360" i="120"/>
  <c r="D361" i="120"/>
  <c r="E357" i="120"/>
  <c r="E358" i="120"/>
  <c r="E359" i="120"/>
  <c r="E360" i="120"/>
  <c r="E361" i="120"/>
  <c r="S357" i="120"/>
  <c r="S358" i="120"/>
  <c r="S359" i="120"/>
  <c r="S360" i="120"/>
  <c r="S361" i="120"/>
  <c r="X357" i="120"/>
  <c r="X358" i="120"/>
  <c r="X359" i="120"/>
  <c r="X360" i="120"/>
  <c r="X361" i="120"/>
  <c r="AA357" i="120"/>
  <c r="AA358" i="120"/>
  <c r="AA359" i="120"/>
  <c r="AA360" i="120"/>
  <c r="AA361" i="120"/>
  <c r="S355" i="120"/>
  <c r="S356" i="120"/>
  <c r="A356" i="120"/>
  <c r="B356" i="120"/>
  <c r="C356" i="120"/>
  <c r="D356" i="120"/>
  <c r="E356" i="120"/>
  <c r="X356" i="120"/>
  <c r="AA356" i="120"/>
  <c r="A355" i="120"/>
  <c r="B355" i="120"/>
  <c r="C355" i="120"/>
  <c r="D355" i="120"/>
  <c r="E355" i="120"/>
  <c r="X355" i="120"/>
  <c r="AA355" i="120"/>
  <c r="D10" i="120"/>
  <c r="D11" i="120"/>
  <c r="D12" i="120"/>
  <c r="D13" i="120"/>
  <c r="D14" i="120"/>
  <c r="D15" i="120"/>
  <c r="D16" i="120"/>
  <c r="D17" i="120"/>
  <c r="D18" i="120"/>
  <c r="D19" i="120"/>
  <c r="D20" i="120"/>
  <c r="D21" i="120"/>
  <c r="D22" i="120"/>
  <c r="D23" i="120"/>
  <c r="D24" i="120"/>
  <c r="D25" i="120"/>
  <c r="D26" i="120"/>
  <c r="D27" i="120"/>
  <c r="D28" i="120"/>
  <c r="D29" i="120"/>
  <c r="D30" i="120"/>
  <c r="D31" i="120"/>
  <c r="D32" i="120"/>
  <c r="D33" i="120"/>
  <c r="D34" i="120"/>
  <c r="D35" i="120"/>
  <c r="D36" i="120"/>
  <c r="D37" i="120"/>
  <c r="D38" i="120"/>
  <c r="D39" i="120"/>
  <c r="D40" i="120"/>
  <c r="D41" i="120"/>
  <c r="D42" i="120"/>
  <c r="D43" i="120"/>
  <c r="D44" i="120"/>
  <c r="D45" i="120"/>
  <c r="D46" i="120"/>
  <c r="D47" i="120"/>
  <c r="D48" i="120"/>
  <c r="D49" i="120"/>
  <c r="D50" i="120"/>
  <c r="D51" i="120"/>
  <c r="D52" i="120"/>
  <c r="D53" i="120"/>
  <c r="D54" i="120"/>
  <c r="D55" i="120"/>
  <c r="D56" i="120"/>
  <c r="D57" i="120"/>
  <c r="D58" i="120"/>
  <c r="D59" i="120"/>
  <c r="D60" i="120"/>
  <c r="D61" i="120"/>
  <c r="D62" i="120"/>
  <c r="D63" i="120"/>
  <c r="D64" i="120"/>
  <c r="D65" i="120"/>
  <c r="D66" i="120"/>
  <c r="D67" i="120"/>
  <c r="D68" i="120"/>
  <c r="D69" i="120"/>
  <c r="D70" i="120"/>
  <c r="D71" i="120"/>
  <c r="D72" i="120"/>
  <c r="D73" i="120"/>
  <c r="D74" i="120"/>
  <c r="D75" i="120"/>
  <c r="D76" i="120"/>
  <c r="D77" i="120"/>
  <c r="D78" i="120"/>
  <c r="D79" i="120"/>
  <c r="D80" i="120"/>
  <c r="D81" i="120"/>
  <c r="D82" i="120"/>
  <c r="D83" i="120"/>
  <c r="D84" i="120"/>
  <c r="D85" i="120"/>
  <c r="D86" i="120"/>
  <c r="D87" i="120"/>
  <c r="D88" i="120"/>
  <c r="D89" i="120"/>
  <c r="D90" i="120"/>
  <c r="D91" i="120"/>
  <c r="D92" i="120"/>
  <c r="D93" i="120"/>
  <c r="D94" i="120"/>
  <c r="D95" i="120"/>
  <c r="D96" i="120"/>
  <c r="D97" i="120"/>
  <c r="D98" i="120"/>
  <c r="D99" i="120"/>
  <c r="D100" i="120"/>
  <c r="D101" i="120"/>
  <c r="D102" i="120"/>
  <c r="D103" i="120"/>
  <c r="D104" i="120"/>
  <c r="D105" i="120"/>
  <c r="D106" i="120"/>
  <c r="D107" i="120"/>
  <c r="D108" i="120"/>
  <c r="D109" i="120"/>
  <c r="D110" i="120"/>
  <c r="D111" i="120"/>
  <c r="D112" i="120"/>
  <c r="D113" i="120"/>
  <c r="D114" i="120"/>
  <c r="D115" i="120"/>
  <c r="D116" i="120"/>
  <c r="D117" i="120"/>
  <c r="D118" i="120"/>
  <c r="D119" i="120"/>
  <c r="D120" i="120"/>
  <c r="D121" i="120"/>
  <c r="D122" i="120"/>
  <c r="D123" i="120"/>
  <c r="D124" i="120"/>
  <c r="D125" i="120"/>
  <c r="D126" i="120"/>
  <c r="D127" i="120"/>
  <c r="D128" i="120"/>
  <c r="D129" i="120"/>
  <c r="D130" i="120"/>
  <c r="D131" i="120"/>
  <c r="D132" i="120"/>
  <c r="D133" i="120"/>
  <c r="D134" i="120"/>
  <c r="D135" i="120"/>
  <c r="D136" i="120"/>
  <c r="D137" i="120"/>
  <c r="D138" i="120"/>
  <c r="D139" i="120"/>
  <c r="D140" i="120"/>
  <c r="D141" i="120"/>
  <c r="D142" i="120"/>
  <c r="D143" i="120"/>
  <c r="D144" i="120"/>
  <c r="D145" i="120"/>
  <c r="D146" i="120"/>
  <c r="D147" i="120"/>
  <c r="D148" i="120"/>
  <c r="D149" i="120"/>
  <c r="D150" i="120"/>
  <c r="D151" i="120"/>
  <c r="D152" i="120"/>
  <c r="D153" i="120"/>
  <c r="D154" i="120"/>
  <c r="D155" i="120"/>
  <c r="D156" i="120"/>
  <c r="D157" i="120"/>
  <c r="D158" i="120"/>
  <c r="D159" i="120"/>
  <c r="D160" i="120"/>
  <c r="D161" i="120"/>
  <c r="D162" i="120"/>
  <c r="D163" i="120"/>
  <c r="D164" i="120"/>
  <c r="D165" i="120"/>
  <c r="D166" i="120"/>
  <c r="D167" i="120"/>
  <c r="D168" i="120"/>
  <c r="D169" i="120"/>
  <c r="D170" i="120"/>
  <c r="D171" i="120"/>
  <c r="D172" i="120"/>
  <c r="D173" i="120"/>
  <c r="D174" i="120"/>
  <c r="D175" i="120"/>
  <c r="D176" i="120"/>
  <c r="D177" i="120"/>
  <c r="D178" i="120"/>
  <c r="D179" i="120"/>
  <c r="D180" i="120"/>
  <c r="D181" i="120"/>
  <c r="D182" i="120"/>
  <c r="D183" i="120"/>
  <c r="D184" i="120"/>
  <c r="D185" i="120"/>
  <c r="D186" i="120"/>
  <c r="D187" i="120"/>
  <c r="D188" i="120"/>
  <c r="D189" i="120"/>
  <c r="D190" i="120"/>
  <c r="D191" i="120"/>
  <c r="D192" i="120"/>
  <c r="D193" i="120"/>
  <c r="D194" i="120"/>
  <c r="D195" i="120"/>
  <c r="D196" i="120"/>
  <c r="D197" i="120"/>
  <c r="D198" i="120"/>
  <c r="D199" i="120"/>
  <c r="D200" i="120"/>
  <c r="D201" i="120"/>
  <c r="D202" i="120"/>
  <c r="D203" i="120"/>
  <c r="D204" i="120"/>
  <c r="D205" i="120"/>
  <c r="D206" i="120"/>
  <c r="D207" i="120"/>
  <c r="D208" i="120"/>
  <c r="D209" i="120"/>
  <c r="D210" i="120"/>
  <c r="D211" i="120"/>
  <c r="D212" i="120"/>
  <c r="D213" i="120"/>
  <c r="D214" i="120"/>
  <c r="D215" i="120"/>
  <c r="D216" i="120"/>
  <c r="D217" i="120"/>
  <c r="D218" i="120"/>
  <c r="D219" i="120"/>
  <c r="D220" i="120"/>
  <c r="D221" i="120"/>
  <c r="D222" i="120"/>
  <c r="D223" i="120"/>
  <c r="D224" i="120"/>
  <c r="D225" i="120"/>
  <c r="D226" i="120"/>
  <c r="D227" i="120"/>
  <c r="D228" i="120"/>
  <c r="D229" i="120"/>
  <c r="D230" i="120"/>
  <c r="D231" i="120"/>
  <c r="D232" i="120"/>
  <c r="D233" i="120"/>
  <c r="D234" i="120"/>
  <c r="D235" i="120"/>
  <c r="D236" i="120"/>
  <c r="D237" i="120"/>
  <c r="D238" i="120"/>
  <c r="D239" i="120"/>
  <c r="D240" i="120"/>
  <c r="D241" i="120"/>
  <c r="D242" i="120"/>
  <c r="D243" i="120"/>
  <c r="D244" i="120"/>
  <c r="D245" i="120"/>
  <c r="D246" i="120"/>
  <c r="D247" i="120"/>
  <c r="D248" i="120"/>
  <c r="D249" i="120"/>
  <c r="D250" i="120"/>
  <c r="D251" i="120"/>
  <c r="D252" i="120"/>
  <c r="D253" i="120"/>
  <c r="D254" i="120"/>
  <c r="D255" i="120"/>
  <c r="D256" i="120"/>
  <c r="D257" i="120"/>
  <c r="D258" i="120"/>
  <c r="D259" i="120"/>
  <c r="D260" i="120"/>
  <c r="D261" i="120"/>
  <c r="D262" i="120"/>
  <c r="D263" i="120"/>
  <c r="D264" i="120"/>
  <c r="D265" i="120"/>
  <c r="D266" i="120"/>
  <c r="D267" i="120"/>
  <c r="D268" i="120"/>
  <c r="D269" i="120"/>
  <c r="D270" i="120"/>
  <c r="D271" i="120"/>
  <c r="D272" i="120"/>
  <c r="D273" i="120"/>
  <c r="D274" i="120"/>
  <c r="D275" i="120"/>
  <c r="D276" i="120"/>
  <c r="D277" i="120"/>
  <c r="D278" i="120"/>
  <c r="D279" i="120"/>
  <c r="D280" i="120"/>
  <c r="D281" i="120"/>
  <c r="D282" i="120"/>
  <c r="D283" i="120"/>
  <c r="D284" i="120"/>
  <c r="D285" i="120"/>
  <c r="D286" i="120"/>
  <c r="D287" i="120"/>
  <c r="D288" i="120"/>
  <c r="D289" i="120"/>
  <c r="D290" i="120"/>
  <c r="D291" i="120"/>
  <c r="D292" i="120"/>
  <c r="D293" i="120"/>
  <c r="D294" i="120"/>
  <c r="D295" i="120"/>
  <c r="D296" i="120"/>
  <c r="D297" i="120"/>
  <c r="D298" i="120"/>
  <c r="D299" i="120"/>
  <c r="D300" i="120"/>
  <c r="D301" i="120"/>
  <c r="D302" i="120"/>
  <c r="D303" i="120"/>
  <c r="D304" i="120"/>
  <c r="D305" i="120"/>
  <c r="D306" i="120"/>
  <c r="D307" i="120"/>
  <c r="D308" i="120"/>
  <c r="D309" i="120"/>
  <c r="D310" i="120"/>
  <c r="D311" i="120"/>
  <c r="D312" i="120"/>
  <c r="D313" i="120"/>
  <c r="D314" i="120"/>
  <c r="D315" i="120"/>
  <c r="D316" i="120"/>
  <c r="D317" i="120"/>
  <c r="D318" i="120"/>
  <c r="D319" i="120"/>
  <c r="D320" i="120"/>
  <c r="D321" i="120"/>
  <c r="D322" i="120"/>
  <c r="D323" i="120"/>
  <c r="D324" i="120"/>
  <c r="D325" i="120"/>
  <c r="D326" i="120"/>
  <c r="D327" i="120"/>
  <c r="D328" i="120"/>
  <c r="D329" i="120"/>
  <c r="D330" i="120"/>
  <c r="D331" i="120"/>
  <c r="D332" i="120"/>
  <c r="D333" i="120"/>
  <c r="D334" i="120"/>
  <c r="D335" i="120"/>
  <c r="D336" i="120"/>
  <c r="D337" i="120"/>
  <c r="D338" i="120"/>
  <c r="D339" i="120"/>
  <c r="D340" i="120"/>
  <c r="D341" i="120"/>
  <c r="D342" i="120"/>
  <c r="D343" i="120"/>
  <c r="D344" i="120"/>
  <c r="D345" i="120"/>
  <c r="D346" i="120"/>
  <c r="D347" i="120"/>
  <c r="D348" i="120"/>
  <c r="D349" i="120"/>
  <c r="D350" i="120"/>
  <c r="D351" i="120"/>
  <c r="D352" i="120"/>
  <c r="D353" i="120"/>
  <c r="D354" i="120"/>
  <c r="D9" i="120"/>
  <c r="E10" i="120"/>
  <c r="E11" i="120"/>
  <c r="E12" i="120"/>
  <c r="E13" i="120"/>
  <c r="E14" i="120"/>
  <c r="E15" i="120"/>
  <c r="E16" i="120"/>
  <c r="E17" i="120"/>
  <c r="E18" i="120"/>
  <c r="E19" i="120"/>
  <c r="E20" i="120"/>
  <c r="E21" i="120"/>
  <c r="E22" i="120"/>
  <c r="E23" i="120"/>
  <c r="E24" i="120"/>
  <c r="E25" i="120"/>
  <c r="E26" i="120"/>
  <c r="E27" i="120"/>
  <c r="E28" i="120"/>
  <c r="E29" i="120"/>
  <c r="E30" i="120"/>
  <c r="E31" i="120"/>
  <c r="E32" i="120"/>
  <c r="E33" i="120"/>
  <c r="E34" i="120"/>
  <c r="E35" i="120"/>
  <c r="E36" i="120"/>
  <c r="E37" i="120"/>
  <c r="E38" i="120"/>
  <c r="E39" i="120"/>
  <c r="E40" i="120"/>
  <c r="E41" i="120"/>
  <c r="E42" i="120"/>
  <c r="E43" i="120"/>
  <c r="E44" i="120"/>
  <c r="E45" i="120"/>
  <c r="E46" i="120"/>
  <c r="E47" i="120"/>
  <c r="E48" i="120"/>
  <c r="E49" i="120"/>
  <c r="E50" i="120"/>
  <c r="E51" i="120"/>
  <c r="E52" i="120"/>
  <c r="E53" i="120"/>
  <c r="E54" i="120"/>
  <c r="E55" i="120"/>
  <c r="E56" i="120"/>
  <c r="E57" i="120"/>
  <c r="E58" i="120"/>
  <c r="E59" i="120"/>
  <c r="E60" i="120"/>
  <c r="E61" i="120"/>
  <c r="E62" i="120"/>
  <c r="E63" i="120"/>
  <c r="E64" i="120"/>
  <c r="E65" i="120"/>
  <c r="E66" i="120"/>
  <c r="E67" i="120"/>
  <c r="E68" i="120"/>
  <c r="E69" i="120"/>
  <c r="E70" i="120"/>
  <c r="E71" i="120"/>
  <c r="E72" i="120"/>
  <c r="E73" i="120"/>
  <c r="E74" i="120"/>
  <c r="E75" i="120"/>
  <c r="E76" i="120"/>
  <c r="E77" i="120"/>
  <c r="E78" i="120"/>
  <c r="E79" i="120"/>
  <c r="E80" i="120"/>
  <c r="E81" i="120"/>
  <c r="E82" i="120"/>
  <c r="E83" i="120"/>
  <c r="E84" i="120"/>
  <c r="E85" i="120"/>
  <c r="E86" i="120"/>
  <c r="E87" i="120"/>
  <c r="E88" i="120"/>
  <c r="E89" i="120"/>
  <c r="E90" i="120"/>
  <c r="E91" i="120"/>
  <c r="E92" i="120"/>
  <c r="E93" i="120"/>
  <c r="E94" i="120"/>
  <c r="E95" i="120"/>
  <c r="E96" i="120"/>
  <c r="E97" i="120"/>
  <c r="E98" i="120"/>
  <c r="E99" i="120"/>
  <c r="E100" i="120"/>
  <c r="E101" i="120"/>
  <c r="E102" i="120"/>
  <c r="E103" i="120"/>
  <c r="E104" i="120"/>
  <c r="E105" i="120"/>
  <c r="E106" i="120"/>
  <c r="E107" i="120"/>
  <c r="E108" i="120"/>
  <c r="E109" i="120"/>
  <c r="E110" i="120"/>
  <c r="E111" i="120"/>
  <c r="E112" i="120"/>
  <c r="E113" i="120"/>
  <c r="E114" i="120"/>
  <c r="E115" i="120"/>
  <c r="E116" i="120"/>
  <c r="E117" i="120"/>
  <c r="E118" i="120"/>
  <c r="E119" i="120"/>
  <c r="E120" i="120"/>
  <c r="E121" i="120"/>
  <c r="E122" i="120"/>
  <c r="E123" i="120"/>
  <c r="E124" i="120"/>
  <c r="E125" i="120"/>
  <c r="E126" i="120"/>
  <c r="E127" i="120"/>
  <c r="E128" i="120"/>
  <c r="E129" i="120"/>
  <c r="E130" i="120"/>
  <c r="E131" i="120"/>
  <c r="E132" i="120"/>
  <c r="E133" i="120"/>
  <c r="E134" i="120"/>
  <c r="E135" i="120"/>
  <c r="E136" i="120"/>
  <c r="E137" i="120"/>
  <c r="E138" i="120"/>
  <c r="E139" i="120"/>
  <c r="E140" i="120"/>
  <c r="E141" i="120"/>
  <c r="E142" i="120"/>
  <c r="E143" i="120"/>
  <c r="E144" i="120"/>
  <c r="E145" i="120"/>
  <c r="E146" i="120"/>
  <c r="E147" i="120"/>
  <c r="E148" i="120"/>
  <c r="E149" i="120"/>
  <c r="E150" i="120"/>
  <c r="E151" i="120"/>
  <c r="E152" i="120"/>
  <c r="E153" i="120"/>
  <c r="E154" i="120"/>
  <c r="E155" i="120"/>
  <c r="E156" i="120"/>
  <c r="E157" i="120"/>
  <c r="E158" i="120"/>
  <c r="E159" i="120"/>
  <c r="E160" i="120"/>
  <c r="E161" i="120"/>
  <c r="E162" i="120"/>
  <c r="E163" i="120"/>
  <c r="E164" i="120"/>
  <c r="E165" i="120"/>
  <c r="E166" i="120"/>
  <c r="E167" i="120"/>
  <c r="E168" i="120"/>
  <c r="E169" i="120"/>
  <c r="E170" i="120"/>
  <c r="E171" i="120"/>
  <c r="E172" i="120"/>
  <c r="E173" i="120"/>
  <c r="E174" i="120"/>
  <c r="E175" i="120"/>
  <c r="E176" i="120"/>
  <c r="E177" i="120"/>
  <c r="E178" i="120"/>
  <c r="E179" i="120"/>
  <c r="E180" i="120"/>
  <c r="E181" i="120"/>
  <c r="E182" i="120"/>
  <c r="E183" i="120"/>
  <c r="E184" i="120"/>
  <c r="E185" i="120"/>
  <c r="E186" i="120"/>
  <c r="E187" i="120"/>
  <c r="E188" i="120"/>
  <c r="E189" i="120"/>
  <c r="E190" i="120"/>
  <c r="E191" i="120"/>
  <c r="E192" i="120"/>
  <c r="E193" i="120"/>
  <c r="E194" i="120"/>
  <c r="E195" i="120"/>
  <c r="E196" i="120"/>
  <c r="E197" i="120"/>
  <c r="E198" i="120"/>
  <c r="E199" i="120"/>
  <c r="E200" i="120"/>
  <c r="E201" i="120"/>
  <c r="E202" i="120"/>
  <c r="E203" i="120"/>
  <c r="E204" i="120"/>
  <c r="E205" i="120"/>
  <c r="E206" i="120"/>
  <c r="E207" i="120"/>
  <c r="E208" i="120"/>
  <c r="E209" i="120"/>
  <c r="E210" i="120"/>
  <c r="E211" i="120"/>
  <c r="E212" i="120"/>
  <c r="E213" i="120"/>
  <c r="E214" i="120"/>
  <c r="E215" i="120"/>
  <c r="E216" i="120"/>
  <c r="E217" i="120"/>
  <c r="E218" i="120"/>
  <c r="E219" i="120"/>
  <c r="E220" i="120"/>
  <c r="E221" i="120"/>
  <c r="E222" i="120"/>
  <c r="E223" i="120"/>
  <c r="E224" i="120"/>
  <c r="E225" i="120"/>
  <c r="E226" i="120"/>
  <c r="E227" i="120"/>
  <c r="E228" i="120"/>
  <c r="E229" i="120"/>
  <c r="E230" i="120"/>
  <c r="E231" i="120"/>
  <c r="E232" i="120"/>
  <c r="E233" i="120"/>
  <c r="E234" i="120"/>
  <c r="E235" i="120"/>
  <c r="E236" i="120"/>
  <c r="E237" i="120"/>
  <c r="E238" i="120"/>
  <c r="E239" i="120"/>
  <c r="E240" i="120"/>
  <c r="E241" i="120"/>
  <c r="E242" i="120"/>
  <c r="E243" i="120"/>
  <c r="E244" i="120"/>
  <c r="E245" i="120"/>
  <c r="E246" i="120"/>
  <c r="E247" i="120"/>
  <c r="E248" i="120"/>
  <c r="E249" i="120"/>
  <c r="E250" i="120"/>
  <c r="E251" i="120"/>
  <c r="E252" i="120"/>
  <c r="E253" i="120"/>
  <c r="E254" i="120"/>
  <c r="E255" i="120"/>
  <c r="E256" i="120"/>
  <c r="E257" i="120"/>
  <c r="E258" i="120"/>
  <c r="E259" i="120"/>
  <c r="E260" i="120"/>
  <c r="E261" i="120"/>
  <c r="E262" i="120"/>
  <c r="E263" i="120"/>
  <c r="E264" i="120"/>
  <c r="E265" i="120"/>
  <c r="E266" i="120"/>
  <c r="E267" i="120"/>
  <c r="E268" i="120"/>
  <c r="E269" i="120"/>
  <c r="E270" i="120"/>
  <c r="E271" i="120"/>
  <c r="E272" i="120"/>
  <c r="E273" i="120"/>
  <c r="E274" i="120"/>
  <c r="E275" i="120"/>
  <c r="E276" i="120"/>
  <c r="E277" i="120"/>
  <c r="E278" i="120"/>
  <c r="E279" i="120"/>
  <c r="E280" i="120"/>
  <c r="E281" i="120"/>
  <c r="E282" i="120"/>
  <c r="E283" i="120"/>
  <c r="E284" i="120"/>
  <c r="E285" i="120"/>
  <c r="E286" i="120"/>
  <c r="E287" i="120"/>
  <c r="E288" i="120"/>
  <c r="E289" i="120"/>
  <c r="E290" i="120"/>
  <c r="E291" i="120"/>
  <c r="E292" i="120"/>
  <c r="E293" i="120"/>
  <c r="E294" i="120"/>
  <c r="E295" i="120"/>
  <c r="E296" i="120"/>
  <c r="E297" i="120"/>
  <c r="E298" i="120"/>
  <c r="E299" i="120"/>
  <c r="E300" i="120"/>
  <c r="E301" i="120"/>
  <c r="E302" i="120"/>
  <c r="E303" i="120"/>
  <c r="E304" i="120"/>
  <c r="E305" i="120"/>
  <c r="E306" i="120"/>
  <c r="E307" i="120"/>
  <c r="E308" i="120"/>
  <c r="E309" i="120"/>
  <c r="E310" i="120"/>
  <c r="E311" i="120"/>
  <c r="E312" i="120"/>
  <c r="E313" i="120"/>
  <c r="E314" i="120"/>
  <c r="E315" i="120"/>
  <c r="E316" i="120"/>
  <c r="E317" i="120"/>
  <c r="E318" i="120"/>
  <c r="E319" i="120"/>
  <c r="E320" i="120"/>
  <c r="E321" i="120"/>
  <c r="E322" i="120"/>
  <c r="E323" i="120"/>
  <c r="E324" i="120"/>
  <c r="E325" i="120"/>
  <c r="E326" i="120"/>
  <c r="E327" i="120"/>
  <c r="E328" i="120"/>
  <c r="E329" i="120"/>
  <c r="E330" i="120"/>
  <c r="E331" i="120"/>
  <c r="E332" i="120"/>
  <c r="E333" i="120"/>
  <c r="E334" i="120"/>
  <c r="E335" i="120"/>
  <c r="E336" i="120"/>
  <c r="E337" i="120"/>
  <c r="E338" i="120"/>
  <c r="E339" i="120"/>
  <c r="E340" i="120"/>
  <c r="E341" i="120"/>
  <c r="E342" i="120"/>
  <c r="E343" i="120"/>
  <c r="E344" i="120"/>
  <c r="E345" i="120"/>
  <c r="E346" i="120"/>
  <c r="E347" i="120"/>
  <c r="E348" i="120"/>
  <c r="E349" i="120"/>
  <c r="E350" i="120"/>
  <c r="E351" i="120"/>
  <c r="E352" i="120"/>
  <c r="E353" i="120"/>
  <c r="E354" i="120"/>
  <c r="E9" i="120"/>
  <c r="C10" i="120"/>
  <c r="C11" i="120"/>
  <c r="C12" i="120"/>
  <c r="C13" i="120"/>
  <c r="C14" i="120"/>
  <c r="C15" i="120"/>
  <c r="C16" i="120"/>
  <c r="C17" i="120"/>
  <c r="C18" i="120"/>
  <c r="C19" i="120"/>
  <c r="C20" i="120"/>
  <c r="C21" i="120"/>
  <c r="C22" i="120"/>
  <c r="C23" i="120"/>
  <c r="C24" i="120"/>
  <c r="C25" i="120"/>
  <c r="C26" i="120"/>
  <c r="C27" i="120"/>
  <c r="C28" i="120"/>
  <c r="C29" i="120"/>
  <c r="C30" i="120"/>
  <c r="C31" i="120"/>
  <c r="C32" i="120"/>
  <c r="C33" i="120"/>
  <c r="C34" i="120"/>
  <c r="C35" i="120"/>
  <c r="C36" i="120"/>
  <c r="C37" i="120"/>
  <c r="C38" i="120"/>
  <c r="C39" i="120"/>
  <c r="C40" i="120"/>
  <c r="C41" i="120"/>
  <c r="C42" i="120"/>
  <c r="C43" i="120"/>
  <c r="C44" i="120"/>
  <c r="C45" i="120"/>
  <c r="C46" i="120"/>
  <c r="C47" i="120"/>
  <c r="C48" i="120"/>
  <c r="C49" i="120"/>
  <c r="C50" i="120"/>
  <c r="C51" i="120"/>
  <c r="C52" i="120"/>
  <c r="C53" i="120"/>
  <c r="C54" i="120"/>
  <c r="C55" i="120"/>
  <c r="C56" i="120"/>
  <c r="C57" i="120"/>
  <c r="C58" i="120"/>
  <c r="C59" i="120"/>
  <c r="C60" i="120"/>
  <c r="C61" i="120"/>
  <c r="C62" i="120"/>
  <c r="C63" i="120"/>
  <c r="C64" i="120"/>
  <c r="C65" i="120"/>
  <c r="C66" i="120"/>
  <c r="C67" i="120"/>
  <c r="C68" i="120"/>
  <c r="C69" i="120"/>
  <c r="C70" i="120"/>
  <c r="C71" i="120"/>
  <c r="C72" i="120"/>
  <c r="C73" i="120"/>
  <c r="C74" i="120"/>
  <c r="C75" i="120"/>
  <c r="C76" i="120"/>
  <c r="C77" i="120"/>
  <c r="C78" i="120"/>
  <c r="C79" i="120"/>
  <c r="C80" i="120"/>
  <c r="C81" i="120"/>
  <c r="C82" i="120"/>
  <c r="C83" i="120"/>
  <c r="C84" i="120"/>
  <c r="C85" i="120"/>
  <c r="C86" i="120"/>
  <c r="C87" i="120"/>
  <c r="C88" i="120"/>
  <c r="C89" i="120"/>
  <c r="C90" i="120"/>
  <c r="C91" i="120"/>
  <c r="C92" i="120"/>
  <c r="C93" i="120"/>
  <c r="C94" i="120"/>
  <c r="C95" i="120"/>
  <c r="C96" i="120"/>
  <c r="C97" i="120"/>
  <c r="C98" i="120"/>
  <c r="C99" i="120"/>
  <c r="C100" i="120"/>
  <c r="C101" i="120"/>
  <c r="C102" i="120"/>
  <c r="C103" i="120"/>
  <c r="C104" i="120"/>
  <c r="C105" i="120"/>
  <c r="C106" i="120"/>
  <c r="C107" i="120"/>
  <c r="C108" i="120"/>
  <c r="C109" i="120"/>
  <c r="C110" i="120"/>
  <c r="C111" i="120"/>
  <c r="C112" i="120"/>
  <c r="C113" i="120"/>
  <c r="C114" i="120"/>
  <c r="C115" i="120"/>
  <c r="C116" i="120"/>
  <c r="C117" i="120"/>
  <c r="C118" i="120"/>
  <c r="C119" i="120"/>
  <c r="C120" i="120"/>
  <c r="C121" i="120"/>
  <c r="C122" i="120"/>
  <c r="C123" i="120"/>
  <c r="C124" i="120"/>
  <c r="C125" i="120"/>
  <c r="C126" i="120"/>
  <c r="C127" i="120"/>
  <c r="C128" i="120"/>
  <c r="C129" i="120"/>
  <c r="C130" i="120"/>
  <c r="C131" i="120"/>
  <c r="C132" i="120"/>
  <c r="C133" i="120"/>
  <c r="C134" i="120"/>
  <c r="C135" i="120"/>
  <c r="C136" i="120"/>
  <c r="C137" i="120"/>
  <c r="C138" i="120"/>
  <c r="C139" i="120"/>
  <c r="C140" i="120"/>
  <c r="C141" i="120"/>
  <c r="C142" i="120"/>
  <c r="C143" i="120"/>
  <c r="C144" i="120"/>
  <c r="C145" i="120"/>
  <c r="C146" i="120"/>
  <c r="C147" i="120"/>
  <c r="C148" i="120"/>
  <c r="C149" i="120"/>
  <c r="C150" i="120"/>
  <c r="C151" i="120"/>
  <c r="C152" i="120"/>
  <c r="C153" i="120"/>
  <c r="C154" i="120"/>
  <c r="C155" i="120"/>
  <c r="C156" i="120"/>
  <c r="C157" i="120"/>
  <c r="C158" i="120"/>
  <c r="C159" i="120"/>
  <c r="C160" i="120"/>
  <c r="C161" i="120"/>
  <c r="C162" i="120"/>
  <c r="C163" i="120"/>
  <c r="C164" i="120"/>
  <c r="C165" i="120"/>
  <c r="C166" i="120"/>
  <c r="C167" i="120"/>
  <c r="C168" i="120"/>
  <c r="C169" i="120"/>
  <c r="C170" i="120"/>
  <c r="C171" i="120"/>
  <c r="C172" i="120"/>
  <c r="C173" i="120"/>
  <c r="C174" i="120"/>
  <c r="C175" i="120"/>
  <c r="C176" i="120"/>
  <c r="C177" i="120"/>
  <c r="C178" i="120"/>
  <c r="C179" i="120"/>
  <c r="C180" i="120"/>
  <c r="C181" i="120"/>
  <c r="C182" i="120"/>
  <c r="C183" i="120"/>
  <c r="C184" i="120"/>
  <c r="C185" i="120"/>
  <c r="C186" i="120"/>
  <c r="C187" i="120"/>
  <c r="C188" i="120"/>
  <c r="C189" i="120"/>
  <c r="C190" i="120"/>
  <c r="C191" i="120"/>
  <c r="C192" i="120"/>
  <c r="C193" i="120"/>
  <c r="C194" i="120"/>
  <c r="C195" i="120"/>
  <c r="C196" i="120"/>
  <c r="C197" i="120"/>
  <c r="C198" i="120"/>
  <c r="C199" i="120"/>
  <c r="C200" i="120"/>
  <c r="C201" i="120"/>
  <c r="C202" i="120"/>
  <c r="C203" i="120"/>
  <c r="C204" i="120"/>
  <c r="C205" i="120"/>
  <c r="C206" i="120"/>
  <c r="C207" i="120"/>
  <c r="C208" i="120"/>
  <c r="C209" i="120"/>
  <c r="C210" i="120"/>
  <c r="C211" i="120"/>
  <c r="C212" i="120"/>
  <c r="C213" i="120"/>
  <c r="C214" i="120"/>
  <c r="C215" i="120"/>
  <c r="C216" i="120"/>
  <c r="C217" i="120"/>
  <c r="C218" i="120"/>
  <c r="C219" i="120"/>
  <c r="C220" i="120"/>
  <c r="C221" i="120"/>
  <c r="C222" i="120"/>
  <c r="C223" i="120"/>
  <c r="C224" i="120"/>
  <c r="C225" i="120"/>
  <c r="C226" i="120"/>
  <c r="C227" i="120"/>
  <c r="C228" i="120"/>
  <c r="C229" i="120"/>
  <c r="C230" i="120"/>
  <c r="C231" i="120"/>
  <c r="C232" i="120"/>
  <c r="C233" i="120"/>
  <c r="C234" i="120"/>
  <c r="C235" i="120"/>
  <c r="C236" i="120"/>
  <c r="C237" i="120"/>
  <c r="C238" i="120"/>
  <c r="C239" i="120"/>
  <c r="C240" i="120"/>
  <c r="C241" i="120"/>
  <c r="C242" i="120"/>
  <c r="C243" i="120"/>
  <c r="C244" i="120"/>
  <c r="C245" i="120"/>
  <c r="C246" i="120"/>
  <c r="C247" i="120"/>
  <c r="C248" i="120"/>
  <c r="C249" i="120"/>
  <c r="C250" i="120"/>
  <c r="C251" i="120"/>
  <c r="C252" i="120"/>
  <c r="C253" i="120"/>
  <c r="C254" i="120"/>
  <c r="C255" i="120"/>
  <c r="C256" i="120"/>
  <c r="C257" i="120"/>
  <c r="C258" i="120"/>
  <c r="C259" i="120"/>
  <c r="C260" i="120"/>
  <c r="C261" i="120"/>
  <c r="C262" i="120"/>
  <c r="C263" i="120"/>
  <c r="C264" i="120"/>
  <c r="C265" i="120"/>
  <c r="C266" i="120"/>
  <c r="C267" i="120"/>
  <c r="C268" i="120"/>
  <c r="C269" i="120"/>
  <c r="C270" i="120"/>
  <c r="C271" i="120"/>
  <c r="C272" i="120"/>
  <c r="C273" i="120"/>
  <c r="C274" i="120"/>
  <c r="C275" i="120"/>
  <c r="C276" i="120"/>
  <c r="C277" i="120"/>
  <c r="C278" i="120"/>
  <c r="C279" i="120"/>
  <c r="C280" i="120"/>
  <c r="C281" i="120"/>
  <c r="C282" i="120"/>
  <c r="C283" i="120"/>
  <c r="C284" i="120"/>
  <c r="C285" i="120"/>
  <c r="C286" i="120"/>
  <c r="C287" i="120"/>
  <c r="C288" i="120"/>
  <c r="C289" i="120"/>
  <c r="C290" i="120"/>
  <c r="C291" i="120"/>
  <c r="C292" i="120"/>
  <c r="C293" i="120"/>
  <c r="C294" i="120"/>
  <c r="C295" i="120"/>
  <c r="C296" i="120"/>
  <c r="C297" i="120"/>
  <c r="C298" i="120"/>
  <c r="C299" i="120"/>
  <c r="C300" i="120"/>
  <c r="C301" i="120"/>
  <c r="C302" i="120"/>
  <c r="C303" i="120"/>
  <c r="C304" i="120"/>
  <c r="C305" i="120"/>
  <c r="C306" i="120"/>
  <c r="C307" i="120"/>
  <c r="C308" i="120"/>
  <c r="C309" i="120"/>
  <c r="C310" i="120"/>
  <c r="C311" i="120"/>
  <c r="C312" i="120"/>
  <c r="C313" i="120"/>
  <c r="C314" i="120"/>
  <c r="C315" i="120"/>
  <c r="C316" i="120"/>
  <c r="C317" i="120"/>
  <c r="C318" i="120"/>
  <c r="C319" i="120"/>
  <c r="C320" i="120"/>
  <c r="C321" i="120"/>
  <c r="C322" i="120"/>
  <c r="C323" i="120"/>
  <c r="C324" i="120"/>
  <c r="C325" i="120"/>
  <c r="C326" i="120"/>
  <c r="C327" i="120"/>
  <c r="C328" i="120"/>
  <c r="C329" i="120"/>
  <c r="C330" i="120"/>
  <c r="C331" i="120"/>
  <c r="C332" i="120"/>
  <c r="C333" i="120"/>
  <c r="C334" i="120"/>
  <c r="C335" i="120"/>
  <c r="C336" i="120"/>
  <c r="C337" i="120"/>
  <c r="C338" i="120"/>
  <c r="C339" i="120"/>
  <c r="C340" i="120"/>
  <c r="C341" i="120"/>
  <c r="C342" i="120"/>
  <c r="C343" i="120"/>
  <c r="C344" i="120"/>
  <c r="C345" i="120"/>
  <c r="C346" i="120"/>
  <c r="C347" i="120"/>
  <c r="C348" i="120"/>
  <c r="C349" i="120"/>
  <c r="C350" i="120"/>
  <c r="C351" i="120"/>
  <c r="C352" i="120"/>
  <c r="C353" i="120"/>
  <c r="C354" i="120"/>
  <c r="C9" i="120"/>
  <c r="A10" i="120"/>
  <c r="B10" i="120"/>
  <c r="A11" i="120"/>
  <c r="B11" i="120"/>
  <c r="A12" i="120"/>
  <c r="B12" i="120"/>
  <c r="A13" i="120"/>
  <c r="B13" i="120"/>
  <c r="A14" i="120"/>
  <c r="B14" i="120"/>
  <c r="A15" i="120"/>
  <c r="B15" i="120"/>
  <c r="A16" i="120"/>
  <c r="B16" i="120"/>
  <c r="A17" i="120"/>
  <c r="B17" i="120"/>
  <c r="A18" i="120"/>
  <c r="B18" i="120"/>
  <c r="A19" i="120"/>
  <c r="B19" i="120"/>
  <c r="A20" i="120"/>
  <c r="B20" i="120"/>
  <c r="A21" i="120"/>
  <c r="B21" i="120"/>
  <c r="A22" i="120"/>
  <c r="B22" i="120"/>
  <c r="A23" i="120"/>
  <c r="B23" i="120"/>
  <c r="A24" i="120"/>
  <c r="B24" i="120"/>
  <c r="A25" i="120"/>
  <c r="B25" i="120"/>
  <c r="A26" i="120"/>
  <c r="B26" i="120"/>
  <c r="A27" i="120"/>
  <c r="B27" i="120"/>
  <c r="A28" i="120"/>
  <c r="B28" i="120"/>
  <c r="A29" i="120"/>
  <c r="B29" i="120"/>
  <c r="A30" i="120"/>
  <c r="B30" i="120"/>
  <c r="A31" i="120"/>
  <c r="B31" i="120"/>
  <c r="A32" i="120"/>
  <c r="B32" i="120"/>
  <c r="A33" i="120"/>
  <c r="B33" i="120"/>
  <c r="A34" i="120"/>
  <c r="B34" i="120"/>
  <c r="A35" i="120"/>
  <c r="B35" i="120"/>
  <c r="A36" i="120"/>
  <c r="B36" i="120"/>
  <c r="A37" i="120"/>
  <c r="B37" i="120"/>
  <c r="A38" i="120"/>
  <c r="B38" i="120"/>
  <c r="A39" i="120"/>
  <c r="B39" i="120"/>
  <c r="A40" i="120"/>
  <c r="B40" i="120"/>
  <c r="A41" i="120"/>
  <c r="B41" i="120"/>
  <c r="A42" i="120"/>
  <c r="B42" i="120"/>
  <c r="A43" i="120"/>
  <c r="B43" i="120"/>
  <c r="A44" i="120"/>
  <c r="B44" i="120"/>
  <c r="A45" i="120"/>
  <c r="B45" i="120"/>
  <c r="A46" i="120"/>
  <c r="B46" i="120"/>
  <c r="A47" i="120"/>
  <c r="B47" i="120"/>
  <c r="A48" i="120"/>
  <c r="B48" i="120"/>
  <c r="A49" i="120"/>
  <c r="B49" i="120"/>
  <c r="A50" i="120"/>
  <c r="B50" i="120"/>
  <c r="A51" i="120"/>
  <c r="B51" i="120"/>
  <c r="A52" i="120"/>
  <c r="B52" i="120"/>
  <c r="A53" i="120"/>
  <c r="B53" i="120"/>
  <c r="A54" i="120"/>
  <c r="B54" i="120"/>
  <c r="A55" i="120"/>
  <c r="B55" i="120"/>
  <c r="A56" i="120"/>
  <c r="B56" i="120"/>
  <c r="A57" i="120"/>
  <c r="B57" i="120"/>
  <c r="A58" i="120"/>
  <c r="B58" i="120"/>
  <c r="A59" i="120"/>
  <c r="B59" i="120"/>
  <c r="A60" i="120"/>
  <c r="B60" i="120"/>
  <c r="A61" i="120"/>
  <c r="B61" i="120"/>
  <c r="A62" i="120"/>
  <c r="B62" i="120"/>
  <c r="A63" i="120"/>
  <c r="B63" i="120"/>
  <c r="A64" i="120"/>
  <c r="B64" i="120"/>
  <c r="A65" i="120"/>
  <c r="B65" i="120"/>
  <c r="A66" i="120"/>
  <c r="B66" i="120"/>
  <c r="A67" i="120"/>
  <c r="B67" i="120"/>
  <c r="A68" i="120"/>
  <c r="B68" i="120"/>
  <c r="A69" i="120"/>
  <c r="B69" i="120"/>
  <c r="A70" i="120"/>
  <c r="B70" i="120"/>
  <c r="A71" i="120"/>
  <c r="B71" i="120"/>
  <c r="A72" i="120"/>
  <c r="B72" i="120"/>
  <c r="A73" i="120"/>
  <c r="B73" i="120"/>
  <c r="A74" i="120"/>
  <c r="B74" i="120"/>
  <c r="A75" i="120"/>
  <c r="B75" i="120"/>
  <c r="A76" i="120"/>
  <c r="B76" i="120"/>
  <c r="A77" i="120"/>
  <c r="B77" i="120"/>
  <c r="A78" i="120"/>
  <c r="B78" i="120"/>
  <c r="A79" i="120"/>
  <c r="B79" i="120"/>
  <c r="A80" i="120"/>
  <c r="B80" i="120"/>
  <c r="A81" i="120"/>
  <c r="B81" i="120"/>
  <c r="A82" i="120"/>
  <c r="B82" i="120"/>
  <c r="A83" i="120"/>
  <c r="B83" i="120"/>
  <c r="A84" i="120"/>
  <c r="B84" i="120"/>
  <c r="A85" i="120"/>
  <c r="B85" i="120"/>
  <c r="A86" i="120"/>
  <c r="B86" i="120"/>
  <c r="A87" i="120"/>
  <c r="B87" i="120"/>
  <c r="A88" i="120"/>
  <c r="B88" i="120"/>
  <c r="A89" i="120"/>
  <c r="B89" i="120"/>
  <c r="A90" i="120"/>
  <c r="B90" i="120"/>
  <c r="A91" i="120"/>
  <c r="B91" i="120"/>
  <c r="A92" i="120"/>
  <c r="B92" i="120"/>
  <c r="A93" i="120"/>
  <c r="B93" i="120"/>
  <c r="A94" i="120"/>
  <c r="B94" i="120"/>
  <c r="A95" i="120"/>
  <c r="B95" i="120"/>
  <c r="A96" i="120"/>
  <c r="B96" i="120"/>
  <c r="A97" i="120"/>
  <c r="B97" i="120"/>
  <c r="A98" i="120"/>
  <c r="B98" i="120"/>
  <c r="A99" i="120"/>
  <c r="B99" i="120"/>
  <c r="A100" i="120"/>
  <c r="B100" i="120"/>
  <c r="A101" i="120"/>
  <c r="B101" i="120"/>
  <c r="A102" i="120"/>
  <c r="B102" i="120"/>
  <c r="A103" i="120"/>
  <c r="B103" i="120"/>
  <c r="A104" i="120"/>
  <c r="B104" i="120"/>
  <c r="A105" i="120"/>
  <c r="B105" i="120"/>
  <c r="A106" i="120"/>
  <c r="B106" i="120"/>
  <c r="A107" i="120"/>
  <c r="B107" i="120"/>
  <c r="A108" i="120"/>
  <c r="B108" i="120"/>
  <c r="A109" i="120"/>
  <c r="B109" i="120"/>
  <c r="A110" i="120"/>
  <c r="B110" i="120"/>
  <c r="A111" i="120"/>
  <c r="B111" i="120"/>
  <c r="A112" i="120"/>
  <c r="B112" i="120"/>
  <c r="A113" i="120"/>
  <c r="B113" i="120"/>
  <c r="A114" i="120"/>
  <c r="B114" i="120"/>
  <c r="A115" i="120"/>
  <c r="B115" i="120"/>
  <c r="A116" i="120"/>
  <c r="B116" i="120"/>
  <c r="A117" i="120"/>
  <c r="B117" i="120"/>
  <c r="A118" i="120"/>
  <c r="B118" i="120"/>
  <c r="A119" i="120"/>
  <c r="B119" i="120"/>
  <c r="A120" i="120"/>
  <c r="B120" i="120"/>
  <c r="A121" i="120"/>
  <c r="B121" i="120"/>
  <c r="A122" i="120"/>
  <c r="B122" i="120"/>
  <c r="A123" i="120"/>
  <c r="B123" i="120"/>
  <c r="A124" i="120"/>
  <c r="B124" i="120"/>
  <c r="A125" i="120"/>
  <c r="B125" i="120"/>
  <c r="A126" i="120"/>
  <c r="B126" i="120"/>
  <c r="A127" i="120"/>
  <c r="B127" i="120"/>
  <c r="A128" i="120"/>
  <c r="B128" i="120"/>
  <c r="A129" i="120"/>
  <c r="B129" i="120"/>
  <c r="A130" i="120"/>
  <c r="B130" i="120"/>
  <c r="A131" i="120"/>
  <c r="B131" i="120"/>
  <c r="A132" i="120"/>
  <c r="B132" i="120"/>
  <c r="A133" i="120"/>
  <c r="B133" i="120"/>
  <c r="A134" i="120"/>
  <c r="B134" i="120"/>
  <c r="A135" i="120"/>
  <c r="B135" i="120"/>
  <c r="A136" i="120"/>
  <c r="B136" i="120"/>
  <c r="A137" i="120"/>
  <c r="B137" i="120"/>
  <c r="A138" i="120"/>
  <c r="B138" i="120"/>
  <c r="A139" i="120"/>
  <c r="B139" i="120"/>
  <c r="A140" i="120"/>
  <c r="B140" i="120"/>
  <c r="A141" i="120"/>
  <c r="B141" i="120"/>
  <c r="A142" i="120"/>
  <c r="B142" i="120"/>
  <c r="A143" i="120"/>
  <c r="B143" i="120"/>
  <c r="A144" i="120"/>
  <c r="B144" i="120"/>
  <c r="A145" i="120"/>
  <c r="B145" i="120"/>
  <c r="A146" i="120"/>
  <c r="B146" i="120"/>
  <c r="A147" i="120"/>
  <c r="B147" i="120"/>
  <c r="A148" i="120"/>
  <c r="B148" i="120"/>
  <c r="A149" i="120"/>
  <c r="B149" i="120"/>
  <c r="A150" i="120"/>
  <c r="B150" i="120"/>
  <c r="A151" i="120"/>
  <c r="B151" i="120"/>
  <c r="A152" i="120"/>
  <c r="B152" i="120"/>
  <c r="A153" i="120"/>
  <c r="B153" i="120"/>
  <c r="A154" i="120"/>
  <c r="B154" i="120"/>
  <c r="A155" i="120"/>
  <c r="B155" i="120"/>
  <c r="A156" i="120"/>
  <c r="B156" i="120"/>
  <c r="A157" i="120"/>
  <c r="B157" i="120"/>
  <c r="A158" i="120"/>
  <c r="B158" i="120"/>
  <c r="A159" i="120"/>
  <c r="B159" i="120"/>
  <c r="A160" i="120"/>
  <c r="B160" i="120"/>
  <c r="A161" i="120"/>
  <c r="B161" i="120"/>
  <c r="A162" i="120"/>
  <c r="B162" i="120"/>
  <c r="A163" i="120"/>
  <c r="B163" i="120"/>
  <c r="A164" i="120"/>
  <c r="B164" i="120"/>
  <c r="A165" i="120"/>
  <c r="B165" i="120"/>
  <c r="A166" i="120"/>
  <c r="B166" i="120"/>
  <c r="A167" i="120"/>
  <c r="B167" i="120"/>
  <c r="A168" i="120"/>
  <c r="B168" i="120"/>
  <c r="A169" i="120"/>
  <c r="B169" i="120"/>
  <c r="A170" i="120"/>
  <c r="B170" i="120"/>
  <c r="A171" i="120"/>
  <c r="B171" i="120"/>
  <c r="A172" i="120"/>
  <c r="B172" i="120"/>
  <c r="A173" i="120"/>
  <c r="B173" i="120"/>
  <c r="A174" i="120"/>
  <c r="B174" i="120"/>
  <c r="A175" i="120"/>
  <c r="B175" i="120"/>
  <c r="A176" i="120"/>
  <c r="B176" i="120"/>
  <c r="A177" i="120"/>
  <c r="B177" i="120"/>
  <c r="A178" i="120"/>
  <c r="B178" i="120"/>
  <c r="A179" i="120"/>
  <c r="B179" i="120"/>
  <c r="A180" i="120"/>
  <c r="B180" i="120"/>
  <c r="A181" i="120"/>
  <c r="B181" i="120"/>
  <c r="A182" i="120"/>
  <c r="B182" i="120"/>
  <c r="A183" i="120"/>
  <c r="B183" i="120"/>
  <c r="A184" i="120"/>
  <c r="B184" i="120"/>
  <c r="A185" i="120"/>
  <c r="B185" i="120"/>
  <c r="A186" i="120"/>
  <c r="B186" i="120"/>
  <c r="A187" i="120"/>
  <c r="B187" i="120"/>
  <c r="A188" i="120"/>
  <c r="B188" i="120"/>
  <c r="A189" i="120"/>
  <c r="B189" i="120"/>
  <c r="A190" i="120"/>
  <c r="B190" i="120"/>
  <c r="A191" i="120"/>
  <c r="B191" i="120"/>
  <c r="A192" i="120"/>
  <c r="B192" i="120"/>
  <c r="A193" i="120"/>
  <c r="B193" i="120"/>
  <c r="A194" i="120"/>
  <c r="B194" i="120"/>
  <c r="A195" i="120"/>
  <c r="B195" i="120"/>
  <c r="A196" i="120"/>
  <c r="B196" i="120"/>
  <c r="A197" i="120"/>
  <c r="B197" i="120"/>
  <c r="A198" i="120"/>
  <c r="B198" i="120"/>
  <c r="A199" i="120"/>
  <c r="B199" i="120"/>
  <c r="A200" i="120"/>
  <c r="B200" i="120"/>
  <c r="A201" i="120"/>
  <c r="B201" i="120"/>
  <c r="A202" i="120"/>
  <c r="B202" i="120"/>
  <c r="A203" i="120"/>
  <c r="B203" i="120"/>
  <c r="A204" i="120"/>
  <c r="B204" i="120"/>
  <c r="A205" i="120"/>
  <c r="B205" i="120"/>
  <c r="A206" i="120"/>
  <c r="B206" i="120"/>
  <c r="A207" i="120"/>
  <c r="B207" i="120"/>
  <c r="A208" i="120"/>
  <c r="B208" i="120"/>
  <c r="A209" i="120"/>
  <c r="B209" i="120"/>
  <c r="A210" i="120"/>
  <c r="B210" i="120"/>
  <c r="A211" i="120"/>
  <c r="B211" i="120"/>
  <c r="A212" i="120"/>
  <c r="B212" i="120"/>
  <c r="A213" i="120"/>
  <c r="B213" i="120"/>
  <c r="A214" i="120"/>
  <c r="B214" i="120"/>
  <c r="A215" i="120"/>
  <c r="B215" i="120"/>
  <c r="A216" i="120"/>
  <c r="B216" i="120"/>
  <c r="A217" i="120"/>
  <c r="B217" i="120"/>
  <c r="A218" i="120"/>
  <c r="B218" i="120"/>
  <c r="A219" i="120"/>
  <c r="B219" i="120"/>
  <c r="A220" i="120"/>
  <c r="B220" i="120"/>
  <c r="A221" i="120"/>
  <c r="B221" i="120"/>
  <c r="A222" i="120"/>
  <c r="B222" i="120"/>
  <c r="A223" i="120"/>
  <c r="B223" i="120"/>
  <c r="A224" i="120"/>
  <c r="B224" i="120"/>
  <c r="A225" i="120"/>
  <c r="B225" i="120"/>
  <c r="A226" i="120"/>
  <c r="B226" i="120"/>
  <c r="A227" i="120"/>
  <c r="B227" i="120"/>
  <c r="A228" i="120"/>
  <c r="B228" i="120"/>
  <c r="A229" i="120"/>
  <c r="B229" i="120"/>
  <c r="A230" i="120"/>
  <c r="B230" i="120"/>
  <c r="A231" i="120"/>
  <c r="B231" i="120"/>
  <c r="A232" i="120"/>
  <c r="B232" i="120"/>
  <c r="A233" i="120"/>
  <c r="B233" i="120"/>
  <c r="A234" i="120"/>
  <c r="B234" i="120"/>
  <c r="A235" i="120"/>
  <c r="B235" i="120"/>
  <c r="A236" i="120"/>
  <c r="B236" i="120"/>
  <c r="A237" i="120"/>
  <c r="B237" i="120"/>
  <c r="A238" i="120"/>
  <c r="B238" i="120"/>
  <c r="A239" i="120"/>
  <c r="B239" i="120"/>
  <c r="A240" i="120"/>
  <c r="B240" i="120"/>
  <c r="A241" i="120"/>
  <c r="B241" i="120"/>
  <c r="A242" i="120"/>
  <c r="B242" i="120"/>
  <c r="A243" i="120"/>
  <c r="B243" i="120"/>
  <c r="A244" i="120"/>
  <c r="B244" i="120"/>
  <c r="A245" i="120"/>
  <c r="B245" i="120"/>
  <c r="A246" i="120"/>
  <c r="B246" i="120"/>
  <c r="A247" i="120"/>
  <c r="B247" i="120"/>
  <c r="A248" i="120"/>
  <c r="B248" i="120"/>
  <c r="A249" i="120"/>
  <c r="B249" i="120"/>
  <c r="A250" i="120"/>
  <c r="B250" i="120"/>
  <c r="A251" i="120"/>
  <c r="B251" i="120"/>
  <c r="A252" i="120"/>
  <c r="B252" i="120"/>
  <c r="A253" i="120"/>
  <c r="B253" i="120"/>
  <c r="A254" i="120"/>
  <c r="B254" i="120"/>
  <c r="A255" i="120"/>
  <c r="B255" i="120"/>
  <c r="A256" i="120"/>
  <c r="B256" i="120"/>
  <c r="A257" i="120"/>
  <c r="B257" i="120"/>
  <c r="A258" i="120"/>
  <c r="B258" i="120"/>
  <c r="A259" i="120"/>
  <c r="B259" i="120"/>
  <c r="A260" i="120"/>
  <c r="B260" i="120"/>
  <c r="A261" i="120"/>
  <c r="B261" i="120"/>
  <c r="A262" i="120"/>
  <c r="B262" i="120"/>
  <c r="A263" i="120"/>
  <c r="B263" i="120"/>
  <c r="A264" i="120"/>
  <c r="B264" i="120"/>
  <c r="A265" i="120"/>
  <c r="B265" i="120"/>
  <c r="A266" i="120"/>
  <c r="B266" i="120"/>
  <c r="A267" i="120"/>
  <c r="B267" i="120"/>
  <c r="A268" i="120"/>
  <c r="B268" i="120"/>
  <c r="A269" i="120"/>
  <c r="B269" i="120"/>
  <c r="A270" i="120"/>
  <c r="B270" i="120"/>
  <c r="A271" i="120"/>
  <c r="B271" i="120"/>
  <c r="A272" i="120"/>
  <c r="B272" i="120"/>
  <c r="A273" i="120"/>
  <c r="B273" i="120"/>
  <c r="A274" i="120"/>
  <c r="B274" i="120"/>
  <c r="A275" i="120"/>
  <c r="B275" i="120"/>
  <c r="A276" i="120"/>
  <c r="B276" i="120"/>
  <c r="A277" i="120"/>
  <c r="B277" i="120"/>
  <c r="A278" i="120"/>
  <c r="B278" i="120"/>
  <c r="A279" i="120"/>
  <c r="B279" i="120"/>
  <c r="A280" i="120"/>
  <c r="B280" i="120"/>
  <c r="A281" i="120"/>
  <c r="B281" i="120"/>
  <c r="A282" i="120"/>
  <c r="B282" i="120"/>
  <c r="A283" i="120"/>
  <c r="B283" i="120"/>
  <c r="A284" i="120"/>
  <c r="B284" i="120"/>
  <c r="A285" i="120"/>
  <c r="B285" i="120"/>
  <c r="A286" i="120"/>
  <c r="B286" i="120"/>
  <c r="A287" i="120"/>
  <c r="B287" i="120"/>
  <c r="A288" i="120"/>
  <c r="B288" i="120"/>
  <c r="A289" i="120"/>
  <c r="B289" i="120"/>
  <c r="A290" i="120"/>
  <c r="B290" i="120"/>
  <c r="A291" i="120"/>
  <c r="B291" i="120"/>
  <c r="A292" i="120"/>
  <c r="B292" i="120"/>
  <c r="A293" i="120"/>
  <c r="B293" i="120"/>
  <c r="A294" i="120"/>
  <c r="B294" i="120"/>
  <c r="A295" i="120"/>
  <c r="B295" i="120"/>
  <c r="A296" i="120"/>
  <c r="B296" i="120"/>
  <c r="A297" i="120"/>
  <c r="B297" i="120"/>
  <c r="A298" i="120"/>
  <c r="B298" i="120"/>
  <c r="A299" i="120"/>
  <c r="B299" i="120"/>
  <c r="A300" i="120"/>
  <c r="B300" i="120"/>
  <c r="A301" i="120"/>
  <c r="B301" i="120"/>
  <c r="A302" i="120"/>
  <c r="B302" i="120"/>
  <c r="A303" i="120"/>
  <c r="B303" i="120"/>
  <c r="A304" i="120"/>
  <c r="B304" i="120"/>
  <c r="A305" i="120"/>
  <c r="B305" i="120"/>
  <c r="A306" i="120"/>
  <c r="B306" i="120"/>
  <c r="A307" i="120"/>
  <c r="B307" i="120"/>
  <c r="A308" i="120"/>
  <c r="B308" i="120"/>
  <c r="A309" i="120"/>
  <c r="B309" i="120"/>
  <c r="A310" i="120"/>
  <c r="B310" i="120"/>
  <c r="A311" i="120"/>
  <c r="B311" i="120"/>
  <c r="A312" i="120"/>
  <c r="B312" i="120"/>
  <c r="A313" i="120"/>
  <c r="B313" i="120"/>
  <c r="A314" i="120"/>
  <c r="B314" i="120"/>
  <c r="A315" i="120"/>
  <c r="B315" i="120"/>
  <c r="A316" i="120"/>
  <c r="B316" i="120"/>
  <c r="A317" i="120"/>
  <c r="B317" i="120"/>
  <c r="A318" i="120"/>
  <c r="B318" i="120"/>
  <c r="A319" i="120"/>
  <c r="B319" i="120"/>
  <c r="A320" i="120"/>
  <c r="B320" i="120"/>
  <c r="A321" i="120"/>
  <c r="B321" i="120"/>
  <c r="A322" i="120"/>
  <c r="B322" i="120"/>
  <c r="A323" i="120"/>
  <c r="B323" i="120"/>
  <c r="A324" i="120"/>
  <c r="B324" i="120"/>
  <c r="A325" i="120"/>
  <c r="B325" i="120"/>
  <c r="A326" i="120"/>
  <c r="B326" i="120"/>
  <c r="A327" i="120"/>
  <c r="B327" i="120"/>
  <c r="A328" i="120"/>
  <c r="B328" i="120"/>
  <c r="A329" i="120"/>
  <c r="B329" i="120"/>
  <c r="A330" i="120"/>
  <c r="B330" i="120"/>
  <c r="A331" i="120"/>
  <c r="B331" i="120"/>
  <c r="A332" i="120"/>
  <c r="B332" i="120"/>
  <c r="A333" i="120"/>
  <c r="B333" i="120"/>
  <c r="A334" i="120"/>
  <c r="B334" i="120"/>
  <c r="A335" i="120"/>
  <c r="B335" i="120"/>
  <c r="A336" i="120"/>
  <c r="B336" i="120"/>
  <c r="A337" i="120"/>
  <c r="B337" i="120"/>
  <c r="A338" i="120"/>
  <c r="B338" i="120"/>
  <c r="A339" i="120"/>
  <c r="B339" i="120"/>
  <c r="A340" i="120"/>
  <c r="B340" i="120"/>
  <c r="A341" i="120"/>
  <c r="B341" i="120"/>
  <c r="A342" i="120"/>
  <c r="B342" i="120"/>
  <c r="A343" i="120"/>
  <c r="B343" i="120"/>
  <c r="A344" i="120"/>
  <c r="B344" i="120"/>
  <c r="A345" i="120"/>
  <c r="B345" i="120"/>
  <c r="A346" i="120"/>
  <c r="B346" i="120"/>
  <c r="A347" i="120"/>
  <c r="B347" i="120"/>
  <c r="A348" i="120"/>
  <c r="B348" i="120"/>
  <c r="A349" i="120"/>
  <c r="B349" i="120"/>
  <c r="A350" i="120"/>
  <c r="B350" i="120"/>
  <c r="A351" i="120"/>
  <c r="B351" i="120"/>
  <c r="A352" i="120"/>
  <c r="B352" i="120"/>
  <c r="A353" i="120"/>
  <c r="B353" i="120"/>
  <c r="A354" i="120"/>
  <c r="B354" i="120"/>
  <c r="B9" i="120"/>
  <c r="A9" i="120"/>
  <c r="M1" i="108"/>
  <c r="P172" i="108"/>
  <c r="P173" i="108"/>
  <c r="P174" i="108"/>
  <c r="P175" i="108"/>
  <c r="P176" i="108"/>
  <c r="P177" i="108"/>
  <c r="P178" i="108"/>
  <c r="P179" i="108"/>
  <c r="P180" i="108"/>
  <c r="P181" i="108"/>
  <c r="P182" i="108"/>
  <c r="P183" i="108"/>
  <c r="P184" i="108"/>
  <c r="P185" i="108"/>
  <c r="P186" i="108"/>
  <c r="P187" i="108"/>
  <c r="P188" i="108"/>
  <c r="P189" i="108"/>
  <c r="P190" i="108"/>
  <c r="P191" i="108"/>
  <c r="P192" i="108"/>
  <c r="P193" i="108"/>
  <c r="P194" i="108"/>
  <c r="P195" i="108"/>
  <c r="P196" i="108"/>
  <c r="P197" i="108"/>
  <c r="P198" i="108"/>
  <c r="P32" i="108"/>
  <c r="P199" i="108"/>
  <c r="P200" i="108"/>
  <c r="P201" i="108"/>
  <c r="P33" i="108"/>
  <c r="P202" i="108"/>
  <c r="P203" i="108"/>
  <c r="P204" i="108"/>
  <c r="P205" i="108"/>
  <c r="P206" i="108"/>
  <c r="P207" i="108"/>
  <c r="P208" i="108"/>
  <c r="P209" i="108"/>
  <c r="P210" i="108"/>
  <c r="P211" i="108"/>
  <c r="P212" i="108"/>
  <c r="P213" i="108"/>
  <c r="P214" i="108"/>
  <c r="P34" i="108"/>
  <c r="P215" i="108"/>
  <c r="P216" i="108"/>
  <c r="P217" i="108"/>
  <c r="P218" i="108"/>
  <c r="P219" i="108"/>
  <c r="P220" i="108"/>
  <c r="P221" i="108"/>
  <c r="P222" i="108"/>
  <c r="P223" i="108"/>
  <c r="P224" i="108"/>
  <c r="P225" i="108"/>
  <c r="P226" i="108"/>
  <c r="P227" i="108"/>
  <c r="P228" i="108"/>
  <c r="P229" i="108"/>
  <c r="P35" i="108"/>
  <c r="P36" i="108"/>
  <c r="P230" i="108"/>
  <c r="P37" i="108"/>
  <c r="P231" i="108"/>
  <c r="P232" i="108"/>
  <c r="P233" i="108"/>
  <c r="P234" i="108"/>
  <c r="P235" i="108"/>
  <c r="L172" i="108"/>
  <c r="L176" i="108"/>
  <c r="L180" i="108"/>
  <c r="L184" i="108"/>
  <c r="L188" i="108"/>
  <c r="L192" i="108"/>
  <c r="L196" i="108"/>
  <c r="L199" i="108"/>
  <c r="L202" i="108"/>
  <c r="L206" i="108"/>
  <c r="L210" i="108"/>
  <c r="L214" i="108"/>
  <c r="L217" i="108"/>
  <c r="L221" i="108"/>
  <c r="L222" i="108"/>
  <c r="L225" i="108"/>
  <c r="L229" i="108"/>
  <c r="L35" i="108"/>
  <c r="L37" i="108"/>
  <c r="L234" i="108"/>
  <c r="L235" i="108"/>
  <c r="L173" i="108"/>
  <c r="L174" i="108"/>
  <c r="L175" i="108"/>
  <c r="L177" i="108"/>
  <c r="L178" i="108"/>
  <c r="L179" i="108"/>
  <c r="L181" i="108"/>
  <c r="L182" i="108"/>
  <c r="L183" i="108"/>
  <c r="L185" i="108"/>
  <c r="L186" i="108"/>
  <c r="L187" i="108"/>
  <c r="L189" i="108"/>
  <c r="L190" i="108"/>
  <c r="L191" i="108"/>
  <c r="L193" i="108"/>
  <c r="L194" i="108"/>
  <c r="L195" i="108"/>
  <c r="L197" i="108"/>
  <c r="L198" i="108"/>
  <c r="L32" i="108"/>
  <c r="L200" i="108"/>
  <c r="L201" i="108"/>
  <c r="L33" i="108"/>
  <c r="L203" i="108"/>
  <c r="L204" i="108"/>
  <c r="L205" i="108"/>
  <c r="L207" i="108"/>
  <c r="L208" i="108"/>
  <c r="L209" i="108"/>
  <c r="L211" i="108"/>
  <c r="L212" i="108"/>
  <c r="L213" i="108"/>
  <c r="L34" i="108"/>
  <c r="L215" i="108"/>
  <c r="L216" i="108"/>
  <c r="L218" i="108"/>
  <c r="L219" i="108"/>
  <c r="L220" i="108"/>
  <c r="L223" i="108"/>
  <c r="L224" i="108"/>
  <c r="L226" i="108"/>
  <c r="L227" i="108"/>
  <c r="L228" i="108"/>
  <c r="L36" i="108"/>
  <c r="L230" i="108"/>
  <c r="L231" i="108"/>
  <c r="L232" i="108"/>
  <c r="L233" i="108"/>
  <c r="A172" i="108"/>
  <c r="B172" i="108"/>
  <c r="C172" i="108"/>
  <c r="D172" i="108"/>
  <c r="E172" i="108"/>
  <c r="F172" i="108"/>
  <c r="G172" i="108"/>
  <c r="A173" i="108"/>
  <c r="B173" i="108"/>
  <c r="C173" i="108"/>
  <c r="D173" i="108"/>
  <c r="E173" i="108"/>
  <c r="F173" i="108"/>
  <c r="G173" i="108"/>
  <c r="A174" i="108"/>
  <c r="B174" i="108"/>
  <c r="C174" i="108"/>
  <c r="D174" i="108"/>
  <c r="E174" i="108"/>
  <c r="F174" i="108"/>
  <c r="G174" i="108"/>
  <c r="A175" i="108"/>
  <c r="B175" i="108"/>
  <c r="C175" i="108"/>
  <c r="D175" i="108"/>
  <c r="E175" i="108"/>
  <c r="F175" i="108"/>
  <c r="G175" i="108"/>
  <c r="A176" i="108"/>
  <c r="B176" i="108"/>
  <c r="C176" i="108"/>
  <c r="D176" i="108"/>
  <c r="E176" i="108"/>
  <c r="F176" i="108"/>
  <c r="G176" i="108"/>
  <c r="A177" i="108"/>
  <c r="B177" i="108"/>
  <c r="C177" i="108"/>
  <c r="D177" i="108"/>
  <c r="E177" i="108"/>
  <c r="F177" i="108"/>
  <c r="G177" i="108"/>
  <c r="A178" i="108"/>
  <c r="B178" i="108"/>
  <c r="C178" i="108"/>
  <c r="D178" i="108"/>
  <c r="E178" i="108"/>
  <c r="F178" i="108"/>
  <c r="G178" i="108"/>
  <c r="A179" i="108"/>
  <c r="B179" i="108"/>
  <c r="C179" i="108"/>
  <c r="D179" i="108"/>
  <c r="E179" i="108"/>
  <c r="F179" i="108"/>
  <c r="G179" i="108"/>
  <c r="A180" i="108"/>
  <c r="B180" i="108"/>
  <c r="C180" i="108"/>
  <c r="D180" i="108"/>
  <c r="E180" i="108"/>
  <c r="F180" i="108"/>
  <c r="G180" i="108"/>
  <c r="A181" i="108"/>
  <c r="B181" i="108"/>
  <c r="C181" i="108"/>
  <c r="D181" i="108"/>
  <c r="E181" i="108"/>
  <c r="F181" i="108"/>
  <c r="G181" i="108"/>
  <c r="A182" i="108"/>
  <c r="B182" i="108"/>
  <c r="C182" i="108"/>
  <c r="D182" i="108"/>
  <c r="E182" i="108"/>
  <c r="F182" i="108"/>
  <c r="G182" i="108"/>
  <c r="A183" i="108"/>
  <c r="B183" i="108"/>
  <c r="C183" i="108"/>
  <c r="D183" i="108"/>
  <c r="E183" i="108"/>
  <c r="F183" i="108"/>
  <c r="G183" i="108"/>
  <c r="A184" i="108"/>
  <c r="B184" i="108"/>
  <c r="C184" i="108"/>
  <c r="D184" i="108"/>
  <c r="E184" i="108"/>
  <c r="F184" i="108"/>
  <c r="G184" i="108"/>
  <c r="A185" i="108"/>
  <c r="B185" i="108"/>
  <c r="C185" i="108"/>
  <c r="D185" i="108"/>
  <c r="E185" i="108"/>
  <c r="F185" i="108"/>
  <c r="G185" i="108"/>
  <c r="A186" i="108"/>
  <c r="B186" i="108"/>
  <c r="C186" i="108"/>
  <c r="D186" i="108"/>
  <c r="E186" i="108"/>
  <c r="F186" i="108"/>
  <c r="G186" i="108"/>
  <c r="A187" i="108"/>
  <c r="B187" i="108"/>
  <c r="C187" i="108"/>
  <c r="D187" i="108"/>
  <c r="E187" i="108"/>
  <c r="F187" i="108"/>
  <c r="G187" i="108"/>
  <c r="A188" i="108"/>
  <c r="B188" i="108"/>
  <c r="C188" i="108"/>
  <c r="D188" i="108"/>
  <c r="E188" i="108"/>
  <c r="F188" i="108"/>
  <c r="G188" i="108"/>
  <c r="A189" i="108"/>
  <c r="B189" i="108"/>
  <c r="C189" i="108"/>
  <c r="D189" i="108"/>
  <c r="E189" i="108"/>
  <c r="F189" i="108"/>
  <c r="G189" i="108"/>
  <c r="A190" i="108"/>
  <c r="B190" i="108"/>
  <c r="C190" i="108"/>
  <c r="D190" i="108"/>
  <c r="E190" i="108"/>
  <c r="F190" i="108"/>
  <c r="G190" i="108"/>
  <c r="A191" i="108"/>
  <c r="B191" i="108"/>
  <c r="C191" i="108"/>
  <c r="D191" i="108"/>
  <c r="E191" i="108"/>
  <c r="F191" i="108"/>
  <c r="G191" i="108"/>
  <c r="A192" i="108"/>
  <c r="B192" i="108"/>
  <c r="C192" i="108"/>
  <c r="D192" i="108"/>
  <c r="E192" i="108"/>
  <c r="F192" i="108"/>
  <c r="G192" i="108"/>
  <c r="A193" i="108"/>
  <c r="B193" i="108"/>
  <c r="C193" i="108"/>
  <c r="D193" i="108"/>
  <c r="E193" i="108"/>
  <c r="F193" i="108"/>
  <c r="G193" i="108"/>
  <c r="A194" i="108"/>
  <c r="B194" i="108"/>
  <c r="C194" i="108"/>
  <c r="D194" i="108"/>
  <c r="E194" i="108"/>
  <c r="F194" i="108"/>
  <c r="G194" i="108"/>
  <c r="A195" i="108"/>
  <c r="B195" i="108"/>
  <c r="C195" i="108"/>
  <c r="D195" i="108"/>
  <c r="E195" i="108"/>
  <c r="F195" i="108"/>
  <c r="G195" i="108"/>
  <c r="A196" i="108"/>
  <c r="B196" i="108"/>
  <c r="C196" i="108"/>
  <c r="D196" i="108"/>
  <c r="E196" i="108"/>
  <c r="F196" i="108"/>
  <c r="G196" i="108"/>
  <c r="A197" i="108"/>
  <c r="B197" i="108"/>
  <c r="C197" i="108"/>
  <c r="D197" i="108"/>
  <c r="E197" i="108"/>
  <c r="F197" i="108"/>
  <c r="G197" i="108"/>
  <c r="A198" i="108"/>
  <c r="B198" i="108"/>
  <c r="C198" i="108"/>
  <c r="D198" i="108"/>
  <c r="E198" i="108"/>
  <c r="F198" i="108"/>
  <c r="G198" i="108"/>
  <c r="A32" i="108"/>
  <c r="B32" i="108"/>
  <c r="C32" i="108"/>
  <c r="D32" i="108"/>
  <c r="E32" i="108"/>
  <c r="F32" i="108"/>
  <c r="G32" i="108"/>
  <c r="A199" i="108"/>
  <c r="B199" i="108"/>
  <c r="C199" i="108"/>
  <c r="D199" i="108"/>
  <c r="E199" i="108"/>
  <c r="F199" i="108"/>
  <c r="G199" i="108"/>
  <c r="A200" i="108"/>
  <c r="B200" i="108"/>
  <c r="C200" i="108"/>
  <c r="D200" i="108"/>
  <c r="E200" i="108"/>
  <c r="F200" i="108"/>
  <c r="G200" i="108"/>
  <c r="A201" i="108"/>
  <c r="B201" i="108"/>
  <c r="C201" i="108"/>
  <c r="D201" i="108"/>
  <c r="E201" i="108"/>
  <c r="F201" i="108"/>
  <c r="G201" i="108"/>
  <c r="A33" i="108"/>
  <c r="B33" i="108"/>
  <c r="C33" i="108"/>
  <c r="D33" i="108"/>
  <c r="E33" i="108"/>
  <c r="F33" i="108"/>
  <c r="G33" i="108"/>
  <c r="A202" i="108"/>
  <c r="B202" i="108"/>
  <c r="C202" i="108"/>
  <c r="D202" i="108"/>
  <c r="E202" i="108"/>
  <c r="F202" i="108"/>
  <c r="G202" i="108"/>
  <c r="A203" i="108"/>
  <c r="B203" i="108"/>
  <c r="C203" i="108"/>
  <c r="D203" i="108"/>
  <c r="E203" i="108"/>
  <c r="F203" i="108"/>
  <c r="G203" i="108"/>
  <c r="A204" i="108"/>
  <c r="B204" i="108"/>
  <c r="C204" i="108"/>
  <c r="D204" i="108"/>
  <c r="E204" i="108"/>
  <c r="F204" i="108"/>
  <c r="G204" i="108"/>
  <c r="A205" i="108"/>
  <c r="B205" i="108"/>
  <c r="C205" i="108"/>
  <c r="D205" i="108"/>
  <c r="E205" i="108"/>
  <c r="F205" i="108"/>
  <c r="G205" i="108"/>
  <c r="A206" i="108"/>
  <c r="B206" i="108"/>
  <c r="C206" i="108"/>
  <c r="D206" i="108"/>
  <c r="E206" i="108"/>
  <c r="F206" i="108"/>
  <c r="G206" i="108"/>
  <c r="A207" i="108"/>
  <c r="B207" i="108"/>
  <c r="C207" i="108"/>
  <c r="D207" i="108"/>
  <c r="E207" i="108"/>
  <c r="F207" i="108"/>
  <c r="G207" i="108"/>
  <c r="A208" i="108"/>
  <c r="B208" i="108"/>
  <c r="C208" i="108"/>
  <c r="D208" i="108"/>
  <c r="E208" i="108"/>
  <c r="F208" i="108"/>
  <c r="G208" i="108"/>
  <c r="A209" i="108"/>
  <c r="B209" i="108"/>
  <c r="C209" i="108"/>
  <c r="D209" i="108"/>
  <c r="E209" i="108"/>
  <c r="F209" i="108"/>
  <c r="G209" i="108"/>
  <c r="A210" i="108"/>
  <c r="B210" i="108"/>
  <c r="C210" i="108"/>
  <c r="D210" i="108"/>
  <c r="E210" i="108"/>
  <c r="F210" i="108"/>
  <c r="G210" i="108"/>
  <c r="A211" i="108"/>
  <c r="B211" i="108"/>
  <c r="C211" i="108"/>
  <c r="D211" i="108"/>
  <c r="E211" i="108"/>
  <c r="F211" i="108"/>
  <c r="G211" i="108"/>
  <c r="A212" i="108"/>
  <c r="B212" i="108"/>
  <c r="C212" i="108"/>
  <c r="D212" i="108"/>
  <c r="E212" i="108"/>
  <c r="F212" i="108"/>
  <c r="G212" i="108"/>
  <c r="A213" i="108"/>
  <c r="B213" i="108"/>
  <c r="C213" i="108"/>
  <c r="D213" i="108"/>
  <c r="E213" i="108"/>
  <c r="F213" i="108"/>
  <c r="G213" i="108"/>
  <c r="A214" i="108"/>
  <c r="B214" i="108"/>
  <c r="C214" i="108"/>
  <c r="D214" i="108"/>
  <c r="E214" i="108"/>
  <c r="F214" i="108"/>
  <c r="G214" i="108"/>
  <c r="A34" i="108"/>
  <c r="B34" i="108"/>
  <c r="C34" i="108"/>
  <c r="D34" i="108"/>
  <c r="E34" i="108"/>
  <c r="F34" i="108"/>
  <c r="G34" i="108"/>
  <c r="A215" i="108"/>
  <c r="B215" i="108"/>
  <c r="C215" i="108"/>
  <c r="D215" i="108"/>
  <c r="E215" i="108"/>
  <c r="F215" i="108"/>
  <c r="G215" i="108"/>
  <c r="A216" i="108"/>
  <c r="B216" i="108"/>
  <c r="C216" i="108"/>
  <c r="D216" i="108"/>
  <c r="E216" i="108"/>
  <c r="F216" i="108"/>
  <c r="G216" i="108"/>
  <c r="A217" i="108"/>
  <c r="B217" i="108"/>
  <c r="C217" i="108"/>
  <c r="D217" i="108"/>
  <c r="E217" i="108"/>
  <c r="F217" i="108"/>
  <c r="G217" i="108"/>
  <c r="A218" i="108"/>
  <c r="B218" i="108"/>
  <c r="C218" i="108"/>
  <c r="D218" i="108"/>
  <c r="E218" i="108"/>
  <c r="F218" i="108"/>
  <c r="G218" i="108"/>
  <c r="A219" i="108"/>
  <c r="B219" i="108"/>
  <c r="C219" i="108"/>
  <c r="D219" i="108"/>
  <c r="E219" i="108"/>
  <c r="F219" i="108"/>
  <c r="G219" i="108"/>
  <c r="A220" i="108"/>
  <c r="B220" i="108"/>
  <c r="C220" i="108"/>
  <c r="D220" i="108"/>
  <c r="E220" i="108"/>
  <c r="F220" i="108"/>
  <c r="G220" i="108"/>
  <c r="A221" i="108"/>
  <c r="B221" i="108"/>
  <c r="C221" i="108"/>
  <c r="D221" i="108"/>
  <c r="E221" i="108"/>
  <c r="F221" i="108"/>
  <c r="G221" i="108"/>
  <c r="A222" i="108"/>
  <c r="B222" i="108"/>
  <c r="C222" i="108"/>
  <c r="D222" i="108"/>
  <c r="E222" i="108"/>
  <c r="F222" i="108"/>
  <c r="G222" i="108"/>
  <c r="A223" i="108"/>
  <c r="B223" i="108"/>
  <c r="C223" i="108"/>
  <c r="D223" i="108"/>
  <c r="E223" i="108"/>
  <c r="F223" i="108"/>
  <c r="G223" i="108"/>
  <c r="A224" i="108"/>
  <c r="B224" i="108"/>
  <c r="C224" i="108"/>
  <c r="D224" i="108"/>
  <c r="E224" i="108"/>
  <c r="F224" i="108"/>
  <c r="G224" i="108"/>
  <c r="A225" i="108"/>
  <c r="B225" i="108"/>
  <c r="C225" i="108"/>
  <c r="D225" i="108"/>
  <c r="E225" i="108"/>
  <c r="F225" i="108"/>
  <c r="G225" i="108"/>
  <c r="A226" i="108"/>
  <c r="B226" i="108"/>
  <c r="C226" i="108"/>
  <c r="D226" i="108"/>
  <c r="E226" i="108"/>
  <c r="F226" i="108"/>
  <c r="G226" i="108"/>
  <c r="A227" i="108"/>
  <c r="B227" i="108"/>
  <c r="C227" i="108"/>
  <c r="D227" i="108"/>
  <c r="E227" i="108"/>
  <c r="F227" i="108"/>
  <c r="G227" i="108"/>
  <c r="A228" i="108"/>
  <c r="B228" i="108"/>
  <c r="C228" i="108"/>
  <c r="D228" i="108"/>
  <c r="E228" i="108"/>
  <c r="F228" i="108"/>
  <c r="G228" i="108"/>
  <c r="A229" i="108"/>
  <c r="B229" i="108"/>
  <c r="C229" i="108"/>
  <c r="D229" i="108"/>
  <c r="E229" i="108"/>
  <c r="F229" i="108"/>
  <c r="G229" i="108"/>
  <c r="A35" i="108"/>
  <c r="B35" i="108"/>
  <c r="C35" i="108"/>
  <c r="D35" i="108"/>
  <c r="E35" i="108"/>
  <c r="F35" i="108"/>
  <c r="G35" i="108"/>
  <c r="A36" i="108"/>
  <c r="B36" i="108"/>
  <c r="C36" i="108"/>
  <c r="D36" i="108"/>
  <c r="E36" i="108"/>
  <c r="F36" i="108"/>
  <c r="G36" i="108"/>
  <c r="A230" i="108"/>
  <c r="B230" i="108"/>
  <c r="C230" i="108"/>
  <c r="D230" i="108"/>
  <c r="E230" i="108"/>
  <c r="F230" i="108"/>
  <c r="G230" i="108"/>
  <c r="A37" i="108"/>
  <c r="B37" i="108"/>
  <c r="C37" i="108"/>
  <c r="D37" i="108"/>
  <c r="E37" i="108"/>
  <c r="F37" i="108"/>
  <c r="G37" i="108"/>
  <c r="A231" i="108"/>
  <c r="B231" i="108"/>
  <c r="C231" i="108"/>
  <c r="D231" i="108"/>
  <c r="E231" i="108"/>
  <c r="F231" i="108"/>
  <c r="G231" i="108"/>
  <c r="A232" i="108"/>
  <c r="B232" i="108"/>
  <c r="C232" i="108"/>
  <c r="D232" i="108"/>
  <c r="E232" i="108"/>
  <c r="F232" i="108"/>
  <c r="G232" i="108"/>
  <c r="A233" i="108"/>
  <c r="B233" i="108"/>
  <c r="C233" i="108"/>
  <c r="D233" i="108"/>
  <c r="E233" i="108"/>
  <c r="F233" i="108"/>
  <c r="G233" i="108"/>
  <c r="A234" i="108"/>
  <c r="B234" i="108"/>
  <c r="C234" i="108"/>
  <c r="D234" i="108"/>
  <c r="E234" i="108"/>
  <c r="F234" i="108"/>
  <c r="G234" i="108"/>
  <c r="A235" i="108"/>
  <c r="B235" i="108"/>
  <c r="C235" i="108"/>
  <c r="D235" i="108"/>
  <c r="E235" i="108"/>
  <c r="F235" i="108"/>
  <c r="G235" i="108"/>
  <c r="A29" i="117"/>
  <c r="B29" i="117"/>
  <c r="C29" i="117"/>
  <c r="D29" i="117"/>
  <c r="E29" i="117"/>
  <c r="F29" i="117"/>
  <c r="G29" i="117"/>
  <c r="A30" i="117"/>
  <c r="B30" i="117"/>
  <c r="C30" i="117"/>
  <c r="D30" i="117"/>
  <c r="E30" i="117"/>
  <c r="F30" i="117"/>
  <c r="G30" i="117"/>
  <c r="A31" i="117"/>
  <c r="B31" i="117"/>
  <c r="C31" i="117"/>
  <c r="D31" i="117"/>
  <c r="E31" i="117"/>
  <c r="F31" i="117"/>
  <c r="G31" i="117"/>
  <c r="AA354" i="120" l="1"/>
  <c r="X354" i="120"/>
  <c r="S354" i="120"/>
  <c r="P354" i="120"/>
  <c r="AA353" i="120"/>
  <c r="X353" i="120"/>
  <c r="S353" i="120"/>
  <c r="P353" i="120"/>
  <c r="AA352" i="120"/>
  <c r="X352" i="120"/>
  <c r="S352" i="120"/>
  <c r="P352" i="120"/>
  <c r="AA351" i="120"/>
  <c r="X351" i="120"/>
  <c r="S351" i="120"/>
  <c r="P351" i="120"/>
  <c r="AA350" i="120"/>
  <c r="X350" i="120"/>
  <c r="S350" i="120"/>
  <c r="P350" i="120"/>
  <c r="AA349" i="120"/>
  <c r="X349" i="120"/>
  <c r="S349" i="120"/>
  <c r="P349" i="120"/>
  <c r="AA348" i="120"/>
  <c r="X348" i="120"/>
  <c r="S348" i="120"/>
  <c r="P348" i="120"/>
  <c r="AA347" i="120"/>
  <c r="X347" i="120"/>
  <c r="S347" i="120"/>
  <c r="P347" i="120"/>
  <c r="AA346" i="120"/>
  <c r="X346" i="120"/>
  <c r="S346" i="120"/>
  <c r="P346" i="120"/>
  <c r="AA345" i="120"/>
  <c r="X345" i="120"/>
  <c r="S345" i="120"/>
  <c r="P345" i="120"/>
  <c r="AA344" i="120"/>
  <c r="X344" i="120"/>
  <c r="S344" i="120"/>
  <c r="P344" i="120"/>
  <c r="AA343" i="120"/>
  <c r="X343" i="120"/>
  <c r="S343" i="120"/>
  <c r="P343" i="120"/>
  <c r="AA342" i="120"/>
  <c r="X342" i="120"/>
  <c r="S342" i="120"/>
  <c r="P342" i="120"/>
  <c r="AA341" i="120"/>
  <c r="X341" i="120"/>
  <c r="S341" i="120"/>
  <c r="P341" i="120"/>
  <c r="AA340" i="120"/>
  <c r="X340" i="120"/>
  <c r="S340" i="120"/>
  <c r="P340" i="120"/>
  <c r="AA339" i="120"/>
  <c r="X339" i="120"/>
  <c r="S339" i="120"/>
  <c r="P339" i="120"/>
  <c r="AA338" i="120"/>
  <c r="X338" i="120"/>
  <c r="S338" i="120"/>
  <c r="P338" i="120"/>
  <c r="AA337" i="120"/>
  <c r="X337" i="120"/>
  <c r="S337" i="120"/>
  <c r="P337" i="120"/>
  <c r="AA336" i="120"/>
  <c r="X336" i="120"/>
  <c r="S336" i="120"/>
  <c r="P336" i="120"/>
  <c r="AA335" i="120"/>
  <c r="X335" i="120"/>
  <c r="S335" i="120"/>
  <c r="P335" i="120"/>
  <c r="AA334" i="120"/>
  <c r="X334" i="120"/>
  <c r="S334" i="120"/>
  <c r="P334" i="120"/>
  <c r="AA333" i="120"/>
  <c r="X333" i="120"/>
  <c r="S333" i="120"/>
  <c r="P333" i="120"/>
  <c r="AA332" i="120"/>
  <c r="X332" i="120"/>
  <c r="S332" i="120"/>
  <c r="P332" i="120"/>
  <c r="AA331" i="120"/>
  <c r="X331" i="120"/>
  <c r="S331" i="120"/>
  <c r="P331" i="120"/>
  <c r="AA330" i="120"/>
  <c r="X330" i="120"/>
  <c r="S330" i="120"/>
  <c r="P330" i="120"/>
  <c r="AA329" i="120"/>
  <c r="X329" i="120"/>
  <c r="S329" i="120"/>
  <c r="P329" i="120"/>
  <c r="AA328" i="120"/>
  <c r="X328" i="120"/>
  <c r="S328" i="120"/>
  <c r="P328" i="120"/>
  <c r="AA327" i="120"/>
  <c r="X327" i="120"/>
  <c r="S327" i="120"/>
  <c r="P327" i="120"/>
  <c r="AA326" i="120"/>
  <c r="X326" i="120"/>
  <c r="S326" i="120"/>
  <c r="P326" i="120"/>
  <c r="AA325" i="120"/>
  <c r="X325" i="120"/>
  <c r="S325" i="120"/>
  <c r="P325" i="120"/>
  <c r="AA324" i="120"/>
  <c r="X324" i="120"/>
  <c r="S324" i="120"/>
  <c r="P324" i="120"/>
  <c r="AA323" i="120"/>
  <c r="X323" i="120"/>
  <c r="S323" i="120"/>
  <c r="P323" i="120"/>
  <c r="AA322" i="120"/>
  <c r="X322" i="120"/>
  <c r="S322" i="120"/>
  <c r="P322" i="120"/>
  <c r="AA321" i="120"/>
  <c r="X321" i="120"/>
  <c r="S321" i="120"/>
  <c r="P321" i="120"/>
  <c r="AA320" i="120"/>
  <c r="X320" i="120"/>
  <c r="S320" i="120"/>
  <c r="P320" i="120"/>
  <c r="AA319" i="120"/>
  <c r="X319" i="120"/>
  <c r="S319" i="120"/>
  <c r="P319" i="120"/>
  <c r="AA318" i="120"/>
  <c r="X318" i="120"/>
  <c r="S318" i="120"/>
  <c r="P318" i="120"/>
  <c r="AA317" i="120"/>
  <c r="X317" i="120"/>
  <c r="S317" i="120"/>
  <c r="P317" i="120"/>
  <c r="AA316" i="120"/>
  <c r="X316" i="120"/>
  <c r="S316" i="120"/>
  <c r="P316" i="120"/>
  <c r="AA315" i="120"/>
  <c r="X315" i="120"/>
  <c r="S315" i="120"/>
  <c r="P315" i="120"/>
  <c r="AA314" i="120"/>
  <c r="X314" i="120"/>
  <c r="S314" i="120"/>
  <c r="P314" i="120"/>
  <c r="AA313" i="120"/>
  <c r="X313" i="120"/>
  <c r="S313" i="120"/>
  <c r="P313" i="120"/>
  <c r="AA312" i="120"/>
  <c r="X312" i="120"/>
  <c r="S312" i="120"/>
  <c r="P312" i="120"/>
  <c r="AA311" i="120"/>
  <c r="X311" i="120"/>
  <c r="S311" i="120"/>
  <c r="P311" i="120"/>
  <c r="AA310" i="120"/>
  <c r="X310" i="120"/>
  <c r="S310" i="120"/>
  <c r="P310" i="120"/>
  <c r="AA309" i="120"/>
  <c r="X309" i="120"/>
  <c r="S309" i="120"/>
  <c r="P309" i="120"/>
  <c r="AA308" i="120"/>
  <c r="X308" i="120"/>
  <c r="S308" i="120"/>
  <c r="P308" i="120"/>
  <c r="AA307" i="120"/>
  <c r="X307" i="120"/>
  <c r="S307" i="120"/>
  <c r="P307" i="120"/>
  <c r="AA306" i="120"/>
  <c r="X306" i="120"/>
  <c r="S306" i="120"/>
  <c r="P306" i="120"/>
  <c r="AA305" i="120"/>
  <c r="X305" i="120"/>
  <c r="S305" i="120"/>
  <c r="P305" i="120"/>
  <c r="AA304" i="120"/>
  <c r="X304" i="120"/>
  <c r="S304" i="120"/>
  <c r="P304" i="120"/>
  <c r="AA303" i="120"/>
  <c r="X303" i="120"/>
  <c r="S303" i="120"/>
  <c r="P303" i="120"/>
  <c r="AA302" i="120"/>
  <c r="X302" i="120"/>
  <c r="S302" i="120"/>
  <c r="P302" i="120"/>
  <c r="AA301" i="120"/>
  <c r="X301" i="120"/>
  <c r="S301" i="120"/>
  <c r="P301" i="120"/>
  <c r="AA300" i="120"/>
  <c r="X300" i="120"/>
  <c r="S300" i="120"/>
  <c r="P300" i="120"/>
  <c r="AA299" i="120"/>
  <c r="X299" i="120"/>
  <c r="S299" i="120"/>
  <c r="P299" i="120"/>
  <c r="AA298" i="120"/>
  <c r="X298" i="120"/>
  <c r="S298" i="120"/>
  <c r="P298" i="120"/>
  <c r="AA297" i="120"/>
  <c r="X297" i="120"/>
  <c r="S297" i="120"/>
  <c r="P297" i="120"/>
  <c r="AA296" i="120"/>
  <c r="X296" i="120"/>
  <c r="S296" i="120"/>
  <c r="P296" i="120"/>
  <c r="AA295" i="120"/>
  <c r="X295" i="120"/>
  <c r="S295" i="120"/>
  <c r="P295" i="120"/>
  <c r="AA294" i="120"/>
  <c r="X294" i="120"/>
  <c r="S294" i="120"/>
  <c r="P294" i="120"/>
  <c r="AA293" i="120"/>
  <c r="X293" i="120"/>
  <c r="S293" i="120"/>
  <c r="P293" i="120"/>
  <c r="AA292" i="120"/>
  <c r="X292" i="120"/>
  <c r="S292" i="120"/>
  <c r="P292" i="120"/>
  <c r="AA291" i="120"/>
  <c r="X291" i="120"/>
  <c r="S291" i="120"/>
  <c r="P291" i="120"/>
  <c r="AA290" i="120"/>
  <c r="X290" i="120"/>
  <c r="S290" i="120"/>
  <c r="P290" i="120"/>
  <c r="AA289" i="120"/>
  <c r="X289" i="120"/>
  <c r="S289" i="120"/>
  <c r="P289" i="120"/>
  <c r="AA288" i="120"/>
  <c r="X288" i="120"/>
  <c r="S288" i="120"/>
  <c r="P288" i="120"/>
  <c r="AA287" i="120"/>
  <c r="X287" i="120"/>
  <c r="S287" i="120"/>
  <c r="P287" i="120"/>
  <c r="AA286" i="120"/>
  <c r="X286" i="120"/>
  <c r="S286" i="120"/>
  <c r="P286" i="120"/>
  <c r="AA285" i="120"/>
  <c r="X285" i="120"/>
  <c r="S285" i="120"/>
  <c r="P285" i="120"/>
  <c r="AA284" i="120"/>
  <c r="X284" i="120"/>
  <c r="S284" i="120"/>
  <c r="P284" i="120"/>
  <c r="AA283" i="120"/>
  <c r="X283" i="120"/>
  <c r="S283" i="120"/>
  <c r="P283" i="120"/>
  <c r="AA282" i="120"/>
  <c r="X282" i="120"/>
  <c r="S282" i="120"/>
  <c r="P282" i="120"/>
  <c r="AA281" i="120"/>
  <c r="X281" i="120"/>
  <c r="S281" i="120"/>
  <c r="P281" i="120"/>
  <c r="AA280" i="120"/>
  <c r="X280" i="120"/>
  <c r="S280" i="120"/>
  <c r="P280" i="120"/>
  <c r="AA279" i="120"/>
  <c r="X279" i="120"/>
  <c r="S279" i="120"/>
  <c r="P279" i="120"/>
  <c r="AA278" i="120"/>
  <c r="X278" i="120"/>
  <c r="S278" i="120"/>
  <c r="P278" i="120"/>
  <c r="AA277" i="120"/>
  <c r="X277" i="120"/>
  <c r="S277" i="120"/>
  <c r="P277" i="120"/>
  <c r="AA276" i="120"/>
  <c r="X276" i="120"/>
  <c r="S276" i="120"/>
  <c r="P276" i="120"/>
  <c r="AA275" i="120"/>
  <c r="X275" i="120"/>
  <c r="S275" i="120"/>
  <c r="P275" i="120"/>
  <c r="AA274" i="120"/>
  <c r="X274" i="120"/>
  <c r="S274" i="120"/>
  <c r="P274" i="120"/>
  <c r="AA273" i="120"/>
  <c r="X273" i="120"/>
  <c r="S273" i="120"/>
  <c r="P273" i="120"/>
  <c r="AA272" i="120"/>
  <c r="X272" i="120"/>
  <c r="S272" i="120"/>
  <c r="P272" i="120"/>
  <c r="AA271" i="120"/>
  <c r="X271" i="120"/>
  <c r="S271" i="120"/>
  <c r="P271" i="120"/>
  <c r="AA270" i="120"/>
  <c r="X270" i="120"/>
  <c r="S270" i="120"/>
  <c r="P270" i="120"/>
  <c r="AA269" i="120"/>
  <c r="X269" i="120"/>
  <c r="S269" i="120"/>
  <c r="P269" i="120"/>
  <c r="AA268" i="120"/>
  <c r="X268" i="120"/>
  <c r="S268" i="120"/>
  <c r="P268" i="120"/>
  <c r="AA267" i="120"/>
  <c r="X267" i="120"/>
  <c r="S267" i="120"/>
  <c r="P267" i="120"/>
  <c r="AA266" i="120"/>
  <c r="X266" i="120"/>
  <c r="S266" i="120"/>
  <c r="P266" i="120"/>
  <c r="AA265" i="120"/>
  <c r="X265" i="120"/>
  <c r="S265" i="120"/>
  <c r="P265" i="120"/>
  <c r="AA264" i="120"/>
  <c r="X264" i="120"/>
  <c r="S264" i="120"/>
  <c r="P264" i="120"/>
  <c r="AA263" i="120"/>
  <c r="X263" i="120"/>
  <c r="S263" i="120"/>
  <c r="P263" i="120"/>
  <c r="AA262" i="120"/>
  <c r="X262" i="120"/>
  <c r="S262" i="120"/>
  <c r="P262" i="120"/>
  <c r="AA261" i="120"/>
  <c r="X261" i="120"/>
  <c r="S261" i="120"/>
  <c r="P261" i="120"/>
  <c r="AA260" i="120"/>
  <c r="X260" i="120"/>
  <c r="S260" i="120"/>
  <c r="P260" i="120"/>
  <c r="AA259" i="120"/>
  <c r="X259" i="120"/>
  <c r="S259" i="120"/>
  <c r="P259" i="120"/>
  <c r="AA258" i="120"/>
  <c r="X258" i="120"/>
  <c r="S258" i="120"/>
  <c r="P258" i="120"/>
  <c r="AA257" i="120"/>
  <c r="X257" i="120"/>
  <c r="S257" i="120"/>
  <c r="P257" i="120"/>
  <c r="AA256" i="120"/>
  <c r="X256" i="120"/>
  <c r="S256" i="120"/>
  <c r="P256" i="120"/>
  <c r="AA255" i="120"/>
  <c r="X255" i="120"/>
  <c r="S255" i="120"/>
  <c r="P255" i="120"/>
  <c r="AA254" i="120"/>
  <c r="X254" i="120"/>
  <c r="S254" i="120"/>
  <c r="P254" i="120"/>
  <c r="AA253" i="120"/>
  <c r="X253" i="120"/>
  <c r="S253" i="120"/>
  <c r="P253" i="120"/>
  <c r="AA252" i="120"/>
  <c r="X252" i="120"/>
  <c r="S252" i="120"/>
  <c r="P252" i="120"/>
  <c r="AA251" i="120"/>
  <c r="X251" i="120"/>
  <c r="S251" i="120"/>
  <c r="P251" i="120"/>
  <c r="AA250" i="120"/>
  <c r="X250" i="120"/>
  <c r="S250" i="120"/>
  <c r="P250" i="120"/>
  <c r="AA249" i="120"/>
  <c r="X249" i="120"/>
  <c r="S249" i="120"/>
  <c r="P249" i="120"/>
  <c r="AA248" i="120"/>
  <c r="X248" i="120"/>
  <c r="S248" i="120"/>
  <c r="P248" i="120"/>
  <c r="AA247" i="120"/>
  <c r="X247" i="120"/>
  <c r="S247" i="120"/>
  <c r="P247" i="120"/>
  <c r="AA246" i="120"/>
  <c r="X246" i="120"/>
  <c r="S246" i="120"/>
  <c r="P246" i="120"/>
  <c r="AA245" i="120"/>
  <c r="X245" i="120"/>
  <c r="S245" i="120"/>
  <c r="P245" i="120"/>
  <c r="AA244" i="120"/>
  <c r="X244" i="120"/>
  <c r="S244" i="120"/>
  <c r="P244" i="120"/>
  <c r="AA243" i="120"/>
  <c r="X243" i="120"/>
  <c r="S243" i="120"/>
  <c r="P243" i="120"/>
  <c r="AA242" i="120"/>
  <c r="X242" i="120"/>
  <c r="S242" i="120"/>
  <c r="P242" i="120"/>
  <c r="AA241" i="120"/>
  <c r="X241" i="120"/>
  <c r="S241" i="120"/>
  <c r="P241" i="120"/>
  <c r="AA240" i="120"/>
  <c r="X240" i="120"/>
  <c r="S240" i="120"/>
  <c r="P240" i="120"/>
  <c r="AA239" i="120"/>
  <c r="X239" i="120"/>
  <c r="S239" i="120"/>
  <c r="P239" i="120"/>
  <c r="AA238" i="120"/>
  <c r="X238" i="120"/>
  <c r="S238" i="120"/>
  <c r="P238" i="120"/>
  <c r="AA237" i="120"/>
  <c r="X237" i="120"/>
  <c r="S237" i="120"/>
  <c r="P237" i="120"/>
  <c r="AA236" i="120"/>
  <c r="X236" i="120"/>
  <c r="S236" i="120"/>
  <c r="P236" i="120"/>
  <c r="AA235" i="120"/>
  <c r="X235" i="120"/>
  <c r="S235" i="120"/>
  <c r="P235" i="120"/>
  <c r="AA234" i="120"/>
  <c r="X234" i="120"/>
  <c r="S234" i="120"/>
  <c r="P234" i="120"/>
  <c r="AA233" i="120"/>
  <c r="X233" i="120"/>
  <c r="S233" i="120"/>
  <c r="P233" i="120"/>
  <c r="AA232" i="120"/>
  <c r="X232" i="120"/>
  <c r="S232" i="120"/>
  <c r="P232" i="120"/>
  <c r="AA231" i="120"/>
  <c r="X231" i="120"/>
  <c r="S231" i="120"/>
  <c r="P231" i="120"/>
  <c r="AA230" i="120"/>
  <c r="X230" i="120"/>
  <c r="S230" i="120"/>
  <c r="P230" i="120"/>
  <c r="AA229" i="120"/>
  <c r="X229" i="120"/>
  <c r="S229" i="120"/>
  <c r="P229" i="120"/>
  <c r="AA228" i="120"/>
  <c r="X228" i="120"/>
  <c r="S228" i="120"/>
  <c r="P228" i="120"/>
  <c r="AA227" i="120"/>
  <c r="X227" i="120"/>
  <c r="S227" i="120"/>
  <c r="P227" i="120"/>
  <c r="AA226" i="120"/>
  <c r="X226" i="120"/>
  <c r="S226" i="120"/>
  <c r="P226" i="120"/>
  <c r="AA225" i="120"/>
  <c r="X225" i="120"/>
  <c r="S225" i="120"/>
  <c r="P225" i="120"/>
  <c r="AA224" i="120"/>
  <c r="X224" i="120"/>
  <c r="S224" i="120"/>
  <c r="P224" i="120"/>
  <c r="AA223" i="120"/>
  <c r="X223" i="120"/>
  <c r="S223" i="120"/>
  <c r="P223" i="120"/>
  <c r="AA222" i="120"/>
  <c r="X222" i="120"/>
  <c r="S222" i="120"/>
  <c r="P222" i="120"/>
  <c r="AA221" i="120"/>
  <c r="X221" i="120"/>
  <c r="S221" i="120"/>
  <c r="P221" i="120"/>
  <c r="AA220" i="120"/>
  <c r="X220" i="120"/>
  <c r="S220" i="120"/>
  <c r="P220" i="120"/>
  <c r="AA219" i="120"/>
  <c r="X219" i="120"/>
  <c r="S219" i="120"/>
  <c r="P219" i="120"/>
  <c r="AA218" i="120"/>
  <c r="X218" i="120"/>
  <c r="S218" i="120"/>
  <c r="P218" i="120"/>
  <c r="AA217" i="120"/>
  <c r="X217" i="120"/>
  <c r="S217" i="120"/>
  <c r="P217" i="120"/>
  <c r="AA216" i="120"/>
  <c r="X216" i="120"/>
  <c r="S216" i="120"/>
  <c r="P216" i="120"/>
  <c r="AA215" i="120"/>
  <c r="X215" i="120"/>
  <c r="S215" i="120"/>
  <c r="P215" i="120"/>
  <c r="AA214" i="120"/>
  <c r="X214" i="120"/>
  <c r="S214" i="120"/>
  <c r="P214" i="120"/>
  <c r="AA213" i="120"/>
  <c r="X213" i="120"/>
  <c r="S213" i="120"/>
  <c r="P213" i="120"/>
  <c r="AA212" i="120"/>
  <c r="X212" i="120"/>
  <c r="S212" i="120"/>
  <c r="P212" i="120"/>
  <c r="AA211" i="120"/>
  <c r="X211" i="120"/>
  <c r="S211" i="120"/>
  <c r="P211" i="120"/>
  <c r="AA210" i="120"/>
  <c r="X210" i="120"/>
  <c r="S210" i="120"/>
  <c r="P210" i="120"/>
  <c r="AA209" i="120"/>
  <c r="X209" i="120"/>
  <c r="S209" i="120"/>
  <c r="P209" i="120"/>
  <c r="AA208" i="120"/>
  <c r="X208" i="120"/>
  <c r="S208" i="120"/>
  <c r="P208" i="120"/>
  <c r="AA207" i="120"/>
  <c r="X207" i="120"/>
  <c r="S207" i="120"/>
  <c r="P207" i="120"/>
  <c r="AA206" i="120"/>
  <c r="X206" i="120"/>
  <c r="S206" i="120"/>
  <c r="P206" i="120"/>
  <c r="AA205" i="120"/>
  <c r="X205" i="120"/>
  <c r="S205" i="120"/>
  <c r="P205" i="120"/>
  <c r="AA204" i="120"/>
  <c r="X204" i="120"/>
  <c r="S204" i="120"/>
  <c r="P204" i="120"/>
  <c r="AA203" i="120"/>
  <c r="X203" i="120"/>
  <c r="S203" i="120"/>
  <c r="P203" i="120"/>
  <c r="AA202" i="120"/>
  <c r="X202" i="120"/>
  <c r="S202" i="120"/>
  <c r="P202" i="120"/>
  <c r="AA201" i="120"/>
  <c r="X201" i="120"/>
  <c r="S201" i="120"/>
  <c r="P201" i="120"/>
  <c r="AA200" i="120"/>
  <c r="X200" i="120"/>
  <c r="S200" i="120"/>
  <c r="P200" i="120"/>
  <c r="AA199" i="120"/>
  <c r="X199" i="120"/>
  <c r="S199" i="120"/>
  <c r="P199" i="120"/>
  <c r="AA198" i="120"/>
  <c r="X198" i="120"/>
  <c r="S198" i="120"/>
  <c r="P198" i="120"/>
  <c r="AA197" i="120"/>
  <c r="X197" i="120"/>
  <c r="S197" i="120"/>
  <c r="P197" i="120"/>
  <c r="AA196" i="120"/>
  <c r="X196" i="120"/>
  <c r="S196" i="120"/>
  <c r="P196" i="120"/>
  <c r="AA195" i="120"/>
  <c r="X195" i="120"/>
  <c r="S195" i="120"/>
  <c r="P195" i="120"/>
  <c r="AA194" i="120"/>
  <c r="X194" i="120"/>
  <c r="S194" i="120"/>
  <c r="P194" i="120"/>
  <c r="AA193" i="120"/>
  <c r="X193" i="120"/>
  <c r="S193" i="120"/>
  <c r="P193" i="120"/>
  <c r="AA192" i="120"/>
  <c r="X192" i="120"/>
  <c r="S192" i="120"/>
  <c r="P192" i="120"/>
  <c r="AA191" i="120"/>
  <c r="X191" i="120"/>
  <c r="S191" i="120"/>
  <c r="P191" i="120"/>
  <c r="AA190" i="120"/>
  <c r="X190" i="120"/>
  <c r="S190" i="120"/>
  <c r="P190" i="120"/>
  <c r="AA189" i="120"/>
  <c r="X189" i="120"/>
  <c r="S189" i="120"/>
  <c r="P189" i="120"/>
  <c r="AA188" i="120"/>
  <c r="X188" i="120"/>
  <c r="S188" i="120"/>
  <c r="P188" i="120"/>
  <c r="AA187" i="120"/>
  <c r="X187" i="120"/>
  <c r="S187" i="120"/>
  <c r="P187" i="120"/>
  <c r="AA186" i="120"/>
  <c r="X186" i="120"/>
  <c r="S186" i="120"/>
  <c r="P186" i="120"/>
  <c r="AA185" i="120"/>
  <c r="X185" i="120"/>
  <c r="S185" i="120"/>
  <c r="P185" i="120"/>
  <c r="AA184" i="120"/>
  <c r="X184" i="120"/>
  <c r="S184" i="120"/>
  <c r="P184" i="120"/>
  <c r="AA183" i="120"/>
  <c r="X183" i="120"/>
  <c r="S183" i="120"/>
  <c r="P183" i="120"/>
  <c r="AA182" i="120"/>
  <c r="X182" i="120"/>
  <c r="S182" i="120"/>
  <c r="P182" i="120"/>
  <c r="AA181" i="120"/>
  <c r="X181" i="120"/>
  <c r="S181" i="120"/>
  <c r="P181" i="120"/>
  <c r="AA180" i="120"/>
  <c r="X180" i="120"/>
  <c r="S180" i="120"/>
  <c r="P180" i="120"/>
  <c r="AA179" i="120"/>
  <c r="X179" i="120"/>
  <c r="S179" i="120"/>
  <c r="P179" i="120"/>
  <c r="AA178" i="120"/>
  <c r="X178" i="120"/>
  <c r="S178" i="120"/>
  <c r="P178" i="120"/>
  <c r="AA177" i="120"/>
  <c r="X177" i="120"/>
  <c r="S177" i="120"/>
  <c r="P177" i="120"/>
  <c r="AA176" i="120"/>
  <c r="X176" i="120"/>
  <c r="S176" i="120"/>
  <c r="P176" i="120"/>
  <c r="AA175" i="120"/>
  <c r="X175" i="120"/>
  <c r="S175" i="120"/>
  <c r="P175" i="120"/>
  <c r="AA174" i="120"/>
  <c r="X174" i="120"/>
  <c r="S174" i="120"/>
  <c r="P174" i="120"/>
  <c r="AA173" i="120"/>
  <c r="X173" i="120"/>
  <c r="S173" i="120"/>
  <c r="P173" i="120"/>
  <c r="AA172" i="120"/>
  <c r="X172" i="120"/>
  <c r="S172" i="120"/>
  <c r="P172" i="120"/>
  <c r="AA171" i="120"/>
  <c r="X171" i="120"/>
  <c r="S171" i="120"/>
  <c r="P171" i="120"/>
  <c r="AA170" i="120"/>
  <c r="X170" i="120"/>
  <c r="S170" i="120"/>
  <c r="P170" i="120"/>
  <c r="AA169" i="120"/>
  <c r="X169" i="120"/>
  <c r="S169" i="120"/>
  <c r="P169" i="120"/>
  <c r="AA168" i="120"/>
  <c r="X168" i="120"/>
  <c r="S168" i="120"/>
  <c r="P168" i="120"/>
  <c r="AA167" i="120"/>
  <c r="X167" i="120"/>
  <c r="S167" i="120"/>
  <c r="P167" i="120"/>
  <c r="AA166" i="120"/>
  <c r="X166" i="120"/>
  <c r="S166" i="120"/>
  <c r="P166" i="120"/>
  <c r="AA165" i="120"/>
  <c r="X165" i="120"/>
  <c r="S165" i="120"/>
  <c r="P165" i="120"/>
  <c r="AA164" i="120"/>
  <c r="X164" i="120"/>
  <c r="S164" i="120"/>
  <c r="P164" i="120"/>
  <c r="AA163" i="120"/>
  <c r="X163" i="120"/>
  <c r="S163" i="120"/>
  <c r="P163" i="120"/>
  <c r="AA162" i="120"/>
  <c r="X162" i="120"/>
  <c r="S162" i="120"/>
  <c r="P162" i="120"/>
  <c r="AA161" i="120"/>
  <c r="X161" i="120"/>
  <c r="S161" i="120"/>
  <c r="P161" i="120"/>
  <c r="AA160" i="120"/>
  <c r="X160" i="120"/>
  <c r="S160" i="120"/>
  <c r="P160" i="120"/>
  <c r="AA159" i="120"/>
  <c r="X159" i="120"/>
  <c r="S159" i="120"/>
  <c r="P159" i="120"/>
  <c r="AA158" i="120"/>
  <c r="X158" i="120"/>
  <c r="S158" i="120"/>
  <c r="P158" i="120"/>
  <c r="AA157" i="120"/>
  <c r="X157" i="120"/>
  <c r="S157" i="120"/>
  <c r="P157" i="120"/>
  <c r="AA156" i="120"/>
  <c r="X156" i="120"/>
  <c r="S156" i="120"/>
  <c r="P156" i="120"/>
  <c r="AA155" i="120"/>
  <c r="X155" i="120"/>
  <c r="S155" i="120"/>
  <c r="P155" i="120"/>
  <c r="AA154" i="120"/>
  <c r="X154" i="120"/>
  <c r="S154" i="120"/>
  <c r="P154" i="120"/>
  <c r="AA153" i="120"/>
  <c r="X153" i="120"/>
  <c r="S153" i="120"/>
  <c r="P153" i="120"/>
  <c r="AA152" i="120"/>
  <c r="X152" i="120"/>
  <c r="S152" i="120"/>
  <c r="P152" i="120"/>
  <c r="AA151" i="120"/>
  <c r="X151" i="120"/>
  <c r="S151" i="120"/>
  <c r="P151" i="120"/>
  <c r="AA150" i="120"/>
  <c r="X150" i="120"/>
  <c r="S150" i="120"/>
  <c r="P150" i="120"/>
  <c r="AA149" i="120"/>
  <c r="X149" i="120"/>
  <c r="S149" i="120"/>
  <c r="P149" i="120"/>
  <c r="AA148" i="120"/>
  <c r="X148" i="120"/>
  <c r="S148" i="120"/>
  <c r="P148" i="120"/>
  <c r="AA147" i="120"/>
  <c r="X147" i="120"/>
  <c r="S147" i="120"/>
  <c r="P147" i="120"/>
  <c r="AA146" i="120"/>
  <c r="X146" i="120"/>
  <c r="S146" i="120"/>
  <c r="P146" i="120"/>
  <c r="AA145" i="120"/>
  <c r="X145" i="120"/>
  <c r="S145" i="120"/>
  <c r="P145" i="120"/>
  <c r="AA144" i="120"/>
  <c r="X144" i="120"/>
  <c r="S144" i="120"/>
  <c r="P144" i="120"/>
  <c r="AA143" i="120"/>
  <c r="X143" i="120"/>
  <c r="S143" i="120"/>
  <c r="P143" i="120"/>
  <c r="AA142" i="120"/>
  <c r="X142" i="120"/>
  <c r="S142" i="120"/>
  <c r="P142" i="120"/>
  <c r="AA141" i="120"/>
  <c r="X141" i="120"/>
  <c r="S141" i="120"/>
  <c r="P141" i="120"/>
  <c r="AA140" i="120"/>
  <c r="X140" i="120"/>
  <c r="S140" i="120"/>
  <c r="P140" i="120"/>
  <c r="AA139" i="120"/>
  <c r="X139" i="120"/>
  <c r="S139" i="120"/>
  <c r="P139" i="120"/>
  <c r="AA138" i="120"/>
  <c r="X138" i="120"/>
  <c r="S138" i="120"/>
  <c r="P138" i="120"/>
  <c r="AA137" i="120"/>
  <c r="X137" i="120"/>
  <c r="S137" i="120"/>
  <c r="P137" i="120"/>
  <c r="AA136" i="120"/>
  <c r="X136" i="120"/>
  <c r="S136" i="120"/>
  <c r="P136" i="120"/>
  <c r="AA135" i="120"/>
  <c r="X135" i="120"/>
  <c r="S135" i="120"/>
  <c r="P135" i="120"/>
  <c r="AA134" i="120"/>
  <c r="X134" i="120"/>
  <c r="S134" i="120"/>
  <c r="P134" i="120"/>
  <c r="AA133" i="120"/>
  <c r="X133" i="120"/>
  <c r="S133" i="120"/>
  <c r="P133" i="120"/>
  <c r="AA132" i="120"/>
  <c r="X132" i="120"/>
  <c r="S132" i="120"/>
  <c r="P132" i="120"/>
  <c r="AA131" i="120"/>
  <c r="X131" i="120"/>
  <c r="S131" i="120"/>
  <c r="P131" i="120"/>
  <c r="AA130" i="120"/>
  <c r="X130" i="120"/>
  <c r="S130" i="120"/>
  <c r="P130" i="120"/>
  <c r="AA129" i="120"/>
  <c r="X129" i="120"/>
  <c r="S129" i="120"/>
  <c r="P129" i="120"/>
  <c r="AA128" i="120"/>
  <c r="X128" i="120"/>
  <c r="S128" i="120"/>
  <c r="P128" i="120"/>
  <c r="AA127" i="120"/>
  <c r="X127" i="120"/>
  <c r="S127" i="120"/>
  <c r="P127" i="120"/>
  <c r="AA126" i="120"/>
  <c r="X126" i="120"/>
  <c r="S126" i="120"/>
  <c r="P126" i="120"/>
  <c r="AA125" i="120"/>
  <c r="X125" i="120"/>
  <c r="S125" i="120"/>
  <c r="P125" i="120"/>
  <c r="AA124" i="120"/>
  <c r="X124" i="120"/>
  <c r="S124" i="120"/>
  <c r="P124" i="120"/>
  <c r="AA123" i="120"/>
  <c r="X123" i="120"/>
  <c r="S123" i="120"/>
  <c r="P123" i="120"/>
  <c r="AA122" i="120"/>
  <c r="X122" i="120"/>
  <c r="S122" i="120"/>
  <c r="P122" i="120"/>
  <c r="AA121" i="120"/>
  <c r="X121" i="120"/>
  <c r="S121" i="120"/>
  <c r="P121" i="120"/>
  <c r="AA120" i="120"/>
  <c r="X120" i="120"/>
  <c r="S120" i="120"/>
  <c r="P120" i="120"/>
  <c r="AA119" i="120"/>
  <c r="X119" i="120"/>
  <c r="S119" i="120"/>
  <c r="P119" i="120"/>
  <c r="AA118" i="120"/>
  <c r="X118" i="120"/>
  <c r="S118" i="120"/>
  <c r="P118" i="120"/>
  <c r="AA117" i="120"/>
  <c r="X117" i="120"/>
  <c r="S117" i="120"/>
  <c r="P117" i="120"/>
  <c r="AA116" i="120"/>
  <c r="X116" i="120"/>
  <c r="S116" i="120"/>
  <c r="P116" i="120"/>
  <c r="AA115" i="120"/>
  <c r="X115" i="120"/>
  <c r="S115" i="120"/>
  <c r="P115" i="120"/>
  <c r="AA114" i="120"/>
  <c r="X114" i="120"/>
  <c r="S114" i="120"/>
  <c r="P114" i="120"/>
  <c r="AA113" i="120"/>
  <c r="X113" i="120"/>
  <c r="S113" i="120"/>
  <c r="P113" i="120"/>
  <c r="AA112" i="120"/>
  <c r="X112" i="120"/>
  <c r="S112" i="120"/>
  <c r="P112" i="120"/>
  <c r="AA111" i="120"/>
  <c r="X111" i="120"/>
  <c r="S111" i="120"/>
  <c r="P111" i="120"/>
  <c r="AA110" i="120"/>
  <c r="X110" i="120"/>
  <c r="S110" i="120"/>
  <c r="P110" i="120"/>
  <c r="AA109" i="120"/>
  <c r="X109" i="120"/>
  <c r="S109" i="120"/>
  <c r="P109" i="120"/>
  <c r="AA108" i="120"/>
  <c r="X108" i="120"/>
  <c r="S108" i="120"/>
  <c r="P108" i="120"/>
  <c r="AA107" i="120"/>
  <c r="X107" i="120"/>
  <c r="S107" i="120"/>
  <c r="P107" i="120"/>
  <c r="AA106" i="120"/>
  <c r="X106" i="120"/>
  <c r="S106" i="120"/>
  <c r="P106" i="120"/>
  <c r="AA105" i="120"/>
  <c r="X105" i="120"/>
  <c r="S105" i="120"/>
  <c r="P105" i="120"/>
  <c r="AA104" i="120"/>
  <c r="X104" i="120"/>
  <c r="S104" i="120"/>
  <c r="P104" i="120"/>
  <c r="AA103" i="120"/>
  <c r="X103" i="120"/>
  <c r="S103" i="120"/>
  <c r="P103" i="120"/>
  <c r="AA102" i="120"/>
  <c r="X102" i="120"/>
  <c r="S102" i="120"/>
  <c r="P102" i="120"/>
  <c r="AA101" i="120"/>
  <c r="X101" i="120"/>
  <c r="S101" i="120"/>
  <c r="P101" i="120"/>
  <c r="AA100" i="120"/>
  <c r="X100" i="120"/>
  <c r="S100" i="120"/>
  <c r="P100" i="120"/>
  <c r="AA99" i="120"/>
  <c r="X99" i="120"/>
  <c r="S99" i="120"/>
  <c r="P99" i="120"/>
  <c r="AA98" i="120"/>
  <c r="X98" i="120"/>
  <c r="S98" i="120"/>
  <c r="P98" i="120"/>
  <c r="AA97" i="120"/>
  <c r="X97" i="120"/>
  <c r="S97" i="120"/>
  <c r="P97" i="120"/>
  <c r="AA96" i="120"/>
  <c r="X96" i="120"/>
  <c r="S96" i="120"/>
  <c r="P96" i="120"/>
  <c r="AA95" i="120"/>
  <c r="X95" i="120"/>
  <c r="S95" i="120"/>
  <c r="P95" i="120"/>
  <c r="AA94" i="120"/>
  <c r="X94" i="120"/>
  <c r="S94" i="120"/>
  <c r="P94" i="120"/>
  <c r="AA93" i="120"/>
  <c r="X93" i="120"/>
  <c r="S93" i="120"/>
  <c r="P93" i="120"/>
  <c r="AA92" i="120"/>
  <c r="X92" i="120"/>
  <c r="S92" i="120"/>
  <c r="P92" i="120"/>
  <c r="AA91" i="120"/>
  <c r="X91" i="120"/>
  <c r="S91" i="120"/>
  <c r="P91" i="120"/>
  <c r="AA90" i="120"/>
  <c r="X90" i="120"/>
  <c r="S90" i="120"/>
  <c r="P90" i="120"/>
  <c r="AA89" i="120"/>
  <c r="X89" i="120"/>
  <c r="S89" i="120"/>
  <c r="P89" i="120"/>
  <c r="AA88" i="120"/>
  <c r="X88" i="120"/>
  <c r="S88" i="120"/>
  <c r="P88" i="120"/>
  <c r="AA87" i="120"/>
  <c r="X87" i="120"/>
  <c r="S87" i="120"/>
  <c r="P87" i="120"/>
  <c r="AA86" i="120"/>
  <c r="X86" i="120"/>
  <c r="S86" i="120"/>
  <c r="P86" i="120"/>
  <c r="AA85" i="120"/>
  <c r="X85" i="120"/>
  <c r="S85" i="120"/>
  <c r="P85" i="120"/>
  <c r="AA84" i="120"/>
  <c r="X84" i="120"/>
  <c r="S84" i="120"/>
  <c r="P84" i="120"/>
  <c r="AA83" i="120"/>
  <c r="X83" i="120"/>
  <c r="S83" i="120"/>
  <c r="P83" i="120"/>
  <c r="AA82" i="120"/>
  <c r="X82" i="120"/>
  <c r="S82" i="120"/>
  <c r="P82" i="120"/>
  <c r="AA81" i="120"/>
  <c r="X81" i="120"/>
  <c r="S81" i="120"/>
  <c r="P81" i="120"/>
  <c r="AA80" i="120"/>
  <c r="X80" i="120"/>
  <c r="S80" i="120"/>
  <c r="P80" i="120"/>
  <c r="AA79" i="120"/>
  <c r="X79" i="120"/>
  <c r="S79" i="120"/>
  <c r="P79" i="120"/>
  <c r="AA78" i="120"/>
  <c r="X78" i="120"/>
  <c r="S78" i="120"/>
  <c r="P78" i="120"/>
  <c r="AA77" i="120"/>
  <c r="X77" i="120"/>
  <c r="S77" i="120"/>
  <c r="P77" i="120"/>
  <c r="AA76" i="120"/>
  <c r="X76" i="120"/>
  <c r="S76" i="120"/>
  <c r="P76" i="120"/>
  <c r="AA75" i="120"/>
  <c r="X75" i="120"/>
  <c r="S75" i="120"/>
  <c r="P75" i="120"/>
  <c r="AA74" i="120"/>
  <c r="X74" i="120"/>
  <c r="S74" i="120"/>
  <c r="P74" i="120"/>
  <c r="AA73" i="120"/>
  <c r="X73" i="120"/>
  <c r="S73" i="120"/>
  <c r="P73" i="120"/>
  <c r="AA72" i="120"/>
  <c r="X72" i="120"/>
  <c r="S72" i="120"/>
  <c r="P72" i="120"/>
  <c r="AA71" i="120"/>
  <c r="X71" i="120"/>
  <c r="S71" i="120"/>
  <c r="P71" i="120"/>
  <c r="AA70" i="120"/>
  <c r="X70" i="120"/>
  <c r="S70" i="120"/>
  <c r="P70" i="120"/>
  <c r="AA69" i="120"/>
  <c r="X69" i="120"/>
  <c r="S69" i="120"/>
  <c r="P69" i="120"/>
  <c r="AA68" i="120"/>
  <c r="X68" i="120"/>
  <c r="S68" i="120"/>
  <c r="P68" i="120"/>
  <c r="AA67" i="120"/>
  <c r="X67" i="120"/>
  <c r="S67" i="120"/>
  <c r="P67" i="120"/>
  <c r="AA66" i="120"/>
  <c r="X66" i="120"/>
  <c r="S66" i="120"/>
  <c r="P66" i="120"/>
  <c r="AA65" i="120"/>
  <c r="X65" i="120"/>
  <c r="S65" i="120"/>
  <c r="P65" i="120"/>
  <c r="AA64" i="120"/>
  <c r="X64" i="120"/>
  <c r="S64" i="120"/>
  <c r="P64" i="120"/>
  <c r="AA63" i="120"/>
  <c r="X63" i="120"/>
  <c r="S63" i="120"/>
  <c r="P63" i="120"/>
  <c r="AA62" i="120"/>
  <c r="X62" i="120"/>
  <c r="S62" i="120"/>
  <c r="P62" i="120"/>
  <c r="AA61" i="120"/>
  <c r="X61" i="120"/>
  <c r="S61" i="120"/>
  <c r="P61" i="120"/>
  <c r="AA60" i="120"/>
  <c r="X60" i="120"/>
  <c r="S60" i="120"/>
  <c r="P60" i="120"/>
  <c r="AA59" i="120"/>
  <c r="X59" i="120"/>
  <c r="S59" i="120"/>
  <c r="P59" i="120"/>
  <c r="AA58" i="120"/>
  <c r="X58" i="120"/>
  <c r="S58" i="120"/>
  <c r="P58" i="120"/>
  <c r="AA57" i="120"/>
  <c r="X57" i="120"/>
  <c r="S57" i="120"/>
  <c r="P57" i="120"/>
  <c r="AA56" i="120"/>
  <c r="X56" i="120"/>
  <c r="S56" i="120"/>
  <c r="P56" i="120"/>
  <c r="AA55" i="120"/>
  <c r="X55" i="120"/>
  <c r="S55" i="120"/>
  <c r="P55" i="120"/>
  <c r="AA54" i="120"/>
  <c r="X54" i="120"/>
  <c r="S54" i="120"/>
  <c r="P54" i="120"/>
  <c r="AA53" i="120"/>
  <c r="X53" i="120"/>
  <c r="S53" i="120"/>
  <c r="P53" i="120"/>
  <c r="AA52" i="120"/>
  <c r="X52" i="120"/>
  <c r="S52" i="120"/>
  <c r="P52" i="120"/>
  <c r="AA51" i="120"/>
  <c r="X51" i="120"/>
  <c r="S51" i="120"/>
  <c r="P51" i="120"/>
  <c r="AA50" i="120"/>
  <c r="X50" i="120"/>
  <c r="S50" i="120"/>
  <c r="P50" i="120"/>
  <c r="AA49" i="120"/>
  <c r="X49" i="120"/>
  <c r="S49" i="120"/>
  <c r="P49" i="120"/>
  <c r="AA48" i="120"/>
  <c r="X48" i="120"/>
  <c r="S48" i="120"/>
  <c r="P48" i="120"/>
  <c r="AA47" i="120"/>
  <c r="X47" i="120"/>
  <c r="S47" i="120"/>
  <c r="P47" i="120"/>
  <c r="AA46" i="120"/>
  <c r="X46" i="120"/>
  <c r="S46" i="120"/>
  <c r="P46" i="120"/>
  <c r="AA45" i="120"/>
  <c r="X45" i="120"/>
  <c r="S45" i="120"/>
  <c r="P45" i="120"/>
  <c r="AA44" i="120"/>
  <c r="X44" i="120"/>
  <c r="S44" i="120"/>
  <c r="P44" i="120"/>
  <c r="AA43" i="120"/>
  <c r="X43" i="120"/>
  <c r="S43" i="120"/>
  <c r="P43" i="120"/>
  <c r="AA42" i="120"/>
  <c r="X42" i="120"/>
  <c r="S42" i="120"/>
  <c r="P42" i="120"/>
  <c r="AA41" i="120"/>
  <c r="X41" i="120"/>
  <c r="S41" i="120"/>
  <c r="P41" i="120"/>
  <c r="AA40" i="120"/>
  <c r="X40" i="120"/>
  <c r="S40" i="120"/>
  <c r="P40" i="120"/>
  <c r="AA39" i="120"/>
  <c r="X39" i="120"/>
  <c r="S39" i="120"/>
  <c r="P39" i="120"/>
  <c r="AA38" i="120"/>
  <c r="X38" i="120"/>
  <c r="S38" i="120"/>
  <c r="P38" i="120"/>
  <c r="AA37" i="120"/>
  <c r="X37" i="120"/>
  <c r="S37" i="120"/>
  <c r="P37" i="120"/>
  <c r="AA36" i="120"/>
  <c r="X36" i="120"/>
  <c r="S36" i="120"/>
  <c r="P36" i="120"/>
  <c r="AA35" i="120"/>
  <c r="X35" i="120"/>
  <c r="S35" i="120"/>
  <c r="P35" i="120"/>
  <c r="AA34" i="120"/>
  <c r="X34" i="120"/>
  <c r="S34" i="120"/>
  <c r="P34" i="120"/>
  <c r="AA33" i="120"/>
  <c r="X33" i="120"/>
  <c r="S33" i="120"/>
  <c r="P33" i="120"/>
  <c r="AA32" i="120"/>
  <c r="X32" i="120"/>
  <c r="S32" i="120"/>
  <c r="P32" i="120"/>
  <c r="AA31" i="120"/>
  <c r="X31" i="120"/>
  <c r="S31" i="120"/>
  <c r="P31" i="120"/>
  <c r="AA30" i="120"/>
  <c r="X30" i="120"/>
  <c r="S30" i="120"/>
  <c r="P30" i="120"/>
  <c r="AA29" i="120"/>
  <c r="X29" i="120"/>
  <c r="S29" i="120"/>
  <c r="P29" i="120"/>
  <c r="AA28" i="120"/>
  <c r="X28" i="120"/>
  <c r="S28" i="120"/>
  <c r="P28" i="120"/>
  <c r="AA27" i="120"/>
  <c r="X27" i="120"/>
  <c r="S27" i="120"/>
  <c r="P27" i="120"/>
  <c r="AA26" i="120"/>
  <c r="X26" i="120"/>
  <c r="S26" i="120"/>
  <c r="P26" i="120"/>
  <c r="AA25" i="120"/>
  <c r="X25" i="120"/>
  <c r="S25" i="120"/>
  <c r="P25" i="120"/>
  <c r="AA24" i="120"/>
  <c r="X24" i="120"/>
  <c r="S24" i="120"/>
  <c r="P24" i="120"/>
  <c r="AA23" i="120"/>
  <c r="X23" i="120"/>
  <c r="S23" i="120"/>
  <c r="P23" i="120"/>
  <c r="AA22" i="120"/>
  <c r="X22" i="120"/>
  <c r="S22" i="120"/>
  <c r="P22" i="120"/>
  <c r="AA21" i="120"/>
  <c r="X21" i="120"/>
  <c r="S21" i="120"/>
  <c r="P21" i="120"/>
  <c r="AA20" i="120"/>
  <c r="X20" i="120"/>
  <c r="S20" i="120"/>
  <c r="P20" i="120"/>
  <c r="AA19" i="120"/>
  <c r="X19" i="120"/>
  <c r="S19" i="120"/>
  <c r="P19" i="120"/>
  <c r="AA18" i="120"/>
  <c r="X18" i="120"/>
  <c r="S18" i="120"/>
  <c r="P18" i="120"/>
  <c r="AA17" i="120"/>
  <c r="X17" i="120"/>
  <c r="S17" i="120"/>
  <c r="P17" i="120"/>
  <c r="AA16" i="120"/>
  <c r="X16" i="120"/>
  <c r="S16" i="120"/>
  <c r="P16" i="120"/>
  <c r="AA15" i="120"/>
  <c r="X15" i="120"/>
  <c r="S15" i="120"/>
  <c r="P15" i="120"/>
  <c r="AA14" i="120"/>
  <c r="X14" i="120"/>
  <c r="S14" i="120"/>
  <c r="P14" i="120"/>
  <c r="AA13" i="120"/>
  <c r="X13" i="120"/>
  <c r="S13" i="120"/>
  <c r="P13" i="120"/>
  <c r="AA12" i="120"/>
  <c r="X12" i="120"/>
  <c r="S12" i="120"/>
  <c r="P12" i="120"/>
  <c r="AA11" i="120"/>
  <c r="X11" i="120"/>
  <c r="S11" i="120"/>
  <c r="P11" i="120"/>
  <c r="AA10" i="120"/>
  <c r="X10" i="120"/>
  <c r="S10" i="120"/>
  <c r="P10" i="120"/>
  <c r="AA9" i="120"/>
  <c r="X9" i="120"/>
  <c r="S9" i="120"/>
  <c r="P9" i="120"/>
  <c r="Z7" i="120"/>
  <c r="Y7" i="120"/>
  <c r="W7" i="120"/>
  <c r="V7" i="120"/>
  <c r="U7" i="120"/>
  <c r="T7" i="120"/>
  <c r="R7" i="120"/>
  <c r="Q7" i="120"/>
  <c r="O7" i="120"/>
  <c r="N7" i="120"/>
  <c r="M7" i="120"/>
  <c r="L7" i="120"/>
  <c r="AA7" i="120" l="1"/>
  <c r="S7" i="120"/>
  <c r="X7" i="120"/>
  <c r="P7" i="120"/>
  <c r="AD1" i="112"/>
  <c r="AC1" i="112"/>
  <c r="AB1" i="112"/>
  <c r="AA1" i="112"/>
  <c r="Z1" i="112"/>
  <c r="Y1" i="112"/>
  <c r="X1" i="112"/>
  <c r="W1" i="112"/>
  <c r="V1" i="112"/>
  <c r="U1" i="112"/>
  <c r="T1" i="112"/>
  <c r="S1" i="112"/>
  <c r="R1" i="112"/>
  <c r="Q1" i="112"/>
  <c r="P1" i="112"/>
  <c r="O1" i="112"/>
  <c r="N1" i="112"/>
  <c r="M1" i="112"/>
  <c r="L1" i="112"/>
  <c r="E782" i="112"/>
  <c r="F782" i="112"/>
  <c r="A782" i="112"/>
  <c r="D782" i="112"/>
  <c r="B782" i="112"/>
  <c r="C782" i="112"/>
  <c r="H782" i="112"/>
  <c r="E781" i="112"/>
  <c r="F781" i="112"/>
  <c r="A781" i="112"/>
  <c r="D781" i="112"/>
  <c r="B781" i="112"/>
  <c r="C781" i="112"/>
  <c r="H781" i="112"/>
  <c r="E780" i="112"/>
  <c r="F780" i="112"/>
  <c r="A780" i="112"/>
  <c r="D780" i="112"/>
  <c r="B780" i="112"/>
  <c r="C780" i="112"/>
  <c r="H780" i="112"/>
  <c r="E3" i="116"/>
  <c r="C3" i="116"/>
  <c r="A12" i="117"/>
  <c r="B12" i="117"/>
  <c r="C12" i="117"/>
  <c r="D12" i="117"/>
  <c r="E12" i="117"/>
  <c r="F12" i="117"/>
  <c r="G12" i="117"/>
  <c r="A13" i="117"/>
  <c r="B13" i="117"/>
  <c r="C13" i="117"/>
  <c r="D13" i="117"/>
  <c r="E13" i="117"/>
  <c r="F13" i="117"/>
  <c r="G13" i="117"/>
  <c r="A14" i="117"/>
  <c r="B14" i="117"/>
  <c r="C14" i="117"/>
  <c r="D14" i="117"/>
  <c r="E14" i="117"/>
  <c r="F14" i="117"/>
  <c r="G14" i="117"/>
  <c r="A15" i="117"/>
  <c r="B15" i="117"/>
  <c r="C15" i="117"/>
  <c r="D15" i="117"/>
  <c r="E15" i="117"/>
  <c r="F15" i="117"/>
  <c r="G15" i="117"/>
  <c r="A16" i="117"/>
  <c r="B16" i="117"/>
  <c r="C16" i="117"/>
  <c r="D16" i="117"/>
  <c r="E16" i="117"/>
  <c r="F16" i="117"/>
  <c r="G16" i="117"/>
  <c r="A17" i="117"/>
  <c r="B17" i="117"/>
  <c r="C17" i="117"/>
  <c r="D17" i="117"/>
  <c r="E17" i="117"/>
  <c r="F17" i="117"/>
  <c r="G17" i="117"/>
  <c r="A18" i="117"/>
  <c r="B18" i="117"/>
  <c r="C18" i="117"/>
  <c r="D18" i="117"/>
  <c r="E18" i="117"/>
  <c r="F18" i="117"/>
  <c r="G18" i="117"/>
  <c r="A19" i="117"/>
  <c r="B19" i="117"/>
  <c r="C19" i="117"/>
  <c r="D19" i="117"/>
  <c r="E19" i="117"/>
  <c r="F19" i="117"/>
  <c r="G19" i="117"/>
  <c r="A20" i="117"/>
  <c r="B20" i="117"/>
  <c r="C20" i="117"/>
  <c r="D20" i="117"/>
  <c r="E20" i="117"/>
  <c r="F20" i="117"/>
  <c r="G20" i="117"/>
  <c r="A21" i="117"/>
  <c r="B21" i="117"/>
  <c r="C21" i="117"/>
  <c r="D21" i="117"/>
  <c r="E21" i="117"/>
  <c r="F21" i="117"/>
  <c r="G21" i="117"/>
  <c r="A22" i="117"/>
  <c r="B22" i="117"/>
  <c r="C22" i="117"/>
  <c r="D22" i="117"/>
  <c r="E22" i="117"/>
  <c r="F22" i="117"/>
  <c r="G22" i="117"/>
  <c r="A23" i="117"/>
  <c r="B23" i="117"/>
  <c r="C23" i="117"/>
  <c r="D23" i="117"/>
  <c r="E23" i="117"/>
  <c r="F23" i="117"/>
  <c r="G23" i="117"/>
  <c r="A24" i="117"/>
  <c r="B24" i="117"/>
  <c r="C24" i="117"/>
  <c r="D24" i="117"/>
  <c r="E24" i="117"/>
  <c r="F24" i="117"/>
  <c r="G24" i="117"/>
  <c r="A25" i="117"/>
  <c r="B25" i="117"/>
  <c r="C25" i="117"/>
  <c r="D25" i="117"/>
  <c r="E25" i="117"/>
  <c r="F25" i="117"/>
  <c r="G25" i="117"/>
  <c r="A26" i="117"/>
  <c r="B26" i="117"/>
  <c r="C26" i="117"/>
  <c r="D26" i="117"/>
  <c r="E26" i="117"/>
  <c r="F26" i="117"/>
  <c r="G26" i="117"/>
  <c r="A27" i="117"/>
  <c r="B27" i="117"/>
  <c r="C27" i="117"/>
  <c r="D27" i="117"/>
  <c r="E27" i="117"/>
  <c r="F27" i="117"/>
  <c r="G27" i="117"/>
  <c r="A28" i="117"/>
  <c r="B28" i="117"/>
  <c r="C28" i="117"/>
  <c r="D28" i="117"/>
  <c r="E28" i="117"/>
  <c r="F28" i="117"/>
  <c r="G28" i="117"/>
  <c r="E779" i="112" l="1"/>
  <c r="F779" i="112"/>
  <c r="A779" i="112"/>
  <c r="D779" i="112"/>
  <c r="B779" i="112"/>
  <c r="C779" i="112"/>
  <c r="H779" i="112"/>
  <c r="P63" i="108"/>
  <c r="P64" i="108"/>
  <c r="P65" i="108"/>
  <c r="P66" i="108"/>
  <c r="P67" i="108"/>
  <c r="L63" i="108"/>
  <c r="L64" i="108"/>
  <c r="L66" i="108"/>
  <c r="L67" i="108"/>
  <c r="A63" i="108"/>
  <c r="B63" i="108"/>
  <c r="C63" i="108"/>
  <c r="D63" i="108"/>
  <c r="E63" i="108"/>
  <c r="F63" i="108"/>
  <c r="G63" i="108"/>
  <c r="A64" i="108"/>
  <c r="B64" i="108"/>
  <c r="C64" i="108"/>
  <c r="D64" i="108"/>
  <c r="E64" i="108"/>
  <c r="F64" i="108"/>
  <c r="G64" i="108"/>
  <c r="A65" i="108"/>
  <c r="B65" i="108"/>
  <c r="C65" i="108"/>
  <c r="D65" i="108"/>
  <c r="E65" i="108"/>
  <c r="F65" i="108"/>
  <c r="G65" i="108"/>
  <c r="L65" i="108"/>
  <c r="A66" i="108"/>
  <c r="B66" i="108"/>
  <c r="C66" i="108"/>
  <c r="D66" i="108"/>
  <c r="E66" i="108"/>
  <c r="F66" i="108"/>
  <c r="G66" i="108"/>
  <c r="A67" i="108"/>
  <c r="B67" i="108"/>
  <c r="C67" i="108"/>
  <c r="D67" i="108"/>
  <c r="E67" i="108"/>
  <c r="F67" i="108"/>
  <c r="G67" i="108"/>
  <c r="F4" i="117"/>
  <c r="G4" i="117"/>
  <c r="A4" i="117"/>
  <c r="D4" i="117"/>
  <c r="B4" i="117"/>
  <c r="C4" i="117"/>
  <c r="E4" i="117"/>
  <c r="F5" i="117"/>
  <c r="G5" i="117"/>
  <c r="A5" i="117"/>
  <c r="D5" i="117"/>
  <c r="B5" i="117"/>
  <c r="C5" i="117"/>
  <c r="E5" i="117"/>
  <c r="F6" i="117"/>
  <c r="G6" i="117"/>
  <c r="A6" i="117"/>
  <c r="D6" i="117"/>
  <c r="B6" i="117"/>
  <c r="C6" i="117"/>
  <c r="E6" i="117"/>
  <c r="F7" i="117"/>
  <c r="G7" i="117"/>
  <c r="A7" i="117"/>
  <c r="D7" i="117"/>
  <c r="B7" i="117"/>
  <c r="C7" i="117"/>
  <c r="E7" i="117"/>
  <c r="F8" i="117"/>
  <c r="G8" i="117"/>
  <c r="A8" i="117"/>
  <c r="D8" i="117"/>
  <c r="B8" i="117"/>
  <c r="C8" i="117"/>
  <c r="E8" i="117"/>
  <c r="F9" i="117"/>
  <c r="G9" i="117"/>
  <c r="A9" i="117"/>
  <c r="D9" i="117"/>
  <c r="B9" i="117"/>
  <c r="C9" i="117"/>
  <c r="E9" i="117"/>
  <c r="F10" i="117"/>
  <c r="G10" i="117"/>
  <c r="A10" i="117"/>
  <c r="D10" i="117"/>
  <c r="B10" i="117"/>
  <c r="C10" i="117"/>
  <c r="E10" i="117"/>
  <c r="F11" i="117"/>
  <c r="G11" i="117"/>
  <c r="A11" i="117"/>
  <c r="D11" i="117"/>
  <c r="B11" i="117"/>
  <c r="C11" i="117"/>
  <c r="E11" i="117"/>
  <c r="E778" i="112" l="1"/>
  <c r="F778" i="112"/>
  <c r="A778" i="112"/>
  <c r="D778" i="112"/>
  <c r="B778" i="112"/>
  <c r="C778" i="112"/>
  <c r="H778" i="112"/>
  <c r="E777" i="112"/>
  <c r="F777" i="112"/>
  <c r="A777" i="112"/>
  <c r="D777" i="112"/>
  <c r="B777" i="112"/>
  <c r="C777" i="112"/>
  <c r="H777" i="112"/>
  <c r="E3" i="117"/>
  <c r="C3" i="117"/>
  <c r="B3" i="117" l="1"/>
  <c r="D3" i="117"/>
  <c r="A3" i="117"/>
  <c r="G3" i="117"/>
  <c r="F3" i="117"/>
  <c r="M1" i="117"/>
  <c r="E776" i="112"/>
  <c r="F776" i="112"/>
  <c r="A776" i="112"/>
  <c r="D776" i="112"/>
  <c r="B776" i="112"/>
  <c r="C776" i="112"/>
  <c r="H776" i="112"/>
  <c r="E775" i="112"/>
  <c r="F775" i="112"/>
  <c r="A775" i="112"/>
  <c r="D775" i="112"/>
  <c r="B775" i="112"/>
  <c r="C775" i="112"/>
  <c r="H775" i="112"/>
  <c r="F3" i="116" l="1"/>
  <c r="G3" i="116"/>
  <c r="A3" i="116"/>
  <c r="D3" i="116"/>
  <c r="B3" i="116"/>
  <c r="M1" i="116" l="1"/>
  <c r="P62" i="108"/>
  <c r="P168" i="108"/>
  <c r="P167" i="108"/>
  <c r="P166" i="108"/>
  <c r="P156" i="108"/>
  <c r="P9" i="108"/>
  <c r="P61" i="108"/>
  <c r="P53" i="108"/>
  <c r="P146" i="108"/>
  <c r="P145" i="108"/>
  <c r="P136" i="108"/>
  <c r="P135" i="108"/>
  <c r="P52" i="108"/>
  <c r="P6" i="108"/>
  <c r="P120" i="108"/>
  <c r="P119" i="108"/>
  <c r="P118" i="108"/>
  <c r="P110" i="108"/>
  <c r="P19" i="108"/>
  <c r="P102" i="108"/>
  <c r="P47" i="108"/>
  <c r="P100" i="108"/>
  <c r="P99" i="108"/>
  <c r="P94" i="108"/>
  <c r="P93" i="108"/>
  <c r="P44" i="108"/>
  <c r="P87" i="108"/>
  <c r="P86" i="108"/>
  <c r="P4" i="108"/>
  <c r="P80" i="108"/>
  <c r="P79" i="108"/>
  <c r="P69" i="108"/>
  <c r="P1" i="77"/>
  <c r="Q14" i="77"/>
  <c r="Q25" i="77"/>
  <c r="Q26" i="77"/>
  <c r="Q36" i="77"/>
  <c r="Q37" i="77"/>
  <c r="Q48" i="77"/>
  <c r="Q49" i="77"/>
  <c r="Q59" i="77"/>
  <c r="Q60" i="77"/>
  <c r="C774" i="112"/>
  <c r="E773" i="112"/>
  <c r="E772" i="112"/>
  <c r="F772" i="112"/>
  <c r="A772" i="112"/>
  <c r="D772" i="112"/>
  <c r="B772" i="112"/>
  <c r="C772" i="112"/>
  <c r="H772" i="112"/>
  <c r="P13" i="108"/>
  <c r="P92" i="108"/>
  <c r="P98" i="108"/>
  <c r="P109" i="108"/>
  <c r="P117" i="108"/>
  <c r="P23" i="108"/>
  <c r="P51" i="108"/>
  <c r="P149" i="108"/>
  <c r="P150" i="108"/>
  <c r="P60" i="108"/>
  <c r="P165" i="108"/>
  <c r="Q33" i="77"/>
  <c r="Q34" i="77"/>
  <c r="Q35" i="77"/>
  <c r="Q42" i="77"/>
  <c r="Q43" i="77"/>
  <c r="Q44" i="77"/>
  <c r="Q45" i="77"/>
  <c r="Q46" i="77"/>
  <c r="Q47" i="77"/>
  <c r="Q56" i="77"/>
  <c r="Q57" i="77"/>
  <c r="Q58" i="77"/>
  <c r="E771" i="112"/>
  <c r="F771" i="112"/>
  <c r="A771" i="112"/>
  <c r="D771" i="112"/>
  <c r="B771" i="112"/>
  <c r="C771" i="112"/>
  <c r="H771" i="112"/>
  <c r="P169" i="108"/>
  <c r="P29" i="108"/>
  <c r="P158" i="108"/>
  <c r="P157" i="108"/>
  <c r="P152" i="108"/>
  <c r="P27" i="108"/>
  <c r="P55" i="108"/>
  <c r="P54" i="108"/>
  <c r="P138" i="108"/>
  <c r="P7" i="108"/>
  <c r="P24" i="108"/>
  <c r="P129" i="108"/>
  <c r="P128" i="108"/>
  <c r="P123" i="108"/>
  <c r="P122" i="108"/>
  <c r="P121" i="108"/>
  <c r="P112" i="108"/>
  <c r="P21" i="108"/>
  <c r="P20" i="108"/>
  <c r="P111" i="108"/>
  <c r="P103" i="108"/>
  <c r="P101" i="108"/>
  <c r="P97" i="108"/>
  <c r="P96" i="108"/>
  <c r="P95" i="108"/>
  <c r="P90" i="108"/>
  <c r="P89" i="108"/>
  <c r="P5" i="108"/>
  <c r="P88" i="108"/>
  <c r="P82" i="108"/>
  <c r="P81" i="108"/>
  <c r="P71" i="108"/>
  <c r="P70" i="108"/>
  <c r="N1" i="108"/>
  <c r="E3" i="112"/>
  <c r="H769" i="112"/>
  <c r="Q15" i="77"/>
  <c r="Q27" i="77"/>
  <c r="Q38" i="77"/>
  <c r="Q50" i="77"/>
  <c r="Q66" i="77"/>
  <c r="P68" i="108"/>
  <c r="P72" i="108"/>
  <c r="P73" i="108"/>
  <c r="P74" i="108"/>
  <c r="P75" i="108"/>
  <c r="P76" i="108"/>
  <c r="P41" i="108"/>
  <c r="P77" i="108"/>
  <c r="P83" i="108"/>
  <c r="P11" i="108"/>
  <c r="P12" i="108"/>
  <c r="P84" i="108"/>
  <c r="P85" i="108"/>
  <c r="P42" i="108"/>
  <c r="P43" i="108"/>
  <c r="P14" i="108"/>
  <c r="P15" i="108"/>
  <c r="P91" i="108"/>
  <c r="P45" i="108"/>
  <c r="P16" i="108"/>
  <c r="P46" i="108"/>
  <c r="P17" i="108"/>
  <c r="P18" i="108"/>
  <c r="P104" i="108"/>
  <c r="P105" i="108"/>
  <c r="P106" i="108"/>
  <c r="P107" i="108"/>
  <c r="P108" i="108"/>
  <c r="P22" i="108"/>
  <c r="P113" i="108"/>
  <c r="P114" i="108"/>
  <c r="P115" i="108"/>
  <c r="P116" i="108"/>
  <c r="P48" i="108"/>
  <c r="P49" i="108"/>
  <c r="P124" i="108"/>
  <c r="P125" i="108"/>
  <c r="P50" i="108"/>
  <c r="P126" i="108"/>
  <c r="P127" i="108"/>
  <c r="P130" i="108"/>
  <c r="P131" i="108"/>
  <c r="P132" i="108"/>
  <c r="P133" i="108"/>
  <c r="P134" i="108"/>
  <c r="P137" i="108"/>
  <c r="P139" i="108"/>
  <c r="P140" i="108"/>
  <c r="P141" i="108"/>
  <c r="P142" i="108"/>
  <c r="P143" i="108"/>
  <c r="P144" i="108"/>
  <c r="P25" i="108"/>
  <c r="P147" i="108"/>
  <c r="P8" i="108"/>
  <c r="P56" i="108"/>
  <c r="P26" i="108"/>
  <c r="P148" i="108"/>
  <c r="P151" i="108"/>
  <c r="P28" i="108"/>
  <c r="P153" i="108"/>
  <c r="P57" i="108"/>
  <c r="P154" i="108"/>
  <c r="P58" i="108"/>
  <c r="P59" i="108"/>
  <c r="P155" i="108"/>
  <c r="P159" i="108"/>
  <c r="P160" i="108"/>
  <c r="P161" i="108"/>
  <c r="P162" i="108"/>
  <c r="P163" i="108"/>
  <c r="P164" i="108"/>
  <c r="P30" i="108"/>
  <c r="P170" i="108"/>
  <c r="P171" i="108"/>
  <c r="P31" i="108"/>
  <c r="P10" i="108"/>
  <c r="Q3" i="77"/>
  <c r="Q4" i="77"/>
  <c r="Q5" i="77"/>
  <c r="Q6" i="77"/>
  <c r="Q7" i="77"/>
  <c r="Q8" i="77"/>
  <c r="Q9" i="77"/>
  <c r="Q10" i="77"/>
  <c r="Q11" i="77"/>
  <c r="Q12" i="77"/>
  <c r="Q16" i="77"/>
  <c r="Q17" i="77"/>
  <c r="Q18" i="77"/>
  <c r="Q19" i="77"/>
  <c r="Q20" i="77"/>
  <c r="Q21" i="77"/>
  <c r="Q22" i="77"/>
  <c r="Q23" i="77"/>
  <c r="Q24" i="77"/>
  <c r="Q28" i="77"/>
  <c r="Q29" i="77"/>
  <c r="Q30" i="77"/>
  <c r="Q31" i="77"/>
  <c r="Q32" i="77"/>
  <c r="Q39" i="77"/>
  <c r="Q40" i="77"/>
  <c r="Q41" i="77"/>
  <c r="Q51" i="77"/>
  <c r="Q52" i="77"/>
  <c r="Q53" i="77"/>
  <c r="Q54" i="77"/>
  <c r="Q55" i="77"/>
  <c r="Q62" i="77"/>
  <c r="Q63" i="77"/>
  <c r="Q64" i="77"/>
  <c r="Q65" i="77"/>
  <c r="Q67" i="77"/>
  <c r="E769" i="112"/>
  <c r="A769" i="112"/>
  <c r="D769" i="112"/>
  <c r="B769" i="112"/>
  <c r="C769" i="112"/>
  <c r="B768" i="112"/>
  <c r="E767" i="112"/>
  <c r="F767" i="112"/>
  <c r="A767" i="112"/>
  <c r="D767" i="112"/>
  <c r="B767" i="112"/>
  <c r="C767" i="112"/>
  <c r="H767" i="112"/>
  <c r="E766" i="112"/>
  <c r="F766" i="112"/>
  <c r="A766" i="112"/>
  <c r="D766" i="112"/>
  <c r="B766" i="112"/>
  <c r="C766" i="112"/>
  <c r="H766" i="112"/>
  <c r="O1" i="108" l="1"/>
  <c r="Q13" i="77"/>
  <c r="D774" i="112"/>
  <c r="F774" i="112"/>
  <c r="E774" i="112"/>
  <c r="B774" i="112"/>
  <c r="A774" i="112"/>
  <c r="H774" i="112"/>
  <c r="H773" i="112"/>
  <c r="B773" i="112"/>
  <c r="D773" i="112"/>
  <c r="A773" i="112"/>
  <c r="C773" i="112"/>
  <c r="F773" i="112"/>
  <c r="O1" i="77"/>
  <c r="P40" i="108"/>
  <c r="E770" i="112"/>
  <c r="F770" i="112"/>
  <c r="A770" i="112"/>
  <c r="D770" i="112"/>
  <c r="B770" i="112"/>
  <c r="C770" i="112"/>
  <c r="H770" i="112"/>
  <c r="F769" i="112"/>
  <c r="F768" i="112"/>
  <c r="D768" i="112"/>
  <c r="E768" i="112"/>
  <c r="A768" i="112"/>
  <c r="H768" i="112"/>
  <c r="C768" i="112"/>
  <c r="P78" i="108"/>
  <c r="Q61" i="77"/>
  <c r="E765" i="112"/>
  <c r="F765" i="112"/>
  <c r="A765" i="112"/>
  <c r="D765" i="112"/>
  <c r="B765" i="112"/>
  <c r="C765" i="112"/>
  <c r="H765" i="112"/>
  <c r="E764" i="112"/>
  <c r="F764" i="112"/>
  <c r="A764" i="112"/>
  <c r="D764" i="112"/>
  <c r="B764" i="112"/>
  <c r="C764" i="112"/>
  <c r="H764" i="112"/>
  <c r="E763" i="112"/>
  <c r="F763" i="112"/>
  <c r="A763" i="112"/>
  <c r="D763" i="112"/>
  <c r="B763" i="112"/>
  <c r="C763" i="112"/>
  <c r="H763" i="112"/>
  <c r="Q1" i="77" l="1"/>
  <c r="P1" i="108"/>
  <c r="E762" i="112"/>
  <c r="F762" i="112"/>
  <c r="A762" i="112"/>
  <c r="D762" i="112"/>
  <c r="B762" i="112"/>
  <c r="C762" i="112"/>
  <c r="H762" i="112"/>
  <c r="E761" i="112"/>
  <c r="F761" i="112"/>
  <c r="A761" i="112"/>
  <c r="D761" i="112"/>
  <c r="B761" i="112"/>
  <c r="C761" i="112"/>
  <c r="H761" i="112"/>
  <c r="E760" i="112"/>
  <c r="F760" i="112"/>
  <c r="A760" i="112"/>
  <c r="D760" i="112"/>
  <c r="B760" i="112"/>
  <c r="C760" i="112"/>
  <c r="H760" i="112"/>
  <c r="E759" i="112"/>
  <c r="F759" i="112"/>
  <c r="A759" i="112"/>
  <c r="D759" i="112"/>
  <c r="B759" i="112"/>
  <c r="C759" i="112"/>
  <c r="H759" i="112"/>
  <c r="E758" i="112"/>
  <c r="F758" i="112"/>
  <c r="A758" i="112"/>
  <c r="D758" i="112"/>
  <c r="B758" i="112"/>
  <c r="C758" i="112"/>
  <c r="H758" i="112"/>
  <c r="E757" i="112"/>
  <c r="F757" i="112"/>
  <c r="A757" i="112"/>
  <c r="D757" i="112"/>
  <c r="B757" i="112"/>
  <c r="C757" i="112"/>
  <c r="H757" i="112"/>
  <c r="E755" i="112"/>
  <c r="E756" i="112"/>
  <c r="F755" i="112"/>
  <c r="F756" i="112"/>
  <c r="A755" i="112"/>
  <c r="A756" i="112"/>
  <c r="D755" i="112"/>
  <c r="D756" i="112"/>
  <c r="B755" i="112"/>
  <c r="B756" i="112"/>
  <c r="C755" i="112"/>
  <c r="C756" i="112"/>
  <c r="H755" i="112"/>
  <c r="H756" i="112"/>
  <c r="E754" i="112"/>
  <c r="F754" i="112"/>
  <c r="A754" i="112"/>
  <c r="D754" i="112"/>
  <c r="B754" i="112"/>
  <c r="C754" i="112"/>
  <c r="H754" i="112"/>
  <c r="E753" i="112"/>
  <c r="F753" i="112"/>
  <c r="A753" i="112"/>
  <c r="D753" i="112"/>
  <c r="B753" i="112"/>
  <c r="C753" i="112"/>
  <c r="H753" i="112"/>
  <c r="E752" i="112"/>
  <c r="F752" i="112"/>
  <c r="A752" i="112"/>
  <c r="D752" i="112"/>
  <c r="B752" i="112"/>
  <c r="C752" i="112"/>
  <c r="H752" i="112"/>
  <c r="E751" i="112" l="1"/>
  <c r="F751" i="112"/>
  <c r="A751" i="112"/>
  <c r="D751" i="112"/>
  <c r="B751" i="112"/>
  <c r="C751" i="112"/>
  <c r="H751" i="112"/>
  <c r="E750" i="112"/>
  <c r="F750" i="112"/>
  <c r="A750" i="112"/>
  <c r="D750" i="112"/>
  <c r="B750" i="112"/>
  <c r="C750" i="112"/>
  <c r="H750" i="112"/>
  <c r="E749" i="112"/>
  <c r="F749" i="112"/>
  <c r="A749" i="112"/>
  <c r="D749" i="112"/>
  <c r="B749" i="112"/>
  <c r="C749" i="112"/>
  <c r="H749" i="112"/>
  <c r="E748" i="112"/>
  <c r="F748" i="112"/>
  <c r="A748" i="112"/>
  <c r="D748" i="112"/>
  <c r="B748" i="112"/>
  <c r="C748" i="112"/>
  <c r="H748" i="112"/>
  <c r="E747" i="112"/>
  <c r="F747" i="112"/>
  <c r="A747" i="112"/>
  <c r="D747" i="112"/>
  <c r="B747" i="112"/>
  <c r="C747" i="112"/>
  <c r="H747" i="112"/>
  <c r="E746" i="112" l="1"/>
  <c r="F746" i="112"/>
  <c r="A746" i="112"/>
  <c r="D746" i="112"/>
  <c r="B746" i="112"/>
  <c r="C746" i="112"/>
  <c r="H746" i="112"/>
  <c r="E745" i="112"/>
  <c r="F745" i="112"/>
  <c r="A745" i="112"/>
  <c r="D745" i="112"/>
  <c r="B745" i="112"/>
  <c r="C745" i="112"/>
  <c r="H745" i="112"/>
  <c r="E744" i="112"/>
  <c r="F744" i="112"/>
  <c r="A744" i="112"/>
  <c r="D744" i="112"/>
  <c r="B744" i="112"/>
  <c r="C744" i="112"/>
  <c r="H744" i="112"/>
  <c r="E743" i="112"/>
  <c r="F743" i="112"/>
  <c r="A743" i="112"/>
  <c r="D743" i="112"/>
  <c r="B743" i="112"/>
  <c r="C743" i="112"/>
  <c r="H743" i="112"/>
  <c r="E742" i="112" l="1"/>
  <c r="F742" i="112"/>
  <c r="A742" i="112"/>
  <c r="D742" i="112"/>
  <c r="B742" i="112"/>
  <c r="C742" i="112"/>
  <c r="H742" i="112"/>
  <c r="M5" i="77" l="1"/>
  <c r="M7" i="77"/>
  <c r="M9" i="77"/>
  <c r="M11" i="77"/>
  <c r="M13" i="77"/>
  <c r="M15" i="77"/>
  <c r="M17" i="77"/>
  <c r="M19" i="77"/>
  <c r="M21" i="77"/>
  <c r="M23" i="77"/>
  <c r="M25" i="77"/>
  <c r="M27" i="77"/>
  <c r="M29" i="77"/>
  <c r="M32" i="77"/>
  <c r="M34" i="77"/>
  <c r="M36" i="77"/>
  <c r="M38" i="77"/>
  <c r="M40" i="77"/>
  <c r="M42" i="77"/>
  <c r="M44" i="77"/>
  <c r="M46" i="77"/>
  <c r="M48" i="77"/>
  <c r="M50" i="77"/>
  <c r="M52" i="77"/>
  <c r="M54" i="77"/>
  <c r="M57" i="77"/>
  <c r="M59" i="77"/>
  <c r="M61" i="77"/>
  <c r="M62" i="77"/>
  <c r="M63" i="77"/>
  <c r="M65" i="77"/>
  <c r="M66" i="77"/>
  <c r="M67" i="77"/>
  <c r="M4" i="77"/>
  <c r="M6" i="77"/>
  <c r="M8" i="77"/>
  <c r="M10" i="77"/>
  <c r="M12" i="77"/>
  <c r="M14" i="77"/>
  <c r="M16" i="77"/>
  <c r="M18" i="77"/>
  <c r="M20" i="77"/>
  <c r="M22" i="77"/>
  <c r="M24" i="77"/>
  <c r="M26" i="77"/>
  <c r="M28" i="77"/>
  <c r="M30" i="77"/>
  <c r="M31" i="77"/>
  <c r="M33" i="77"/>
  <c r="M35" i="77"/>
  <c r="M37" i="77"/>
  <c r="M39" i="77"/>
  <c r="M41" i="77"/>
  <c r="M43" i="77"/>
  <c r="M45" i="77"/>
  <c r="M47" i="77"/>
  <c r="M49" i="77"/>
  <c r="M51" i="77"/>
  <c r="M53" i="77"/>
  <c r="M55" i="77"/>
  <c r="M56" i="77"/>
  <c r="M58" i="77"/>
  <c r="M60" i="77"/>
  <c r="M64" i="77"/>
  <c r="M3" i="77" l="1"/>
  <c r="E741" i="112" l="1"/>
  <c r="F741" i="112"/>
  <c r="A741" i="112"/>
  <c r="D741" i="112"/>
  <c r="B741" i="112"/>
  <c r="C741" i="112"/>
  <c r="H741" i="112"/>
  <c r="E740" i="112"/>
  <c r="F740" i="112"/>
  <c r="A740" i="112"/>
  <c r="D740" i="112"/>
  <c r="B740" i="112"/>
  <c r="C740" i="112"/>
  <c r="H740" i="112"/>
  <c r="E739" i="112"/>
  <c r="F739" i="112"/>
  <c r="A739" i="112"/>
  <c r="D739" i="112"/>
  <c r="B739" i="112"/>
  <c r="C739" i="112"/>
  <c r="H739" i="112"/>
  <c r="E738" i="112" l="1"/>
  <c r="F738" i="112"/>
  <c r="A738" i="112"/>
  <c r="D738" i="112"/>
  <c r="B738" i="112"/>
  <c r="C738" i="112"/>
  <c r="H738" i="112"/>
  <c r="E737" i="112"/>
  <c r="F737" i="112"/>
  <c r="A737" i="112"/>
  <c r="D737" i="112"/>
  <c r="B737" i="112"/>
  <c r="C737" i="112"/>
  <c r="H737" i="112"/>
  <c r="E736" i="112" l="1"/>
  <c r="F736" i="112"/>
  <c r="A736" i="112"/>
  <c r="D736" i="112"/>
  <c r="B736" i="112"/>
  <c r="C736" i="112"/>
  <c r="H736" i="112"/>
  <c r="E735" i="112" l="1"/>
  <c r="F735" i="112"/>
  <c r="A735" i="112"/>
  <c r="D735" i="112"/>
  <c r="B735" i="112"/>
  <c r="C735" i="112"/>
  <c r="H735" i="112"/>
  <c r="E734" i="112" l="1"/>
  <c r="F734" i="112"/>
  <c r="A734" i="112"/>
  <c r="D734" i="112"/>
  <c r="B734" i="112"/>
  <c r="C734" i="112"/>
  <c r="H734" i="112"/>
  <c r="E733" i="112"/>
  <c r="F733" i="112"/>
  <c r="A733" i="112"/>
  <c r="D733" i="112"/>
  <c r="B733" i="112"/>
  <c r="C733" i="112"/>
  <c r="H733" i="112"/>
  <c r="E732" i="112"/>
  <c r="F732" i="112"/>
  <c r="A732" i="112"/>
  <c r="D732" i="112"/>
  <c r="B732" i="112"/>
  <c r="C732" i="112"/>
  <c r="H732" i="112"/>
  <c r="E731" i="112"/>
  <c r="F731" i="112"/>
  <c r="A731" i="112"/>
  <c r="D731" i="112"/>
  <c r="B731" i="112"/>
  <c r="C731" i="112"/>
  <c r="H731" i="112"/>
  <c r="E730" i="112" l="1"/>
  <c r="F730" i="112"/>
  <c r="A730" i="112"/>
  <c r="D730" i="112"/>
  <c r="B730" i="112"/>
  <c r="C730" i="112"/>
  <c r="H730" i="112"/>
  <c r="E729" i="112"/>
  <c r="F729" i="112"/>
  <c r="A729" i="112"/>
  <c r="D729" i="112"/>
  <c r="B729" i="112"/>
  <c r="C729" i="112"/>
  <c r="H729" i="112"/>
  <c r="E728" i="112"/>
  <c r="F728" i="112"/>
  <c r="A728" i="112"/>
  <c r="D728" i="112"/>
  <c r="B728" i="112"/>
  <c r="C728" i="112"/>
  <c r="H728" i="112"/>
  <c r="L53" i="108"/>
  <c r="E727" i="112"/>
  <c r="F727" i="112"/>
  <c r="A727" i="112"/>
  <c r="D727" i="112"/>
  <c r="B727" i="112"/>
  <c r="C727" i="112"/>
  <c r="H727" i="112"/>
  <c r="E725" i="112"/>
  <c r="E726" i="112"/>
  <c r="F725" i="112"/>
  <c r="F726" i="112"/>
  <c r="A725" i="112"/>
  <c r="A726" i="112"/>
  <c r="D725" i="112"/>
  <c r="D726" i="112"/>
  <c r="B725" i="112"/>
  <c r="B726" i="112"/>
  <c r="C725" i="112"/>
  <c r="C726" i="112"/>
  <c r="H725" i="112"/>
  <c r="H726" i="112"/>
  <c r="L146" i="108"/>
  <c r="E724" i="112"/>
  <c r="F724" i="112"/>
  <c r="A724" i="112"/>
  <c r="D724" i="112"/>
  <c r="B724" i="112"/>
  <c r="C724" i="112"/>
  <c r="H724" i="112"/>
  <c r="E723" i="112"/>
  <c r="F723" i="112"/>
  <c r="A723" i="112"/>
  <c r="D723" i="112"/>
  <c r="B723" i="112"/>
  <c r="C723" i="112"/>
  <c r="H723" i="112"/>
  <c r="E722" i="112"/>
  <c r="F722" i="112"/>
  <c r="A722" i="112"/>
  <c r="D722" i="112"/>
  <c r="B722" i="112"/>
  <c r="C722" i="112"/>
  <c r="H722" i="112"/>
  <c r="E721" i="112"/>
  <c r="F721" i="112"/>
  <c r="A721" i="112"/>
  <c r="D721" i="112"/>
  <c r="B721" i="112"/>
  <c r="C721" i="112"/>
  <c r="H721" i="112"/>
  <c r="E720" i="112"/>
  <c r="F720" i="112"/>
  <c r="A720" i="112"/>
  <c r="D720" i="112"/>
  <c r="B720" i="112"/>
  <c r="C720" i="112"/>
  <c r="H720" i="112"/>
  <c r="E719" i="112"/>
  <c r="F719" i="112"/>
  <c r="A719" i="112"/>
  <c r="D719" i="112"/>
  <c r="B719" i="112"/>
  <c r="C719" i="112"/>
  <c r="H719" i="112"/>
  <c r="A54" i="108"/>
  <c r="B54" i="108"/>
  <c r="C54" i="108"/>
  <c r="D54" i="108"/>
  <c r="E54" i="108"/>
  <c r="F54" i="108"/>
  <c r="A25" i="108"/>
  <c r="B25" i="108"/>
  <c r="C25" i="108"/>
  <c r="D25" i="108"/>
  <c r="E25" i="108"/>
  <c r="F25" i="108"/>
  <c r="A55" i="108"/>
  <c r="B55" i="108"/>
  <c r="C55" i="108"/>
  <c r="D55" i="108"/>
  <c r="E55" i="108"/>
  <c r="F55" i="108"/>
  <c r="A147" i="108"/>
  <c r="B147" i="108"/>
  <c r="C147" i="108"/>
  <c r="D147" i="108"/>
  <c r="E147" i="108"/>
  <c r="F147" i="108"/>
  <c r="A8" i="108"/>
  <c r="B8" i="108"/>
  <c r="C8" i="108"/>
  <c r="D8" i="108"/>
  <c r="E8" i="108"/>
  <c r="F8" i="108"/>
  <c r="A56" i="108"/>
  <c r="B56" i="108"/>
  <c r="C56" i="108"/>
  <c r="D56" i="108"/>
  <c r="E56" i="108"/>
  <c r="F56" i="108"/>
  <c r="A69" i="108"/>
  <c r="B69" i="108"/>
  <c r="C69" i="108"/>
  <c r="D69" i="108"/>
  <c r="E69" i="108"/>
  <c r="F69" i="108"/>
  <c r="A26" i="108"/>
  <c r="B26" i="108"/>
  <c r="C26" i="108"/>
  <c r="D26" i="108"/>
  <c r="E26" i="108"/>
  <c r="F26" i="108"/>
  <c r="A40" i="108"/>
  <c r="B40" i="108"/>
  <c r="C40" i="108"/>
  <c r="D40" i="108"/>
  <c r="E40" i="108"/>
  <c r="F40" i="108"/>
  <c r="A70" i="108"/>
  <c r="B70" i="108"/>
  <c r="C70" i="108"/>
  <c r="D70" i="108"/>
  <c r="E70" i="108"/>
  <c r="F70" i="108"/>
  <c r="A148" i="108"/>
  <c r="B148" i="108"/>
  <c r="C148" i="108"/>
  <c r="D148" i="108"/>
  <c r="E148" i="108"/>
  <c r="F148" i="108"/>
  <c r="A71" i="108"/>
  <c r="B71" i="108"/>
  <c r="C71" i="108"/>
  <c r="D71" i="108"/>
  <c r="E71" i="108"/>
  <c r="F71" i="108"/>
  <c r="A149" i="108"/>
  <c r="B149" i="108"/>
  <c r="C149" i="108"/>
  <c r="D149" i="108"/>
  <c r="E149" i="108"/>
  <c r="F149" i="108"/>
  <c r="A150" i="108"/>
  <c r="B150" i="108"/>
  <c r="C150" i="108"/>
  <c r="D150" i="108"/>
  <c r="E150" i="108"/>
  <c r="F150" i="108"/>
  <c r="A151" i="108"/>
  <c r="B151" i="108"/>
  <c r="C151" i="108"/>
  <c r="D151" i="108"/>
  <c r="E151" i="108"/>
  <c r="F151" i="108"/>
  <c r="A27" i="108"/>
  <c r="B27" i="108"/>
  <c r="C27" i="108"/>
  <c r="D27" i="108"/>
  <c r="E27" i="108"/>
  <c r="F27" i="108"/>
  <c r="A72" i="108"/>
  <c r="B72" i="108"/>
  <c r="C72" i="108"/>
  <c r="D72" i="108"/>
  <c r="E72" i="108"/>
  <c r="F72" i="108"/>
  <c r="A152" i="108"/>
  <c r="B152" i="108"/>
  <c r="C152" i="108"/>
  <c r="D152" i="108"/>
  <c r="E152" i="108"/>
  <c r="F152" i="108"/>
  <c r="A28" i="108"/>
  <c r="B28" i="108"/>
  <c r="C28" i="108"/>
  <c r="D28" i="108"/>
  <c r="E28" i="108"/>
  <c r="F28" i="108"/>
  <c r="A73" i="108"/>
  <c r="B73" i="108"/>
  <c r="C73" i="108"/>
  <c r="D73" i="108"/>
  <c r="E73" i="108"/>
  <c r="F73" i="108"/>
  <c r="A74" i="108"/>
  <c r="B74" i="108"/>
  <c r="C74" i="108"/>
  <c r="D74" i="108"/>
  <c r="E74" i="108"/>
  <c r="F74" i="108"/>
  <c r="A153" i="108"/>
  <c r="B153" i="108"/>
  <c r="C153" i="108"/>
  <c r="D153" i="108"/>
  <c r="E153" i="108"/>
  <c r="F153" i="108"/>
  <c r="A75" i="108"/>
  <c r="B75" i="108"/>
  <c r="C75" i="108"/>
  <c r="D75" i="108"/>
  <c r="E75" i="108"/>
  <c r="F75" i="108"/>
  <c r="A57" i="108"/>
  <c r="B57" i="108"/>
  <c r="C57" i="108"/>
  <c r="D57" i="108"/>
  <c r="E57" i="108"/>
  <c r="F57" i="108"/>
  <c r="A154" i="108"/>
  <c r="B154" i="108"/>
  <c r="C154" i="108"/>
  <c r="D154" i="108"/>
  <c r="E154" i="108"/>
  <c r="F154" i="108"/>
  <c r="A58" i="108"/>
  <c r="B58" i="108"/>
  <c r="C58" i="108"/>
  <c r="D58" i="108"/>
  <c r="E58" i="108"/>
  <c r="F58" i="108"/>
  <c r="A59" i="108"/>
  <c r="B59" i="108"/>
  <c r="C59" i="108"/>
  <c r="D59" i="108"/>
  <c r="E59" i="108"/>
  <c r="F59" i="108"/>
  <c r="A155" i="108"/>
  <c r="B155" i="108"/>
  <c r="C155" i="108"/>
  <c r="D155" i="108"/>
  <c r="E155" i="108"/>
  <c r="F155" i="108"/>
  <c r="A76" i="108"/>
  <c r="B76" i="108"/>
  <c r="C76" i="108"/>
  <c r="D76" i="108"/>
  <c r="E76" i="108"/>
  <c r="F76" i="108"/>
  <c r="A41" i="108"/>
  <c r="B41" i="108"/>
  <c r="C41" i="108"/>
  <c r="D41" i="108"/>
  <c r="E41" i="108"/>
  <c r="F41" i="108"/>
  <c r="A77" i="108"/>
  <c r="B77" i="108"/>
  <c r="C77" i="108"/>
  <c r="D77" i="108"/>
  <c r="E77" i="108"/>
  <c r="F77" i="108"/>
  <c r="A60" i="108"/>
  <c r="B60" i="108"/>
  <c r="C60" i="108"/>
  <c r="D60" i="108"/>
  <c r="E60" i="108"/>
  <c r="F60" i="108"/>
  <c r="A61" i="108"/>
  <c r="B61" i="108"/>
  <c r="C61" i="108"/>
  <c r="D61" i="108"/>
  <c r="E61" i="108"/>
  <c r="F61" i="108"/>
  <c r="A78" i="108"/>
  <c r="B78" i="108"/>
  <c r="C78" i="108"/>
  <c r="D78" i="108"/>
  <c r="E78" i="108"/>
  <c r="F78" i="108"/>
  <c r="A9" i="108"/>
  <c r="B9" i="108"/>
  <c r="C9" i="108"/>
  <c r="D9" i="108"/>
  <c r="E9" i="108"/>
  <c r="F9" i="108"/>
  <c r="A156" i="108"/>
  <c r="B156" i="108"/>
  <c r="C156" i="108"/>
  <c r="D156" i="108"/>
  <c r="E156" i="108"/>
  <c r="F156" i="108"/>
  <c r="A157" i="108"/>
  <c r="B157" i="108"/>
  <c r="C157" i="108"/>
  <c r="D157" i="108"/>
  <c r="E157" i="108"/>
  <c r="F157" i="108"/>
  <c r="A79" i="108"/>
  <c r="B79" i="108"/>
  <c r="C79" i="108"/>
  <c r="D79" i="108"/>
  <c r="E79" i="108"/>
  <c r="F79" i="108"/>
  <c r="A80" i="108"/>
  <c r="B80" i="108"/>
  <c r="C80" i="108"/>
  <c r="D80" i="108"/>
  <c r="E80" i="108"/>
  <c r="F80" i="108"/>
  <c r="A81" i="108"/>
  <c r="B81" i="108"/>
  <c r="C81" i="108"/>
  <c r="D81" i="108"/>
  <c r="E81" i="108"/>
  <c r="F81" i="108"/>
  <c r="A158" i="108"/>
  <c r="B158" i="108"/>
  <c r="C158" i="108"/>
  <c r="D158" i="108"/>
  <c r="E158" i="108"/>
  <c r="F158" i="108"/>
  <c r="A159" i="108"/>
  <c r="B159" i="108"/>
  <c r="C159" i="108"/>
  <c r="D159" i="108"/>
  <c r="E159" i="108"/>
  <c r="F159" i="108"/>
  <c r="A4" i="108"/>
  <c r="B4" i="108"/>
  <c r="C4" i="108"/>
  <c r="D4" i="108"/>
  <c r="E4" i="108"/>
  <c r="F4" i="108"/>
  <c r="A160" i="108"/>
  <c r="B160" i="108"/>
  <c r="C160" i="108"/>
  <c r="D160" i="108"/>
  <c r="E160" i="108"/>
  <c r="F160" i="108"/>
  <c r="A161" i="108"/>
  <c r="B161" i="108"/>
  <c r="C161" i="108"/>
  <c r="D161" i="108"/>
  <c r="E161" i="108"/>
  <c r="F161" i="108"/>
  <c r="A82" i="108"/>
  <c r="B82" i="108"/>
  <c r="C82" i="108"/>
  <c r="D82" i="108"/>
  <c r="E82" i="108"/>
  <c r="F82" i="108"/>
  <c r="A83" i="108"/>
  <c r="B83" i="108"/>
  <c r="C83" i="108"/>
  <c r="D83" i="108"/>
  <c r="E83" i="108"/>
  <c r="F83" i="108"/>
  <c r="A162" i="108"/>
  <c r="B162" i="108"/>
  <c r="C162" i="108"/>
  <c r="D162" i="108"/>
  <c r="E162" i="108"/>
  <c r="F162" i="108"/>
  <c r="A11" i="108"/>
  <c r="B11" i="108"/>
  <c r="C11" i="108"/>
  <c r="D11" i="108"/>
  <c r="E11" i="108"/>
  <c r="F11" i="108"/>
  <c r="A163" i="108"/>
  <c r="B163" i="108"/>
  <c r="C163" i="108"/>
  <c r="D163" i="108"/>
  <c r="E163" i="108"/>
  <c r="F163" i="108"/>
  <c r="A164" i="108"/>
  <c r="B164" i="108"/>
  <c r="C164" i="108"/>
  <c r="D164" i="108"/>
  <c r="E164" i="108"/>
  <c r="F164" i="108"/>
  <c r="A12" i="108"/>
  <c r="B12" i="108"/>
  <c r="C12" i="108"/>
  <c r="D12" i="108"/>
  <c r="E12" i="108"/>
  <c r="F12" i="108"/>
  <c r="A165" i="108"/>
  <c r="B165" i="108"/>
  <c r="C165" i="108"/>
  <c r="D165" i="108"/>
  <c r="E165" i="108"/>
  <c r="F165" i="108"/>
  <c r="A84" i="108"/>
  <c r="B84" i="108"/>
  <c r="C84" i="108"/>
  <c r="D84" i="108"/>
  <c r="E84" i="108"/>
  <c r="F84" i="108"/>
  <c r="A166" i="108"/>
  <c r="B166" i="108"/>
  <c r="C166" i="108"/>
  <c r="D166" i="108"/>
  <c r="E166" i="108"/>
  <c r="F166" i="108"/>
  <c r="A85" i="108"/>
  <c r="B85" i="108"/>
  <c r="C85" i="108"/>
  <c r="D85" i="108"/>
  <c r="E85" i="108"/>
  <c r="F85" i="108"/>
  <c r="A167" i="108"/>
  <c r="B167" i="108"/>
  <c r="C167" i="108"/>
  <c r="D167" i="108"/>
  <c r="E167" i="108"/>
  <c r="F167" i="108"/>
  <c r="A168" i="108"/>
  <c r="B168" i="108"/>
  <c r="C168" i="108"/>
  <c r="D168" i="108"/>
  <c r="E168" i="108"/>
  <c r="F168" i="108"/>
  <c r="A29" i="108"/>
  <c r="B29" i="108"/>
  <c r="C29" i="108"/>
  <c r="D29" i="108"/>
  <c r="E29" i="108"/>
  <c r="F29" i="108"/>
  <c r="A169" i="108"/>
  <c r="B169" i="108"/>
  <c r="C169" i="108"/>
  <c r="D169" i="108"/>
  <c r="E169" i="108"/>
  <c r="F169" i="108"/>
  <c r="A30" i="108"/>
  <c r="B30" i="108"/>
  <c r="C30" i="108"/>
  <c r="D30" i="108"/>
  <c r="E30" i="108"/>
  <c r="F30" i="108"/>
  <c r="A170" i="108"/>
  <c r="B170" i="108"/>
  <c r="C170" i="108"/>
  <c r="D170" i="108"/>
  <c r="E170" i="108"/>
  <c r="F170" i="108"/>
  <c r="A171" i="108"/>
  <c r="B171" i="108"/>
  <c r="C171" i="108"/>
  <c r="D171" i="108"/>
  <c r="E171" i="108"/>
  <c r="F171" i="108"/>
  <c r="A31" i="108"/>
  <c r="B31" i="108"/>
  <c r="C31" i="108"/>
  <c r="D31" i="108"/>
  <c r="E31" i="108"/>
  <c r="F31" i="108"/>
  <c r="A10" i="108"/>
  <c r="B10" i="108"/>
  <c r="C10" i="108"/>
  <c r="D10" i="108"/>
  <c r="E10" i="108"/>
  <c r="F10" i="108"/>
  <c r="A13" i="108"/>
  <c r="B13" i="108"/>
  <c r="C13" i="108"/>
  <c r="D13" i="108"/>
  <c r="E13" i="108"/>
  <c r="F13" i="108"/>
  <c r="A86" i="108"/>
  <c r="B86" i="108"/>
  <c r="C86" i="108"/>
  <c r="D86" i="108"/>
  <c r="E86" i="108"/>
  <c r="F86" i="108"/>
  <c r="A87" i="108"/>
  <c r="B87" i="108"/>
  <c r="C87" i="108"/>
  <c r="D87" i="108"/>
  <c r="E87" i="108"/>
  <c r="F87" i="108"/>
  <c r="A88" i="108"/>
  <c r="B88" i="108"/>
  <c r="C88" i="108"/>
  <c r="D88" i="108"/>
  <c r="E88" i="108"/>
  <c r="F88" i="108"/>
  <c r="A5" i="108"/>
  <c r="B5" i="108"/>
  <c r="C5" i="108"/>
  <c r="D5" i="108"/>
  <c r="E5" i="108"/>
  <c r="F5" i="108"/>
  <c r="A62" i="108"/>
  <c r="B62" i="108"/>
  <c r="C62" i="108"/>
  <c r="D62" i="108"/>
  <c r="E62" i="108"/>
  <c r="F62" i="108"/>
  <c r="A89" i="108"/>
  <c r="B89" i="108"/>
  <c r="C89" i="108"/>
  <c r="D89" i="108"/>
  <c r="E89" i="108"/>
  <c r="F89" i="108"/>
  <c r="A90" i="108"/>
  <c r="B90" i="108"/>
  <c r="C90" i="108"/>
  <c r="D90" i="108"/>
  <c r="E90" i="108"/>
  <c r="F90" i="108"/>
  <c r="A42" i="108"/>
  <c r="B42" i="108"/>
  <c r="C42" i="108"/>
  <c r="D42" i="108"/>
  <c r="E42" i="108"/>
  <c r="F42" i="108"/>
  <c r="A43" i="108"/>
  <c r="B43" i="108"/>
  <c r="C43" i="108"/>
  <c r="D43" i="108"/>
  <c r="E43" i="108"/>
  <c r="F43" i="108"/>
  <c r="A14" i="108"/>
  <c r="B14" i="108"/>
  <c r="C14" i="108"/>
  <c r="D14" i="108"/>
  <c r="E14" i="108"/>
  <c r="F14" i="108"/>
  <c r="A15" i="108"/>
  <c r="B15" i="108"/>
  <c r="C15" i="108"/>
  <c r="D15" i="108"/>
  <c r="E15" i="108"/>
  <c r="F15" i="108"/>
  <c r="A91" i="108"/>
  <c r="B91" i="108"/>
  <c r="C91" i="108"/>
  <c r="D91" i="108"/>
  <c r="E91" i="108"/>
  <c r="F91" i="108"/>
  <c r="A92" i="108"/>
  <c r="B92" i="108"/>
  <c r="C92" i="108"/>
  <c r="D92" i="108"/>
  <c r="E92" i="108"/>
  <c r="F92" i="108"/>
  <c r="A44" i="108"/>
  <c r="B44" i="108"/>
  <c r="C44" i="108"/>
  <c r="D44" i="108"/>
  <c r="E44" i="108"/>
  <c r="F44" i="108"/>
  <c r="A93" i="108"/>
  <c r="B93" i="108"/>
  <c r="C93" i="108"/>
  <c r="D93" i="108"/>
  <c r="E93" i="108"/>
  <c r="F93" i="108"/>
  <c r="A94" i="108"/>
  <c r="B94" i="108"/>
  <c r="C94" i="108"/>
  <c r="D94" i="108"/>
  <c r="E94" i="108"/>
  <c r="F94" i="108"/>
  <c r="A95" i="108"/>
  <c r="B95" i="108"/>
  <c r="C95" i="108"/>
  <c r="D95" i="108"/>
  <c r="E95" i="108"/>
  <c r="F95" i="108"/>
  <c r="A96" i="108"/>
  <c r="B96" i="108"/>
  <c r="C96" i="108"/>
  <c r="D96" i="108"/>
  <c r="E96" i="108"/>
  <c r="F96" i="108"/>
  <c r="A97" i="108"/>
  <c r="B97" i="108"/>
  <c r="C97" i="108"/>
  <c r="D97" i="108"/>
  <c r="E97" i="108"/>
  <c r="F97" i="108"/>
  <c r="A45" i="108"/>
  <c r="B45" i="108"/>
  <c r="C45" i="108"/>
  <c r="D45" i="108"/>
  <c r="E45" i="108"/>
  <c r="F45" i="108"/>
  <c r="A16" i="108"/>
  <c r="B16" i="108"/>
  <c r="C16" i="108"/>
  <c r="D16" i="108"/>
  <c r="E16" i="108"/>
  <c r="F16" i="108"/>
  <c r="A46" i="108"/>
  <c r="B46" i="108"/>
  <c r="C46" i="108"/>
  <c r="D46" i="108"/>
  <c r="E46" i="108"/>
  <c r="F46" i="108"/>
  <c r="A17" i="108"/>
  <c r="B17" i="108"/>
  <c r="C17" i="108"/>
  <c r="D17" i="108"/>
  <c r="E17" i="108"/>
  <c r="F17" i="108"/>
  <c r="A18" i="108"/>
  <c r="B18" i="108"/>
  <c r="C18" i="108"/>
  <c r="D18" i="108"/>
  <c r="E18" i="108"/>
  <c r="F18" i="108"/>
  <c r="A98" i="108"/>
  <c r="B98" i="108"/>
  <c r="C98" i="108"/>
  <c r="D98" i="108"/>
  <c r="E98" i="108"/>
  <c r="F98" i="108"/>
  <c r="A99" i="108"/>
  <c r="B99" i="108"/>
  <c r="C99" i="108"/>
  <c r="D99" i="108"/>
  <c r="E99" i="108"/>
  <c r="F99" i="108"/>
  <c r="A100" i="108"/>
  <c r="B100" i="108"/>
  <c r="C100" i="108"/>
  <c r="D100" i="108"/>
  <c r="E100" i="108"/>
  <c r="F100" i="108"/>
  <c r="A47" i="108"/>
  <c r="B47" i="108"/>
  <c r="C47" i="108"/>
  <c r="D47" i="108"/>
  <c r="E47" i="108"/>
  <c r="F47" i="108"/>
  <c r="A101" i="108"/>
  <c r="B101" i="108"/>
  <c r="C101" i="108"/>
  <c r="D101" i="108"/>
  <c r="E101" i="108"/>
  <c r="F101" i="108"/>
  <c r="A102" i="108"/>
  <c r="B102" i="108"/>
  <c r="C102" i="108"/>
  <c r="D102" i="108"/>
  <c r="E102" i="108"/>
  <c r="F102" i="108"/>
  <c r="A103" i="108"/>
  <c r="B103" i="108"/>
  <c r="C103" i="108"/>
  <c r="D103" i="108"/>
  <c r="E103" i="108"/>
  <c r="F103" i="108"/>
  <c r="A104" i="108"/>
  <c r="B104" i="108"/>
  <c r="C104" i="108"/>
  <c r="D104" i="108"/>
  <c r="E104" i="108"/>
  <c r="F104" i="108"/>
  <c r="A105" i="108"/>
  <c r="B105" i="108"/>
  <c r="C105" i="108"/>
  <c r="D105" i="108"/>
  <c r="E105" i="108"/>
  <c r="F105" i="108"/>
  <c r="A106" i="108"/>
  <c r="B106" i="108"/>
  <c r="C106" i="108"/>
  <c r="D106" i="108"/>
  <c r="E106" i="108"/>
  <c r="F106" i="108"/>
  <c r="A107" i="108"/>
  <c r="B107" i="108"/>
  <c r="C107" i="108"/>
  <c r="D107" i="108"/>
  <c r="E107" i="108"/>
  <c r="F107" i="108"/>
  <c r="A108" i="108"/>
  <c r="B108" i="108"/>
  <c r="C108" i="108"/>
  <c r="D108" i="108"/>
  <c r="E108" i="108"/>
  <c r="F108" i="108"/>
  <c r="A109" i="108"/>
  <c r="B109" i="108"/>
  <c r="C109" i="108"/>
  <c r="D109" i="108"/>
  <c r="E109" i="108"/>
  <c r="F109" i="108"/>
  <c r="A19" i="108"/>
  <c r="B19" i="108"/>
  <c r="C19" i="108"/>
  <c r="D19" i="108"/>
  <c r="E19" i="108"/>
  <c r="F19" i="108"/>
  <c r="A110" i="108"/>
  <c r="B110" i="108"/>
  <c r="C110" i="108"/>
  <c r="D110" i="108"/>
  <c r="E110" i="108"/>
  <c r="F110" i="108"/>
  <c r="A111" i="108"/>
  <c r="B111" i="108"/>
  <c r="C111" i="108"/>
  <c r="D111" i="108"/>
  <c r="E111" i="108"/>
  <c r="F111" i="108"/>
  <c r="A20" i="108"/>
  <c r="B20" i="108"/>
  <c r="C20" i="108"/>
  <c r="D20" i="108"/>
  <c r="E20" i="108"/>
  <c r="F20" i="108"/>
  <c r="A21" i="108"/>
  <c r="B21" i="108"/>
  <c r="C21" i="108"/>
  <c r="D21" i="108"/>
  <c r="E21" i="108"/>
  <c r="F21" i="108"/>
  <c r="A112" i="108"/>
  <c r="B112" i="108"/>
  <c r="C112" i="108"/>
  <c r="D112" i="108"/>
  <c r="E112" i="108"/>
  <c r="F112" i="108"/>
  <c r="A22" i="108"/>
  <c r="B22" i="108"/>
  <c r="C22" i="108"/>
  <c r="D22" i="108"/>
  <c r="E22" i="108"/>
  <c r="F22" i="108"/>
  <c r="A113" i="108"/>
  <c r="B113" i="108"/>
  <c r="C113" i="108"/>
  <c r="D113" i="108"/>
  <c r="E113" i="108"/>
  <c r="F113" i="108"/>
  <c r="A114" i="108"/>
  <c r="B114" i="108"/>
  <c r="C114" i="108"/>
  <c r="D114" i="108"/>
  <c r="E114" i="108"/>
  <c r="F114" i="108"/>
  <c r="A115" i="108"/>
  <c r="B115" i="108"/>
  <c r="C115" i="108"/>
  <c r="D115" i="108"/>
  <c r="E115" i="108"/>
  <c r="F115" i="108"/>
  <c r="A116" i="108"/>
  <c r="B116" i="108"/>
  <c r="C116" i="108"/>
  <c r="D116" i="108"/>
  <c r="E116" i="108"/>
  <c r="F116" i="108"/>
  <c r="A117" i="108"/>
  <c r="B117" i="108"/>
  <c r="C117" i="108"/>
  <c r="D117" i="108"/>
  <c r="E117" i="108"/>
  <c r="F117" i="108"/>
  <c r="A118" i="108"/>
  <c r="B118" i="108"/>
  <c r="C118" i="108"/>
  <c r="D118" i="108"/>
  <c r="E118" i="108"/>
  <c r="F118" i="108"/>
  <c r="A119" i="108"/>
  <c r="B119" i="108"/>
  <c r="C119" i="108"/>
  <c r="D119" i="108"/>
  <c r="E119" i="108"/>
  <c r="F119" i="108"/>
  <c r="A120" i="108"/>
  <c r="B120" i="108"/>
  <c r="C120" i="108"/>
  <c r="D120" i="108"/>
  <c r="E120" i="108"/>
  <c r="F120" i="108"/>
  <c r="A121" i="108"/>
  <c r="B121" i="108"/>
  <c r="C121" i="108"/>
  <c r="D121" i="108"/>
  <c r="E121" i="108"/>
  <c r="F121" i="108"/>
  <c r="A122" i="108"/>
  <c r="B122" i="108"/>
  <c r="C122" i="108"/>
  <c r="D122" i="108"/>
  <c r="E122" i="108"/>
  <c r="F122" i="108"/>
  <c r="A123" i="108"/>
  <c r="B123" i="108"/>
  <c r="C123" i="108"/>
  <c r="D123" i="108"/>
  <c r="E123" i="108"/>
  <c r="F123" i="108"/>
  <c r="A48" i="108"/>
  <c r="B48" i="108"/>
  <c r="C48" i="108"/>
  <c r="D48" i="108"/>
  <c r="E48" i="108"/>
  <c r="F48" i="108"/>
  <c r="A49" i="108"/>
  <c r="B49" i="108"/>
  <c r="C49" i="108"/>
  <c r="D49" i="108"/>
  <c r="E49" i="108"/>
  <c r="F49" i="108"/>
  <c r="A124" i="108"/>
  <c r="B124" i="108"/>
  <c r="C124" i="108"/>
  <c r="D124" i="108"/>
  <c r="E124" i="108"/>
  <c r="F124" i="108"/>
  <c r="A125" i="108"/>
  <c r="B125" i="108"/>
  <c r="C125" i="108"/>
  <c r="D125" i="108"/>
  <c r="E125" i="108"/>
  <c r="F125" i="108"/>
  <c r="A50" i="108"/>
  <c r="B50" i="108"/>
  <c r="C50" i="108"/>
  <c r="D50" i="108"/>
  <c r="E50" i="108"/>
  <c r="F50" i="108"/>
  <c r="A23" i="108"/>
  <c r="B23" i="108"/>
  <c r="C23" i="108"/>
  <c r="D23" i="108"/>
  <c r="E23" i="108"/>
  <c r="F23" i="108"/>
  <c r="A6" i="108"/>
  <c r="B6" i="108"/>
  <c r="C6" i="108"/>
  <c r="D6" i="108"/>
  <c r="E6" i="108"/>
  <c r="F6" i="108"/>
  <c r="A126" i="108"/>
  <c r="B126" i="108"/>
  <c r="C126" i="108"/>
  <c r="D126" i="108"/>
  <c r="E126" i="108"/>
  <c r="F126" i="108"/>
  <c r="A127" i="108"/>
  <c r="B127" i="108"/>
  <c r="C127" i="108"/>
  <c r="D127" i="108"/>
  <c r="E127" i="108"/>
  <c r="F127" i="108"/>
  <c r="A128" i="108"/>
  <c r="B128" i="108"/>
  <c r="C128" i="108"/>
  <c r="D128" i="108"/>
  <c r="E128" i="108"/>
  <c r="F128" i="108"/>
  <c r="A129" i="108"/>
  <c r="B129" i="108"/>
  <c r="C129" i="108"/>
  <c r="D129" i="108"/>
  <c r="E129" i="108"/>
  <c r="F129" i="108"/>
  <c r="A24" i="108"/>
  <c r="B24" i="108"/>
  <c r="C24" i="108"/>
  <c r="D24" i="108"/>
  <c r="E24" i="108"/>
  <c r="F24" i="108"/>
  <c r="A130" i="108"/>
  <c r="B130" i="108"/>
  <c r="C130" i="108"/>
  <c r="D130" i="108"/>
  <c r="E130" i="108"/>
  <c r="F130" i="108"/>
  <c r="A131" i="108"/>
  <c r="B131" i="108"/>
  <c r="C131" i="108"/>
  <c r="D131" i="108"/>
  <c r="E131" i="108"/>
  <c r="F131" i="108"/>
  <c r="A132" i="108"/>
  <c r="B132" i="108"/>
  <c r="C132" i="108"/>
  <c r="D132" i="108"/>
  <c r="E132" i="108"/>
  <c r="F132" i="108"/>
  <c r="A133" i="108"/>
  <c r="B133" i="108"/>
  <c r="C133" i="108"/>
  <c r="D133" i="108"/>
  <c r="E133" i="108"/>
  <c r="F133" i="108"/>
  <c r="A134" i="108"/>
  <c r="B134" i="108"/>
  <c r="C134" i="108"/>
  <c r="D134" i="108"/>
  <c r="E134" i="108"/>
  <c r="F134" i="108"/>
  <c r="A51" i="108"/>
  <c r="B51" i="108"/>
  <c r="C51" i="108"/>
  <c r="D51" i="108"/>
  <c r="E51" i="108"/>
  <c r="F51" i="108"/>
  <c r="A52" i="108"/>
  <c r="B52" i="108"/>
  <c r="C52" i="108"/>
  <c r="D52" i="108"/>
  <c r="E52" i="108"/>
  <c r="F52" i="108"/>
  <c r="A135" i="108"/>
  <c r="B135" i="108"/>
  <c r="C135" i="108"/>
  <c r="D135" i="108"/>
  <c r="E135" i="108"/>
  <c r="F135" i="108"/>
  <c r="A136" i="108"/>
  <c r="B136" i="108"/>
  <c r="C136" i="108"/>
  <c r="D136" i="108"/>
  <c r="E136" i="108"/>
  <c r="F136" i="108"/>
  <c r="A137" i="108"/>
  <c r="B137" i="108"/>
  <c r="C137" i="108"/>
  <c r="D137" i="108"/>
  <c r="E137" i="108"/>
  <c r="F137" i="108"/>
  <c r="A7" i="108"/>
  <c r="B7" i="108"/>
  <c r="C7" i="108"/>
  <c r="D7" i="108"/>
  <c r="E7" i="108"/>
  <c r="F7" i="108"/>
  <c r="A138" i="108"/>
  <c r="B138" i="108"/>
  <c r="C138" i="108"/>
  <c r="D138" i="108"/>
  <c r="E138" i="108"/>
  <c r="F138" i="108"/>
  <c r="A139" i="108"/>
  <c r="B139" i="108"/>
  <c r="C139" i="108"/>
  <c r="D139" i="108"/>
  <c r="E139" i="108"/>
  <c r="F139" i="108"/>
  <c r="A140" i="108"/>
  <c r="B140" i="108"/>
  <c r="C140" i="108"/>
  <c r="D140" i="108"/>
  <c r="E140" i="108"/>
  <c r="F140" i="108"/>
  <c r="A141" i="108"/>
  <c r="B141" i="108"/>
  <c r="C141" i="108"/>
  <c r="D141" i="108"/>
  <c r="E141" i="108"/>
  <c r="F141" i="108"/>
  <c r="A142" i="108"/>
  <c r="B142" i="108"/>
  <c r="C142" i="108"/>
  <c r="D142" i="108"/>
  <c r="E142" i="108"/>
  <c r="F142" i="108"/>
  <c r="A143" i="108"/>
  <c r="B143" i="108"/>
  <c r="C143" i="108"/>
  <c r="D143" i="108"/>
  <c r="E143" i="108"/>
  <c r="F143" i="108"/>
  <c r="A144" i="108"/>
  <c r="B144" i="108"/>
  <c r="C144" i="108"/>
  <c r="D144" i="108"/>
  <c r="E144" i="108"/>
  <c r="F144" i="108"/>
  <c r="A145" i="108"/>
  <c r="B145" i="108"/>
  <c r="C145" i="108"/>
  <c r="D145" i="108"/>
  <c r="E145" i="108"/>
  <c r="F145" i="108"/>
  <c r="A146" i="108"/>
  <c r="B146" i="108"/>
  <c r="C146" i="108"/>
  <c r="D146" i="108"/>
  <c r="E146" i="108"/>
  <c r="F146" i="108"/>
  <c r="A53" i="108"/>
  <c r="B53" i="108"/>
  <c r="C53" i="108"/>
  <c r="D53" i="108"/>
  <c r="E53" i="108"/>
  <c r="F53" i="108"/>
  <c r="E718" i="112"/>
  <c r="F718" i="112"/>
  <c r="A718" i="112"/>
  <c r="D718" i="112"/>
  <c r="B718" i="112"/>
  <c r="C718" i="112"/>
  <c r="H718" i="112"/>
  <c r="E717" i="112"/>
  <c r="F717" i="112"/>
  <c r="A717" i="112"/>
  <c r="D717" i="112"/>
  <c r="B717" i="112"/>
  <c r="C717" i="112"/>
  <c r="H717" i="112"/>
  <c r="G53" i="108"/>
  <c r="G146" i="108"/>
  <c r="E4" i="112"/>
  <c r="F4" i="112"/>
  <c r="A4" i="112"/>
  <c r="D4" i="112"/>
  <c r="B4" i="112"/>
  <c r="C4" i="112"/>
  <c r="H4" i="112"/>
  <c r="E5" i="112"/>
  <c r="F5" i="112"/>
  <c r="A5" i="112"/>
  <c r="D5" i="112"/>
  <c r="B5" i="112"/>
  <c r="C5" i="112"/>
  <c r="H5" i="112"/>
  <c r="E6" i="112"/>
  <c r="F6" i="112"/>
  <c r="A6" i="112"/>
  <c r="D6" i="112"/>
  <c r="B6" i="112"/>
  <c r="C6" i="112"/>
  <c r="H6" i="112"/>
  <c r="E7" i="112"/>
  <c r="F7" i="112"/>
  <c r="A7" i="112"/>
  <c r="D7" i="112"/>
  <c r="B7" i="112"/>
  <c r="C7" i="112"/>
  <c r="H7" i="112"/>
  <c r="E8" i="112"/>
  <c r="F8" i="112"/>
  <c r="A8" i="112"/>
  <c r="D8" i="112"/>
  <c r="B8" i="112"/>
  <c r="C8" i="112"/>
  <c r="H8" i="112"/>
  <c r="E9" i="112"/>
  <c r="F9" i="112"/>
  <c r="A9" i="112"/>
  <c r="D9" i="112"/>
  <c r="B9" i="112"/>
  <c r="C9" i="112"/>
  <c r="H9" i="112"/>
  <c r="E10" i="112"/>
  <c r="F10" i="112"/>
  <c r="A10" i="112"/>
  <c r="D10" i="112"/>
  <c r="B10" i="112"/>
  <c r="C10" i="112"/>
  <c r="H10" i="112"/>
  <c r="E11" i="112"/>
  <c r="F11" i="112"/>
  <c r="A11" i="112"/>
  <c r="D11" i="112"/>
  <c r="B11" i="112"/>
  <c r="C11" i="112"/>
  <c r="H11" i="112"/>
  <c r="E12" i="112"/>
  <c r="F12" i="112"/>
  <c r="A12" i="112"/>
  <c r="D12" i="112"/>
  <c r="B12" i="112"/>
  <c r="C12" i="112"/>
  <c r="H12" i="112"/>
  <c r="E13" i="112"/>
  <c r="F13" i="112"/>
  <c r="A13" i="112"/>
  <c r="D13" i="112"/>
  <c r="B13" i="112"/>
  <c r="C13" i="112"/>
  <c r="H13" i="112"/>
  <c r="E14" i="112"/>
  <c r="F14" i="112"/>
  <c r="A14" i="112"/>
  <c r="D14" i="112"/>
  <c r="B14" i="112"/>
  <c r="C14" i="112"/>
  <c r="H14" i="112"/>
  <c r="E15" i="112"/>
  <c r="F15" i="112"/>
  <c r="A15" i="112"/>
  <c r="D15" i="112"/>
  <c r="B15" i="112"/>
  <c r="C15" i="112"/>
  <c r="H15" i="112"/>
  <c r="E16" i="112"/>
  <c r="F16" i="112"/>
  <c r="A16" i="112"/>
  <c r="D16" i="112"/>
  <c r="B16" i="112"/>
  <c r="C16" i="112"/>
  <c r="H16" i="112"/>
  <c r="E17" i="112"/>
  <c r="F17" i="112"/>
  <c r="A17" i="112"/>
  <c r="D17" i="112"/>
  <c r="B17" i="112"/>
  <c r="C17" i="112"/>
  <c r="H17" i="112"/>
  <c r="E18" i="112"/>
  <c r="F18" i="112"/>
  <c r="A18" i="112"/>
  <c r="D18" i="112"/>
  <c r="B18" i="112"/>
  <c r="C18" i="112"/>
  <c r="H18" i="112"/>
  <c r="E19" i="112"/>
  <c r="F19" i="112"/>
  <c r="A19" i="112"/>
  <c r="D19" i="112"/>
  <c r="B19" i="112"/>
  <c r="C19" i="112"/>
  <c r="H19" i="112"/>
  <c r="E20" i="112"/>
  <c r="F20" i="112"/>
  <c r="A20" i="112"/>
  <c r="D20" i="112"/>
  <c r="B20" i="112"/>
  <c r="C20" i="112"/>
  <c r="H20" i="112"/>
  <c r="E21" i="112"/>
  <c r="F21" i="112"/>
  <c r="A21" i="112"/>
  <c r="D21" i="112"/>
  <c r="B21" i="112"/>
  <c r="C21" i="112"/>
  <c r="H21" i="112"/>
  <c r="E22" i="112"/>
  <c r="F22" i="112"/>
  <c r="A22" i="112"/>
  <c r="D22" i="112"/>
  <c r="B22" i="112"/>
  <c r="C22" i="112"/>
  <c r="H22" i="112"/>
  <c r="E23" i="112"/>
  <c r="F23" i="112"/>
  <c r="A23" i="112"/>
  <c r="D23" i="112"/>
  <c r="B23" i="112"/>
  <c r="C23" i="112"/>
  <c r="H23" i="112"/>
  <c r="E24" i="112"/>
  <c r="F24" i="112"/>
  <c r="A24" i="112"/>
  <c r="D24" i="112"/>
  <c r="B24" i="112"/>
  <c r="C24" i="112"/>
  <c r="H24" i="112"/>
  <c r="E25" i="112"/>
  <c r="F25" i="112"/>
  <c r="A25" i="112"/>
  <c r="D25" i="112"/>
  <c r="B25" i="112"/>
  <c r="C25" i="112"/>
  <c r="H25" i="112"/>
  <c r="E26" i="112"/>
  <c r="F26" i="112"/>
  <c r="A26" i="112"/>
  <c r="D26" i="112"/>
  <c r="B26" i="112"/>
  <c r="C26" i="112"/>
  <c r="H26" i="112"/>
  <c r="E27" i="112"/>
  <c r="F27" i="112"/>
  <c r="A27" i="112"/>
  <c r="D27" i="112"/>
  <c r="B27" i="112"/>
  <c r="C27" i="112"/>
  <c r="H27" i="112"/>
  <c r="E28" i="112"/>
  <c r="F28" i="112"/>
  <c r="A28" i="112"/>
  <c r="D28" i="112"/>
  <c r="B28" i="112"/>
  <c r="C28" i="112"/>
  <c r="H28" i="112"/>
  <c r="E29" i="112"/>
  <c r="F29" i="112"/>
  <c r="A29" i="112"/>
  <c r="D29" i="112"/>
  <c r="B29" i="112"/>
  <c r="C29" i="112"/>
  <c r="H29" i="112"/>
  <c r="E30" i="112"/>
  <c r="F30" i="112"/>
  <c r="A30" i="112"/>
  <c r="D30" i="112"/>
  <c r="B30" i="112"/>
  <c r="C30" i="112"/>
  <c r="H30" i="112"/>
  <c r="E31" i="112"/>
  <c r="F31" i="112"/>
  <c r="A31" i="112"/>
  <c r="D31" i="112"/>
  <c r="B31" i="112"/>
  <c r="C31" i="112"/>
  <c r="H31" i="112"/>
  <c r="E32" i="112"/>
  <c r="F32" i="112"/>
  <c r="A32" i="112"/>
  <c r="D32" i="112"/>
  <c r="B32" i="112"/>
  <c r="C32" i="112"/>
  <c r="H32" i="112"/>
  <c r="E33" i="112"/>
  <c r="F33" i="112"/>
  <c r="A33" i="112"/>
  <c r="D33" i="112"/>
  <c r="B33" i="112"/>
  <c r="C33" i="112"/>
  <c r="H33" i="112"/>
  <c r="E34" i="112"/>
  <c r="F34" i="112"/>
  <c r="A34" i="112"/>
  <c r="D34" i="112"/>
  <c r="B34" i="112"/>
  <c r="C34" i="112"/>
  <c r="H34" i="112"/>
  <c r="E35" i="112"/>
  <c r="F35" i="112"/>
  <c r="A35" i="112"/>
  <c r="D35" i="112"/>
  <c r="B35" i="112"/>
  <c r="C35" i="112"/>
  <c r="H35" i="112"/>
  <c r="E36" i="112"/>
  <c r="F36" i="112"/>
  <c r="A36" i="112"/>
  <c r="D36" i="112"/>
  <c r="B36" i="112"/>
  <c r="C36" i="112"/>
  <c r="H36" i="112"/>
  <c r="E37" i="112"/>
  <c r="F37" i="112"/>
  <c r="A37" i="112"/>
  <c r="D37" i="112"/>
  <c r="B37" i="112"/>
  <c r="C37" i="112"/>
  <c r="H37" i="112"/>
  <c r="E38" i="112"/>
  <c r="F38" i="112"/>
  <c r="A38" i="112"/>
  <c r="D38" i="112"/>
  <c r="B38" i="112"/>
  <c r="C38" i="112"/>
  <c r="H38" i="112"/>
  <c r="E39" i="112"/>
  <c r="F39" i="112"/>
  <c r="A39" i="112"/>
  <c r="D39" i="112"/>
  <c r="B39" i="112"/>
  <c r="C39" i="112"/>
  <c r="H39" i="112"/>
  <c r="E40" i="112"/>
  <c r="F40" i="112"/>
  <c r="A40" i="112"/>
  <c r="D40" i="112"/>
  <c r="B40" i="112"/>
  <c r="C40" i="112"/>
  <c r="H40" i="112"/>
  <c r="E41" i="112"/>
  <c r="F41" i="112"/>
  <c r="A41" i="112"/>
  <c r="D41" i="112"/>
  <c r="B41" i="112"/>
  <c r="C41" i="112"/>
  <c r="H41" i="112"/>
  <c r="E42" i="112"/>
  <c r="F42" i="112"/>
  <c r="A42" i="112"/>
  <c r="D42" i="112"/>
  <c r="B42" i="112"/>
  <c r="C42" i="112"/>
  <c r="H42" i="112"/>
  <c r="E43" i="112"/>
  <c r="F43" i="112"/>
  <c r="A43" i="112"/>
  <c r="D43" i="112"/>
  <c r="B43" i="112"/>
  <c r="C43" i="112"/>
  <c r="H43" i="112"/>
  <c r="E44" i="112"/>
  <c r="F44" i="112"/>
  <c r="A44" i="112"/>
  <c r="D44" i="112"/>
  <c r="B44" i="112"/>
  <c r="C44" i="112"/>
  <c r="H44" i="112"/>
  <c r="E45" i="112"/>
  <c r="F45" i="112"/>
  <c r="A45" i="112"/>
  <c r="D45" i="112"/>
  <c r="B45" i="112"/>
  <c r="C45" i="112"/>
  <c r="H45" i="112"/>
  <c r="E46" i="112"/>
  <c r="F46" i="112"/>
  <c r="A46" i="112"/>
  <c r="D46" i="112"/>
  <c r="B46" i="112"/>
  <c r="C46" i="112"/>
  <c r="H46" i="112"/>
  <c r="E47" i="112"/>
  <c r="F47" i="112"/>
  <c r="A47" i="112"/>
  <c r="D47" i="112"/>
  <c r="B47" i="112"/>
  <c r="C47" i="112"/>
  <c r="H47" i="112"/>
  <c r="E48" i="112"/>
  <c r="F48" i="112"/>
  <c r="A48" i="112"/>
  <c r="D48" i="112"/>
  <c r="B48" i="112"/>
  <c r="C48" i="112"/>
  <c r="H48" i="112"/>
  <c r="E49" i="112"/>
  <c r="F49" i="112"/>
  <c r="A49" i="112"/>
  <c r="D49" i="112"/>
  <c r="B49" i="112"/>
  <c r="C49" i="112"/>
  <c r="H49" i="112"/>
  <c r="E50" i="112"/>
  <c r="F50" i="112"/>
  <c r="A50" i="112"/>
  <c r="D50" i="112"/>
  <c r="B50" i="112"/>
  <c r="C50" i="112"/>
  <c r="H50" i="112"/>
  <c r="E51" i="112"/>
  <c r="F51" i="112"/>
  <c r="A51" i="112"/>
  <c r="D51" i="112"/>
  <c r="B51" i="112"/>
  <c r="C51" i="112"/>
  <c r="H51" i="112"/>
  <c r="E52" i="112"/>
  <c r="F52" i="112"/>
  <c r="A52" i="112"/>
  <c r="D52" i="112"/>
  <c r="B52" i="112"/>
  <c r="C52" i="112"/>
  <c r="H52" i="112"/>
  <c r="E53" i="112"/>
  <c r="F53" i="112"/>
  <c r="A53" i="112"/>
  <c r="D53" i="112"/>
  <c r="B53" i="112"/>
  <c r="C53" i="112"/>
  <c r="H53" i="112"/>
  <c r="E54" i="112"/>
  <c r="F54" i="112"/>
  <c r="A54" i="112"/>
  <c r="D54" i="112"/>
  <c r="B54" i="112"/>
  <c r="C54" i="112"/>
  <c r="H54" i="112"/>
  <c r="E55" i="112"/>
  <c r="F55" i="112"/>
  <c r="A55" i="112"/>
  <c r="D55" i="112"/>
  <c r="B55" i="112"/>
  <c r="C55" i="112"/>
  <c r="H55" i="112"/>
  <c r="E56" i="112"/>
  <c r="F56" i="112"/>
  <c r="A56" i="112"/>
  <c r="D56" i="112"/>
  <c r="B56" i="112"/>
  <c r="C56" i="112"/>
  <c r="H56" i="112"/>
  <c r="E57" i="112"/>
  <c r="F57" i="112"/>
  <c r="A57" i="112"/>
  <c r="D57" i="112"/>
  <c r="B57" i="112"/>
  <c r="C57" i="112"/>
  <c r="H57" i="112"/>
  <c r="E58" i="112"/>
  <c r="F58" i="112"/>
  <c r="A58" i="112"/>
  <c r="D58" i="112"/>
  <c r="B58" i="112"/>
  <c r="C58" i="112"/>
  <c r="H58" i="112"/>
  <c r="E59" i="112"/>
  <c r="F59" i="112"/>
  <c r="A59" i="112"/>
  <c r="D59" i="112"/>
  <c r="B59" i="112"/>
  <c r="C59" i="112"/>
  <c r="H59" i="112"/>
  <c r="E60" i="112"/>
  <c r="F60" i="112"/>
  <c r="A60" i="112"/>
  <c r="D60" i="112"/>
  <c r="B60" i="112"/>
  <c r="C60" i="112"/>
  <c r="H60" i="112"/>
  <c r="E61" i="112"/>
  <c r="F61" i="112"/>
  <c r="A61" i="112"/>
  <c r="D61" i="112"/>
  <c r="B61" i="112"/>
  <c r="C61" i="112"/>
  <c r="H61" i="112"/>
  <c r="E62" i="112"/>
  <c r="F62" i="112"/>
  <c r="A62" i="112"/>
  <c r="D62" i="112"/>
  <c r="B62" i="112"/>
  <c r="C62" i="112"/>
  <c r="H62" i="112"/>
  <c r="E63" i="112"/>
  <c r="F63" i="112"/>
  <c r="A63" i="112"/>
  <c r="D63" i="112"/>
  <c r="B63" i="112"/>
  <c r="C63" i="112"/>
  <c r="H63" i="112"/>
  <c r="E64" i="112"/>
  <c r="F64" i="112"/>
  <c r="A64" i="112"/>
  <c r="D64" i="112"/>
  <c r="B64" i="112"/>
  <c r="C64" i="112"/>
  <c r="H64" i="112"/>
  <c r="E65" i="112"/>
  <c r="F65" i="112"/>
  <c r="A65" i="112"/>
  <c r="D65" i="112"/>
  <c r="B65" i="112"/>
  <c r="C65" i="112"/>
  <c r="H65" i="112"/>
  <c r="E66" i="112"/>
  <c r="F66" i="112"/>
  <c r="A66" i="112"/>
  <c r="D66" i="112"/>
  <c r="B66" i="112"/>
  <c r="C66" i="112"/>
  <c r="H66" i="112"/>
  <c r="E67" i="112"/>
  <c r="F67" i="112"/>
  <c r="A67" i="112"/>
  <c r="D67" i="112"/>
  <c r="B67" i="112"/>
  <c r="C67" i="112"/>
  <c r="H67" i="112"/>
  <c r="E68" i="112"/>
  <c r="F68" i="112"/>
  <c r="A68" i="112"/>
  <c r="D68" i="112"/>
  <c r="B68" i="112"/>
  <c r="C68" i="112"/>
  <c r="H68" i="112"/>
  <c r="E69" i="112"/>
  <c r="F69" i="112"/>
  <c r="A69" i="112"/>
  <c r="D69" i="112"/>
  <c r="B69" i="112"/>
  <c r="C69" i="112"/>
  <c r="H69" i="112"/>
  <c r="E70" i="112"/>
  <c r="F70" i="112"/>
  <c r="A70" i="112"/>
  <c r="D70" i="112"/>
  <c r="B70" i="112"/>
  <c r="C70" i="112"/>
  <c r="H70" i="112"/>
  <c r="E71" i="112"/>
  <c r="F71" i="112"/>
  <c r="A71" i="112"/>
  <c r="D71" i="112"/>
  <c r="B71" i="112"/>
  <c r="C71" i="112"/>
  <c r="H71" i="112"/>
  <c r="E72" i="112"/>
  <c r="F72" i="112"/>
  <c r="A72" i="112"/>
  <c r="D72" i="112"/>
  <c r="B72" i="112"/>
  <c r="C72" i="112"/>
  <c r="H72" i="112"/>
  <c r="E73" i="112"/>
  <c r="F73" i="112"/>
  <c r="A73" i="112"/>
  <c r="D73" i="112"/>
  <c r="B73" i="112"/>
  <c r="C73" i="112"/>
  <c r="H73" i="112"/>
  <c r="E74" i="112"/>
  <c r="F74" i="112"/>
  <c r="A74" i="112"/>
  <c r="D74" i="112"/>
  <c r="B74" i="112"/>
  <c r="C74" i="112"/>
  <c r="H74" i="112"/>
  <c r="E75" i="112"/>
  <c r="F75" i="112"/>
  <c r="A75" i="112"/>
  <c r="D75" i="112"/>
  <c r="B75" i="112"/>
  <c r="C75" i="112"/>
  <c r="H75" i="112"/>
  <c r="E76" i="112"/>
  <c r="F76" i="112"/>
  <c r="A76" i="112"/>
  <c r="D76" i="112"/>
  <c r="B76" i="112"/>
  <c r="C76" i="112"/>
  <c r="H76" i="112"/>
  <c r="E77" i="112"/>
  <c r="F77" i="112"/>
  <c r="A77" i="112"/>
  <c r="D77" i="112"/>
  <c r="B77" i="112"/>
  <c r="C77" i="112"/>
  <c r="H77" i="112"/>
  <c r="E78" i="112"/>
  <c r="F78" i="112"/>
  <c r="A78" i="112"/>
  <c r="D78" i="112"/>
  <c r="B78" i="112"/>
  <c r="C78" i="112"/>
  <c r="H78" i="112"/>
  <c r="E79" i="112"/>
  <c r="F79" i="112"/>
  <c r="A79" i="112"/>
  <c r="D79" i="112"/>
  <c r="B79" i="112"/>
  <c r="C79" i="112"/>
  <c r="H79" i="112"/>
  <c r="E80" i="112"/>
  <c r="F80" i="112"/>
  <c r="A80" i="112"/>
  <c r="D80" i="112"/>
  <c r="B80" i="112"/>
  <c r="C80" i="112"/>
  <c r="H80" i="112"/>
  <c r="E81" i="112"/>
  <c r="F81" i="112"/>
  <c r="A81" i="112"/>
  <c r="D81" i="112"/>
  <c r="B81" i="112"/>
  <c r="C81" i="112"/>
  <c r="H81" i="112"/>
  <c r="E82" i="112"/>
  <c r="F82" i="112"/>
  <c r="A82" i="112"/>
  <c r="D82" i="112"/>
  <c r="B82" i="112"/>
  <c r="C82" i="112"/>
  <c r="H82" i="112"/>
  <c r="E83" i="112"/>
  <c r="F83" i="112"/>
  <c r="A83" i="112"/>
  <c r="D83" i="112"/>
  <c r="B83" i="112"/>
  <c r="C83" i="112"/>
  <c r="H83" i="112"/>
  <c r="E84" i="112"/>
  <c r="F84" i="112"/>
  <c r="A84" i="112"/>
  <c r="D84" i="112"/>
  <c r="B84" i="112"/>
  <c r="C84" i="112"/>
  <c r="H84" i="112"/>
  <c r="E85" i="112"/>
  <c r="F85" i="112"/>
  <c r="A85" i="112"/>
  <c r="D85" i="112"/>
  <c r="B85" i="112"/>
  <c r="C85" i="112"/>
  <c r="H85" i="112"/>
  <c r="E86" i="112"/>
  <c r="F86" i="112"/>
  <c r="A86" i="112"/>
  <c r="D86" i="112"/>
  <c r="B86" i="112"/>
  <c r="C86" i="112"/>
  <c r="H86" i="112"/>
  <c r="E87" i="112"/>
  <c r="F87" i="112"/>
  <c r="A87" i="112"/>
  <c r="D87" i="112"/>
  <c r="B87" i="112"/>
  <c r="C87" i="112"/>
  <c r="H87" i="112"/>
  <c r="E88" i="112"/>
  <c r="F88" i="112"/>
  <c r="A88" i="112"/>
  <c r="D88" i="112"/>
  <c r="B88" i="112"/>
  <c r="C88" i="112"/>
  <c r="H88" i="112"/>
  <c r="E89" i="112"/>
  <c r="F89" i="112"/>
  <c r="A89" i="112"/>
  <c r="D89" i="112"/>
  <c r="B89" i="112"/>
  <c r="C89" i="112"/>
  <c r="H89" i="112"/>
  <c r="E90" i="112"/>
  <c r="F90" i="112"/>
  <c r="A90" i="112"/>
  <c r="D90" i="112"/>
  <c r="B90" i="112"/>
  <c r="C90" i="112"/>
  <c r="H90" i="112"/>
  <c r="E91" i="112"/>
  <c r="F91" i="112"/>
  <c r="A91" i="112"/>
  <c r="D91" i="112"/>
  <c r="B91" i="112"/>
  <c r="C91" i="112"/>
  <c r="H91" i="112"/>
  <c r="E92" i="112"/>
  <c r="F92" i="112"/>
  <c r="A92" i="112"/>
  <c r="D92" i="112"/>
  <c r="B92" i="112"/>
  <c r="C92" i="112"/>
  <c r="H92" i="112"/>
  <c r="E93" i="112"/>
  <c r="F93" i="112"/>
  <c r="A93" i="112"/>
  <c r="D93" i="112"/>
  <c r="B93" i="112"/>
  <c r="C93" i="112"/>
  <c r="H93" i="112"/>
  <c r="E94" i="112"/>
  <c r="F94" i="112"/>
  <c r="A94" i="112"/>
  <c r="D94" i="112"/>
  <c r="B94" i="112"/>
  <c r="C94" i="112"/>
  <c r="H94" i="112"/>
  <c r="E95" i="112"/>
  <c r="F95" i="112"/>
  <c r="A95" i="112"/>
  <c r="D95" i="112"/>
  <c r="B95" i="112"/>
  <c r="C95" i="112"/>
  <c r="H95" i="112"/>
  <c r="E96" i="112"/>
  <c r="F96" i="112"/>
  <c r="A96" i="112"/>
  <c r="D96" i="112"/>
  <c r="B96" i="112"/>
  <c r="C96" i="112"/>
  <c r="H96" i="112"/>
  <c r="E97" i="112"/>
  <c r="F97" i="112"/>
  <c r="A97" i="112"/>
  <c r="D97" i="112"/>
  <c r="B97" i="112"/>
  <c r="C97" i="112"/>
  <c r="H97" i="112"/>
  <c r="E98" i="112"/>
  <c r="F98" i="112"/>
  <c r="A98" i="112"/>
  <c r="D98" i="112"/>
  <c r="B98" i="112"/>
  <c r="C98" i="112"/>
  <c r="H98" i="112"/>
  <c r="E99" i="112"/>
  <c r="F99" i="112"/>
  <c r="A99" i="112"/>
  <c r="D99" i="112"/>
  <c r="B99" i="112"/>
  <c r="C99" i="112"/>
  <c r="H99" i="112"/>
  <c r="E100" i="112"/>
  <c r="F100" i="112"/>
  <c r="A100" i="112"/>
  <c r="D100" i="112"/>
  <c r="B100" i="112"/>
  <c r="C100" i="112"/>
  <c r="H100" i="112"/>
  <c r="E101" i="112"/>
  <c r="F101" i="112"/>
  <c r="A101" i="112"/>
  <c r="D101" i="112"/>
  <c r="B101" i="112"/>
  <c r="C101" i="112"/>
  <c r="H101" i="112"/>
  <c r="E102" i="112"/>
  <c r="F102" i="112"/>
  <c r="A102" i="112"/>
  <c r="D102" i="112"/>
  <c r="B102" i="112"/>
  <c r="C102" i="112"/>
  <c r="H102" i="112"/>
  <c r="E103" i="112"/>
  <c r="F103" i="112"/>
  <c r="A103" i="112"/>
  <c r="D103" i="112"/>
  <c r="B103" i="112"/>
  <c r="C103" i="112"/>
  <c r="H103" i="112"/>
  <c r="E104" i="112"/>
  <c r="F104" i="112"/>
  <c r="A104" i="112"/>
  <c r="D104" i="112"/>
  <c r="B104" i="112"/>
  <c r="C104" i="112"/>
  <c r="H104" i="112"/>
  <c r="E105" i="112"/>
  <c r="F105" i="112"/>
  <c r="A105" i="112"/>
  <c r="D105" i="112"/>
  <c r="B105" i="112"/>
  <c r="C105" i="112"/>
  <c r="H105" i="112"/>
  <c r="E106" i="112"/>
  <c r="F106" i="112"/>
  <c r="A106" i="112"/>
  <c r="D106" i="112"/>
  <c r="B106" i="112"/>
  <c r="C106" i="112"/>
  <c r="H106" i="112"/>
  <c r="E107" i="112"/>
  <c r="F107" i="112"/>
  <c r="A107" i="112"/>
  <c r="D107" i="112"/>
  <c r="B107" i="112"/>
  <c r="C107" i="112"/>
  <c r="H107" i="112"/>
  <c r="E108" i="112"/>
  <c r="F108" i="112"/>
  <c r="A108" i="112"/>
  <c r="D108" i="112"/>
  <c r="B108" i="112"/>
  <c r="C108" i="112"/>
  <c r="H108" i="112"/>
  <c r="E109" i="112"/>
  <c r="F109" i="112"/>
  <c r="A109" i="112"/>
  <c r="D109" i="112"/>
  <c r="B109" i="112"/>
  <c r="C109" i="112"/>
  <c r="H109" i="112"/>
  <c r="E110" i="112"/>
  <c r="F110" i="112"/>
  <c r="A110" i="112"/>
  <c r="D110" i="112"/>
  <c r="B110" i="112"/>
  <c r="C110" i="112"/>
  <c r="H110" i="112"/>
  <c r="E111" i="112"/>
  <c r="F111" i="112"/>
  <c r="A111" i="112"/>
  <c r="D111" i="112"/>
  <c r="B111" i="112"/>
  <c r="C111" i="112"/>
  <c r="H111" i="112"/>
  <c r="E112" i="112"/>
  <c r="F112" i="112"/>
  <c r="A112" i="112"/>
  <c r="D112" i="112"/>
  <c r="B112" i="112"/>
  <c r="C112" i="112"/>
  <c r="H112" i="112"/>
  <c r="E113" i="112"/>
  <c r="F113" i="112"/>
  <c r="A113" i="112"/>
  <c r="D113" i="112"/>
  <c r="B113" i="112"/>
  <c r="C113" i="112"/>
  <c r="H113" i="112"/>
  <c r="E114" i="112"/>
  <c r="F114" i="112"/>
  <c r="A114" i="112"/>
  <c r="D114" i="112"/>
  <c r="B114" i="112"/>
  <c r="C114" i="112"/>
  <c r="H114" i="112"/>
  <c r="E115" i="112"/>
  <c r="F115" i="112"/>
  <c r="A115" i="112"/>
  <c r="D115" i="112"/>
  <c r="B115" i="112"/>
  <c r="C115" i="112"/>
  <c r="H115" i="112"/>
  <c r="E116" i="112"/>
  <c r="F116" i="112"/>
  <c r="A116" i="112"/>
  <c r="D116" i="112"/>
  <c r="B116" i="112"/>
  <c r="C116" i="112"/>
  <c r="H116" i="112"/>
  <c r="E117" i="112"/>
  <c r="F117" i="112"/>
  <c r="A117" i="112"/>
  <c r="D117" i="112"/>
  <c r="B117" i="112"/>
  <c r="C117" i="112"/>
  <c r="H117" i="112"/>
  <c r="E118" i="112"/>
  <c r="F118" i="112"/>
  <c r="A118" i="112"/>
  <c r="D118" i="112"/>
  <c r="B118" i="112"/>
  <c r="C118" i="112"/>
  <c r="H118" i="112"/>
  <c r="E119" i="112"/>
  <c r="F119" i="112"/>
  <c r="A119" i="112"/>
  <c r="D119" i="112"/>
  <c r="B119" i="112"/>
  <c r="C119" i="112"/>
  <c r="H119" i="112"/>
  <c r="E120" i="112"/>
  <c r="F120" i="112"/>
  <c r="A120" i="112"/>
  <c r="D120" i="112"/>
  <c r="B120" i="112"/>
  <c r="C120" i="112"/>
  <c r="H120" i="112"/>
  <c r="E121" i="112"/>
  <c r="F121" i="112"/>
  <c r="A121" i="112"/>
  <c r="D121" i="112"/>
  <c r="B121" i="112"/>
  <c r="C121" i="112"/>
  <c r="H121" i="112"/>
  <c r="E122" i="112"/>
  <c r="F122" i="112"/>
  <c r="A122" i="112"/>
  <c r="D122" i="112"/>
  <c r="B122" i="112"/>
  <c r="C122" i="112"/>
  <c r="H122" i="112"/>
  <c r="E123" i="112"/>
  <c r="F123" i="112"/>
  <c r="A123" i="112"/>
  <c r="D123" i="112"/>
  <c r="B123" i="112"/>
  <c r="C123" i="112"/>
  <c r="H123" i="112"/>
  <c r="E124" i="112"/>
  <c r="F124" i="112"/>
  <c r="A124" i="112"/>
  <c r="D124" i="112"/>
  <c r="B124" i="112"/>
  <c r="C124" i="112"/>
  <c r="H124" i="112"/>
  <c r="E125" i="112"/>
  <c r="F125" i="112"/>
  <c r="A125" i="112"/>
  <c r="D125" i="112"/>
  <c r="B125" i="112"/>
  <c r="C125" i="112"/>
  <c r="H125" i="112"/>
  <c r="E126" i="112"/>
  <c r="F126" i="112"/>
  <c r="A126" i="112"/>
  <c r="D126" i="112"/>
  <c r="B126" i="112"/>
  <c r="C126" i="112"/>
  <c r="H126" i="112"/>
  <c r="E127" i="112"/>
  <c r="F127" i="112"/>
  <c r="A127" i="112"/>
  <c r="D127" i="112"/>
  <c r="B127" i="112"/>
  <c r="C127" i="112"/>
  <c r="H127" i="112"/>
  <c r="E128" i="112"/>
  <c r="F128" i="112"/>
  <c r="A128" i="112"/>
  <c r="D128" i="112"/>
  <c r="B128" i="112"/>
  <c r="C128" i="112"/>
  <c r="H128" i="112"/>
  <c r="E129" i="112"/>
  <c r="F129" i="112"/>
  <c r="A129" i="112"/>
  <c r="D129" i="112"/>
  <c r="B129" i="112"/>
  <c r="C129" i="112"/>
  <c r="H129" i="112"/>
  <c r="E130" i="112"/>
  <c r="F130" i="112"/>
  <c r="A130" i="112"/>
  <c r="D130" i="112"/>
  <c r="B130" i="112"/>
  <c r="C130" i="112"/>
  <c r="H130" i="112"/>
  <c r="E131" i="112"/>
  <c r="F131" i="112"/>
  <c r="A131" i="112"/>
  <c r="D131" i="112"/>
  <c r="B131" i="112"/>
  <c r="C131" i="112"/>
  <c r="H131" i="112"/>
  <c r="E132" i="112"/>
  <c r="F132" i="112"/>
  <c r="A132" i="112"/>
  <c r="D132" i="112"/>
  <c r="B132" i="112"/>
  <c r="C132" i="112"/>
  <c r="H132" i="112"/>
  <c r="E133" i="112"/>
  <c r="F133" i="112"/>
  <c r="A133" i="112"/>
  <c r="D133" i="112"/>
  <c r="B133" i="112"/>
  <c r="C133" i="112"/>
  <c r="H133" i="112"/>
  <c r="E134" i="112"/>
  <c r="F134" i="112"/>
  <c r="A134" i="112"/>
  <c r="D134" i="112"/>
  <c r="B134" i="112"/>
  <c r="C134" i="112"/>
  <c r="H134" i="112"/>
  <c r="E135" i="112"/>
  <c r="F135" i="112"/>
  <c r="A135" i="112"/>
  <c r="D135" i="112"/>
  <c r="B135" i="112"/>
  <c r="C135" i="112"/>
  <c r="H135" i="112"/>
  <c r="E136" i="112"/>
  <c r="F136" i="112"/>
  <c r="A136" i="112"/>
  <c r="D136" i="112"/>
  <c r="B136" i="112"/>
  <c r="C136" i="112"/>
  <c r="H136" i="112"/>
  <c r="E137" i="112"/>
  <c r="F137" i="112"/>
  <c r="A137" i="112"/>
  <c r="D137" i="112"/>
  <c r="B137" i="112"/>
  <c r="C137" i="112"/>
  <c r="H137" i="112"/>
  <c r="E138" i="112"/>
  <c r="F138" i="112"/>
  <c r="A138" i="112"/>
  <c r="D138" i="112"/>
  <c r="B138" i="112"/>
  <c r="C138" i="112"/>
  <c r="H138" i="112"/>
  <c r="E139" i="112"/>
  <c r="F139" i="112"/>
  <c r="A139" i="112"/>
  <c r="D139" i="112"/>
  <c r="B139" i="112"/>
  <c r="C139" i="112"/>
  <c r="H139" i="112"/>
  <c r="E140" i="112"/>
  <c r="F140" i="112"/>
  <c r="A140" i="112"/>
  <c r="D140" i="112"/>
  <c r="B140" i="112"/>
  <c r="C140" i="112"/>
  <c r="H140" i="112"/>
  <c r="E141" i="112"/>
  <c r="F141" i="112"/>
  <c r="A141" i="112"/>
  <c r="D141" i="112"/>
  <c r="B141" i="112"/>
  <c r="C141" i="112"/>
  <c r="H141" i="112"/>
  <c r="E142" i="112"/>
  <c r="F142" i="112"/>
  <c r="A142" i="112"/>
  <c r="D142" i="112"/>
  <c r="B142" i="112"/>
  <c r="C142" i="112"/>
  <c r="H142" i="112"/>
  <c r="E143" i="112"/>
  <c r="F143" i="112"/>
  <c r="A143" i="112"/>
  <c r="D143" i="112"/>
  <c r="B143" i="112"/>
  <c r="C143" i="112"/>
  <c r="H143" i="112"/>
  <c r="E144" i="112"/>
  <c r="F144" i="112"/>
  <c r="A144" i="112"/>
  <c r="D144" i="112"/>
  <c r="B144" i="112"/>
  <c r="C144" i="112"/>
  <c r="H144" i="112"/>
  <c r="E145" i="112"/>
  <c r="F145" i="112"/>
  <c r="A145" i="112"/>
  <c r="D145" i="112"/>
  <c r="B145" i="112"/>
  <c r="C145" i="112"/>
  <c r="H145" i="112"/>
  <c r="E146" i="112"/>
  <c r="F146" i="112"/>
  <c r="A146" i="112"/>
  <c r="D146" i="112"/>
  <c r="B146" i="112"/>
  <c r="C146" i="112"/>
  <c r="H146" i="112"/>
  <c r="E147" i="112"/>
  <c r="F147" i="112"/>
  <c r="A147" i="112"/>
  <c r="D147" i="112"/>
  <c r="B147" i="112"/>
  <c r="C147" i="112"/>
  <c r="H147" i="112"/>
  <c r="E148" i="112"/>
  <c r="F148" i="112"/>
  <c r="A148" i="112"/>
  <c r="D148" i="112"/>
  <c r="B148" i="112"/>
  <c r="C148" i="112"/>
  <c r="H148" i="112"/>
  <c r="E149" i="112"/>
  <c r="F149" i="112"/>
  <c r="A149" i="112"/>
  <c r="D149" i="112"/>
  <c r="B149" i="112"/>
  <c r="C149" i="112"/>
  <c r="H149" i="112"/>
  <c r="E150" i="112"/>
  <c r="F150" i="112"/>
  <c r="A150" i="112"/>
  <c r="D150" i="112"/>
  <c r="B150" i="112"/>
  <c r="C150" i="112"/>
  <c r="H150" i="112"/>
  <c r="E151" i="112"/>
  <c r="F151" i="112"/>
  <c r="A151" i="112"/>
  <c r="D151" i="112"/>
  <c r="B151" i="112"/>
  <c r="C151" i="112"/>
  <c r="H151" i="112"/>
  <c r="E152" i="112"/>
  <c r="F152" i="112"/>
  <c r="A152" i="112"/>
  <c r="D152" i="112"/>
  <c r="B152" i="112"/>
  <c r="C152" i="112"/>
  <c r="H152" i="112"/>
  <c r="E153" i="112"/>
  <c r="F153" i="112"/>
  <c r="A153" i="112"/>
  <c r="D153" i="112"/>
  <c r="B153" i="112"/>
  <c r="C153" i="112"/>
  <c r="H153" i="112"/>
  <c r="E154" i="112"/>
  <c r="F154" i="112"/>
  <c r="A154" i="112"/>
  <c r="D154" i="112"/>
  <c r="B154" i="112"/>
  <c r="C154" i="112"/>
  <c r="H154" i="112"/>
  <c r="E155" i="112"/>
  <c r="F155" i="112"/>
  <c r="A155" i="112"/>
  <c r="D155" i="112"/>
  <c r="B155" i="112"/>
  <c r="C155" i="112"/>
  <c r="H155" i="112"/>
  <c r="E156" i="112"/>
  <c r="F156" i="112"/>
  <c r="A156" i="112"/>
  <c r="D156" i="112"/>
  <c r="B156" i="112"/>
  <c r="C156" i="112"/>
  <c r="H156" i="112"/>
  <c r="E157" i="112"/>
  <c r="F157" i="112"/>
  <c r="A157" i="112"/>
  <c r="D157" i="112"/>
  <c r="B157" i="112"/>
  <c r="C157" i="112"/>
  <c r="H157" i="112"/>
  <c r="E158" i="112"/>
  <c r="F158" i="112"/>
  <c r="A158" i="112"/>
  <c r="D158" i="112"/>
  <c r="B158" i="112"/>
  <c r="C158" i="112"/>
  <c r="H158" i="112"/>
  <c r="E159" i="112"/>
  <c r="F159" i="112"/>
  <c r="A159" i="112"/>
  <c r="D159" i="112"/>
  <c r="B159" i="112"/>
  <c r="C159" i="112"/>
  <c r="H159" i="112"/>
  <c r="E160" i="112"/>
  <c r="F160" i="112"/>
  <c r="A160" i="112"/>
  <c r="D160" i="112"/>
  <c r="B160" i="112"/>
  <c r="C160" i="112"/>
  <c r="H160" i="112"/>
  <c r="E161" i="112"/>
  <c r="F161" i="112"/>
  <c r="A161" i="112"/>
  <c r="D161" i="112"/>
  <c r="B161" i="112"/>
  <c r="C161" i="112"/>
  <c r="H161" i="112"/>
  <c r="E162" i="112"/>
  <c r="F162" i="112"/>
  <c r="A162" i="112"/>
  <c r="D162" i="112"/>
  <c r="B162" i="112"/>
  <c r="C162" i="112"/>
  <c r="H162" i="112"/>
  <c r="E163" i="112"/>
  <c r="F163" i="112"/>
  <c r="A163" i="112"/>
  <c r="D163" i="112"/>
  <c r="B163" i="112"/>
  <c r="C163" i="112"/>
  <c r="H163" i="112"/>
  <c r="E164" i="112"/>
  <c r="F164" i="112"/>
  <c r="A164" i="112"/>
  <c r="D164" i="112"/>
  <c r="B164" i="112"/>
  <c r="C164" i="112"/>
  <c r="H164" i="112"/>
  <c r="E165" i="112"/>
  <c r="F165" i="112"/>
  <c r="A165" i="112"/>
  <c r="D165" i="112"/>
  <c r="B165" i="112"/>
  <c r="C165" i="112"/>
  <c r="H165" i="112"/>
  <c r="E166" i="112"/>
  <c r="F166" i="112"/>
  <c r="A166" i="112"/>
  <c r="D166" i="112"/>
  <c r="B166" i="112"/>
  <c r="C166" i="112"/>
  <c r="H166" i="112"/>
  <c r="E167" i="112"/>
  <c r="F167" i="112"/>
  <c r="A167" i="112"/>
  <c r="D167" i="112"/>
  <c r="B167" i="112"/>
  <c r="C167" i="112"/>
  <c r="H167" i="112"/>
  <c r="E168" i="112"/>
  <c r="F168" i="112"/>
  <c r="A168" i="112"/>
  <c r="D168" i="112"/>
  <c r="B168" i="112"/>
  <c r="C168" i="112"/>
  <c r="H168" i="112"/>
  <c r="E169" i="112"/>
  <c r="F169" i="112"/>
  <c r="A169" i="112"/>
  <c r="D169" i="112"/>
  <c r="B169" i="112"/>
  <c r="C169" i="112"/>
  <c r="H169" i="112"/>
  <c r="E170" i="112"/>
  <c r="F170" i="112"/>
  <c r="A170" i="112"/>
  <c r="D170" i="112"/>
  <c r="B170" i="112"/>
  <c r="C170" i="112"/>
  <c r="H170" i="112"/>
  <c r="E171" i="112"/>
  <c r="F171" i="112"/>
  <c r="A171" i="112"/>
  <c r="D171" i="112"/>
  <c r="B171" i="112"/>
  <c r="C171" i="112"/>
  <c r="H171" i="112"/>
  <c r="E172" i="112"/>
  <c r="F172" i="112"/>
  <c r="A172" i="112"/>
  <c r="D172" i="112"/>
  <c r="B172" i="112"/>
  <c r="C172" i="112"/>
  <c r="H172" i="112"/>
  <c r="E173" i="112"/>
  <c r="F173" i="112"/>
  <c r="A173" i="112"/>
  <c r="D173" i="112"/>
  <c r="B173" i="112"/>
  <c r="C173" i="112"/>
  <c r="H173" i="112"/>
  <c r="E174" i="112"/>
  <c r="F174" i="112"/>
  <c r="A174" i="112"/>
  <c r="D174" i="112"/>
  <c r="B174" i="112"/>
  <c r="C174" i="112"/>
  <c r="H174" i="112"/>
  <c r="E175" i="112"/>
  <c r="F175" i="112"/>
  <c r="A175" i="112"/>
  <c r="D175" i="112"/>
  <c r="B175" i="112"/>
  <c r="C175" i="112"/>
  <c r="H175" i="112"/>
  <c r="E176" i="112"/>
  <c r="F176" i="112"/>
  <c r="A176" i="112"/>
  <c r="D176" i="112"/>
  <c r="B176" i="112"/>
  <c r="C176" i="112"/>
  <c r="H176" i="112"/>
  <c r="E177" i="112"/>
  <c r="F177" i="112"/>
  <c r="A177" i="112"/>
  <c r="D177" i="112"/>
  <c r="B177" i="112"/>
  <c r="C177" i="112"/>
  <c r="H177" i="112"/>
  <c r="E178" i="112"/>
  <c r="F178" i="112"/>
  <c r="A178" i="112"/>
  <c r="D178" i="112"/>
  <c r="B178" i="112"/>
  <c r="C178" i="112"/>
  <c r="H178" i="112"/>
  <c r="E179" i="112"/>
  <c r="F179" i="112"/>
  <c r="A179" i="112"/>
  <c r="D179" i="112"/>
  <c r="B179" i="112"/>
  <c r="C179" i="112"/>
  <c r="H179" i="112"/>
  <c r="E180" i="112"/>
  <c r="F180" i="112"/>
  <c r="A180" i="112"/>
  <c r="D180" i="112"/>
  <c r="B180" i="112"/>
  <c r="C180" i="112"/>
  <c r="H180" i="112"/>
  <c r="E181" i="112"/>
  <c r="F181" i="112"/>
  <c r="A181" i="112"/>
  <c r="D181" i="112"/>
  <c r="B181" i="112"/>
  <c r="C181" i="112"/>
  <c r="H181" i="112"/>
  <c r="E182" i="112"/>
  <c r="F182" i="112"/>
  <c r="A182" i="112"/>
  <c r="D182" i="112"/>
  <c r="B182" i="112"/>
  <c r="C182" i="112"/>
  <c r="H182" i="112"/>
  <c r="E183" i="112"/>
  <c r="F183" i="112"/>
  <c r="A183" i="112"/>
  <c r="D183" i="112"/>
  <c r="B183" i="112"/>
  <c r="C183" i="112"/>
  <c r="H183" i="112"/>
  <c r="E184" i="112"/>
  <c r="F184" i="112"/>
  <c r="A184" i="112"/>
  <c r="D184" i="112"/>
  <c r="B184" i="112"/>
  <c r="C184" i="112"/>
  <c r="H184" i="112"/>
  <c r="E185" i="112"/>
  <c r="F185" i="112"/>
  <c r="A185" i="112"/>
  <c r="D185" i="112"/>
  <c r="B185" i="112"/>
  <c r="C185" i="112"/>
  <c r="H185" i="112"/>
  <c r="E186" i="112"/>
  <c r="F186" i="112"/>
  <c r="A186" i="112"/>
  <c r="D186" i="112"/>
  <c r="B186" i="112"/>
  <c r="C186" i="112"/>
  <c r="H186" i="112"/>
  <c r="E187" i="112"/>
  <c r="F187" i="112"/>
  <c r="A187" i="112"/>
  <c r="D187" i="112"/>
  <c r="B187" i="112"/>
  <c r="C187" i="112"/>
  <c r="H187" i="112"/>
  <c r="E188" i="112"/>
  <c r="F188" i="112"/>
  <c r="A188" i="112"/>
  <c r="D188" i="112"/>
  <c r="B188" i="112"/>
  <c r="C188" i="112"/>
  <c r="H188" i="112"/>
  <c r="E189" i="112"/>
  <c r="F189" i="112"/>
  <c r="A189" i="112"/>
  <c r="D189" i="112"/>
  <c r="B189" i="112"/>
  <c r="C189" i="112"/>
  <c r="H189" i="112"/>
  <c r="E190" i="112"/>
  <c r="F190" i="112"/>
  <c r="A190" i="112"/>
  <c r="D190" i="112"/>
  <c r="B190" i="112"/>
  <c r="C190" i="112"/>
  <c r="H190" i="112"/>
  <c r="E191" i="112"/>
  <c r="F191" i="112"/>
  <c r="A191" i="112"/>
  <c r="D191" i="112"/>
  <c r="B191" i="112"/>
  <c r="C191" i="112"/>
  <c r="H191" i="112"/>
  <c r="E192" i="112"/>
  <c r="F192" i="112"/>
  <c r="A192" i="112"/>
  <c r="D192" i="112"/>
  <c r="B192" i="112"/>
  <c r="C192" i="112"/>
  <c r="H192" i="112"/>
  <c r="E193" i="112"/>
  <c r="F193" i="112"/>
  <c r="A193" i="112"/>
  <c r="D193" i="112"/>
  <c r="B193" i="112"/>
  <c r="C193" i="112"/>
  <c r="H193" i="112"/>
  <c r="E194" i="112"/>
  <c r="F194" i="112"/>
  <c r="A194" i="112"/>
  <c r="D194" i="112"/>
  <c r="B194" i="112"/>
  <c r="C194" i="112"/>
  <c r="H194" i="112"/>
  <c r="E195" i="112"/>
  <c r="F195" i="112"/>
  <c r="A195" i="112"/>
  <c r="D195" i="112"/>
  <c r="B195" i="112"/>
  <c r="C195" i="112"/>
  <c r="H195" i="112"/>
  <c r="E196" i="112"/>
  <c r="F196" i="112"/>
  <c r="A196" i="112"/>
  <c r="D196" i="112"/>
  <c r="B196" i="112"/>
  <c r="C196" i="112"/>
  <c r="H196" i="112"/>
  <c r="E197" i="112"/>
  <c r="F197" i="112"/>
  <c r="A197" i="112"/>
  <c r="D197" i="112"/>
  <c r="B197" i="112"/>
  <c r="C197" i="112"/>
  <c r="H197" i="112"/>
  <c r="E198" i="112"/>
  <c r="F198" i="112"/>
  <c r="A198" i="112"/>
  <c r="D198" i="112"/>
  <c r="B198" i="112"/>
  <c r="C198" i="112"/>
  <c r="H198" i="112"/>
  <c r="E199" i="112"/>
  <c r="F199" i="112"/>
  <c r="A199" i="112"/>
  <c r="D199" i="112"/>
  <c r="B199" i="112"/>
  <c r="C199" i="112"/>
  <c r="H199" i="112"/>
  <c r="E200" i="112"/>
  <c r="F200" i="112"/>
  <c r="A200" i="112"/>
  <c r="D200" i="112"/>
  <c r="B200" i="112"/>
  <c r="C200" i="112"/>
  <c r="H200" i="112"/>
  <c r="E201" i="112"/>
  <c r="F201" i="112"/>
  <c r="A201" i="112"/>
  <c r="D201" i="112"/>
  <c r="B201" i="112"/>
  <c r="C201" i="112"/>
  <c r="H201" i="112"/>
  <c r="E202" i="112"/>
  <c r="F202" i="112"/>
  <c r="A202" i="112"/>
  <c r="D202" i="112"/>
  <c r="B202" i="112"/>
  <c r="C202" i="112"/>
  <c r="H202" i="112"/>
  <c r="E203" i="112"/>
  <c r="F203" i="112"/>
  <c r="A203" i="112"/>
  <c r="D203" i="112"/>
  <c r="B203" i="112"/>
  <c r="C203" i="112"/>
  <c r="H203" i="112"/>
  <c r="E204" i="112"/>
  <c r="F204" i="112"/>
  <c r="A204" i="112"/>
  <c r="D204" i="112"/>
  <c r="B204" i="112"/>
  <c r="C204" i="112"/>
  <c r="H204" i="112"/>
  <c r="E205" i="112"/>
  <c r="F205" i="112"/>
  <c r="A205" i="112"/>
  <c r="D205" i="112"/>
  <c r="B205" i="112"/>
  <c r="C205" i="112"/>
  <c r="H205" i="112"/>
  <c r="E206" i="112"/>
  <c r="F206" i="112"/>
  <c r="A206" i="112"/>
  <c r="D206" i="112"/>
  <c r="B206" i="112"/>
  <c r="C206" i="112"/>
  <c r="H206" i="112"/>
  <c r="E207" i="112"/>
  <c r="F207" i="112"/>
  <c r="A207" i="112"/>
  <c r="D207" i="112"/>
  <c r="B207" i="112"/>
  <c r="C207" i="112"/>
  <c r="H207" i="112"/>
  <c r="E208" i="112"/>
  <c r="F208" i="112"/>
  <c r="A208" i="112"/>
  <c r="D208" i="112"/>
  <c r="B208" i="112"/>
  <c r="C208" i="112"/>
  <c r="H208" i="112"/>
  <c r="E209" i="112"/>
  <c r="F209" i="112"/>
  <c r="A209" i="112"/>
  <c r="D209" i="112"/>
  <c r="B209" i="112"/>
  <c r="C209" i="112"/>
  <c r="H209" i="112"/>
  <c r="E210" i="112"/>
  <c r="F210" i="112"/>
  <c r="A210" i="112"/>
  <c r="D210" i="112"/>
  <c r="B210" i="112"/>
  <c r="C210" i="112"/>
  <c r="H210" i="112"/>
  <c r="E211" i="112"/>
  <c r="F211" i="112"/>
  <c r="A211" i="112"/>
  <c r="D211" i="112"/>
  <c r="B211" i="112"/>
  <c r="C211" i="112"/>
  <c r="H211" i="112"/>
  <c r="E212" i="112"/>
  <c r="F212" i="112"/>
  <c r="A212" i="112"/>
  <c r="D212" i="112"/>
  <c r="B212" i="112"/>
  <c r="C212" i="112"/>
  <c r="H212" i="112"/>
  <c r="E213" i="112"/>
  <c r="F213" i="112"/>
  <c r="A213" i="112"/>
  <c r="D213" i="112"/>
  <c r="B213" i="112"/>
  <c r="C213" i="112"/>
  <c r="H213" i="112"/>
  <c r="E214" i="112"/>
  <c r="F214" i="112"/>
  <c r="A214" i="112"/>
  <c r="D214" i="112"/>
  <c r="B214" i="112"/>
  <c r="C214" i="112"/>
  <c r="H214" i="112"/>
  <c r="E215" i="112"/>
  <c r="F215" i="112"/>
  <c r="A215" i="112"/>
  <c r="D215" i="112"/>
  <c r="B215" i="112"/>
  <c r="C215" i="112"/>
  <c r="H215" i="112"/>
  <c r="E216" i="112"/>
  <c r="F216" i="112"/>
  <c r="A216" i="112"/>
  <c r="D216" i="112"/>
  <c r="B216" i="112"/>
  <c r="C216" i="112"/>
  <c r="H216" i="112"/>
  <c r="E217" i="112"/>
  <c r="F217" i="112"/>
  <c r="A217" i="112"/>
  <c r="D217" i="112"/>
  <c r="B217" i="112"/>
  <c r="C217" i="112"/>
  <c r="H217" i="112"/>
  <c r="E218" i="112"/>
  <c r="F218" i="112"/>
  <c r="A218" i="112"/>
  <c r="D218" i="112"/>
  <c r="B218" i="112"/>
  <c r="C218" i="112"/>
  <c r="H218" i="112"/>
  <c r="E219" i="112"/>
  <c r="F219" i="112"/>
  <c r="A219" i="112"/>
  <c r="D219" i="112"/>
  <c r="B219" i="112"/>
  <c r="C219" i="112"/>
  <c r="H219" i="112"/>
  <c r="E220" i="112"/>
  <c r="F220" i="112"/>
  <c r="A220" i="112"/>
  <c r="D220" i="112"/>
  <c r="B220" i="112"/>
  <c r="C220" i="112"/>
  <c r="H220" i="112"/>
  <c r="E221" i="112"/>
  <c r="F221" i="112"/>
  <c r="A221" i="112"/>
  <c r="D221" i="112"/>
  <c r="B221" i="112"/>
  <c r="C221" i="112"/>
  <c r="H221" i="112"/>
  <c r="E222" i="112"/>
  <c r="F222" i="112"/>
  <c r="A222" i="112"/>
  <c r="D222" i="112"/>
  <c r="B222" i="112"/>
  <c r="C222" i="112"/>
  <c r="H222" i="112"/>
  <c r="E223" i="112"/>
  <c r="F223" i="112"/>
  <c r="A223" i="112"/>
  <c r="D223" i="112"/>
  <c r="B223" i="112"/>
  <c r="C223" i="112"/>
  <c r="H223" i="112"/>
  <c r="E224" i="112"/>
  <c r="F224" i="112"/>
  <c r="A224" i="112"/>
  <c r="D224" i="112"/>
  <c r="B224" i="112"/>
  <c r="C224" i="112"/>
  <c r="H224" i="112"/>
  <c r="E225" i="112"/>
  <c r="F225" i="112"/>
  <c r="A225" i="112"/>
  <c r="D225" i="112"/>
  <c r="B225" i="112"/>
  <c r="C225" i="112"/>
  <c r="H225" i="112"/>
  <c r="E226" i="112"/>
  <c r="F226" i="112"/>
  <c r="A226" i="112"/>
  <c r="D226" i="112"/>
  <c r="B226" i="112"/>
  <c r="C226" i="112"/>
  <c r="H226" i="112"/>
  <c r="E227" i="112"/>
  <c r="F227" i="112"/>
  <c r="A227" i="112"/>
  <c r="D227" i="112"/>
  <c r="B227" i="112"/>
  <c r="C227" i="112"/>
  <c r="H227" i="112"/>
  <c r="E228" i="112"/>
  <c r="F228" i="112"/>
  <c r="A228" i="112"/>
  <c r="D228" i="112"/>
  <c r="B228" i="112"/>
  <c r="C228" i="112"/>
  <c r="H228" i="112"/>
  <c r="E229" i="112"/>
  <c r="F229" i="112"/>
  <c r="A229" i="112"/>
  <c r="D229" i="112"/>
  <c r="B229" i="112"/>
  <c r="C229" i="112"/>
  <c r="H229" i="112"/>
  <c r="E230" i="112"/>
  <c r="F230" i="112"/>
  <c r="A230" i="112"/>
  <c r="D230" i="112"/>
  <c r="B230" i="112"/>
  <c r="C230" i="112"/>
  <c r="H230" i="112"/>
  <c r="E231" i="112"/>
  <c r="F231" i="112"/>
  <c r="A231" i="112"/>
  <c r="D231" i="112"/>
  <c r="B231" i="112"/>
  <c r="C231" i="112"/>
  <c r="H231" i="112"/>
  <c r="E232" i="112"/>
  <c r="F232" i="112"/>
  <c r="A232" i="112"/>
  <c r="D232" i="112"/>
  <c r="B232" i="112"/>
  <c r="C232" i="112"/>
  <c r="H232" i="112"/>
  <c r="E233" i="112"/>
  <c r="F233" i="112"/>
  <c r="A233" i="112"/>
  <c r="D233" i="112"/>
  <c r="B233" i="112"/>
  <c r="C233" i="112"/>
  <c r="H233" i="112"/>
  <c r="E234" i="112"/>
  <c r="F234" i="112"/>
  <c r="A234" i="112"/>
  <c r="D234" i="112"/>
  <c r="B234" i="112"/>
  <c r="C234" i="112"/>
  <c r="H234" i="112"/>
  <c r="E235" i="112"/>
  <c r="F235" i="112"/>
  <c r="A235" i="112"/>
  <c r="D235" i="112"/>
  <c r="B235" i="112"/>
  <c r="C235" i="112"/>
  <c r="H235" i="112"/>
  <c r="E236" i="112"/>
  <c r="F236" i="112"/>
  <c r="A236" i="112"/>
  <c r="D236" i="112"/>
  <c r="B236" i="112"/>
  <c r="C236" i="112"/>
  <c r="H236" i="112"/>
  <c r="E237" i="112"/>
  <c r="F237" i="112"/>
  <c r="A237" i="112"/>
  <c r="D237" i="112"/>
  <c r="B237" i="112"/>
  <c r="C237" i="112"/>
  <c r="H237" i="112"/>
  <c r="E238" i="112"/>
  <c r="F238" i="112"/>
  <c r="A238" i="112"/>
  <c r="D238" i="112"/>
  <c r="B238" i="112"/>
  <c r="C238" i="112"/>
  <c r="H238" i="112"/>
  <c r="E239" i="112"/>
  <c r="F239" i="112"/>
  <c r="A239" i="112"/>
  <c r="D239" i="112"/>
  <c r="B239" i="112"/>
  <c r="C239" i="112"/>
  <c r="H239" i="112"/>
  <c r="E240" i="112"/>
  <c r="F240" i="112"/>
  <c r="A240" i="112"/>
  <c r="D240" i="112"/>
  <c r="B240" i="112"/>
  <c r="C240" i="112"/>
  <c r="H240" i="112"/>
  <c r="E241" i="112"/>
  <c r="F241" i="112"/>
  <c r="A241" i="112"/>
  <c r="D241" i="112"/>
  <c r="B241" i="112"/>
  <c r="C241" i="112"/>
  <c r="H241" i="112"/>
  <c r="E242" i="112"/>
  <c r="F242" i="112"/>
  <c r="A242" i="112"/>
  <c r="D242" i="112"/>
  <c r="B242" i="112"/>
  <c r="C242" i="112"/>
  <c r="H242" i="112"/>
  <c r="E243" i="112"/>
  <c r="F243" i="112"/>
  <c r="A243" i="112"/>
  <c r="D243" i="112"/>
  <c r="B243" i="112"/>
  <c r="C243" i="112"/>
  <c r="H243" i="112"/>
  <c r="E244" i="112"/>
  <c r="F244" i="112"/>
  <c r="A244" i="112"/>
  <c r="D244" i="112"/>
  <c r="B244" i="112"/>
  <c r="C244" i="112"/>
  <c r="H244" i="112"/>
  <c r="E245" i="112"/>
  <c r="F245" i="112"/>
  <c r="A245" i="112"/>
  <c r="D245" i="112"/>
  <c r="B245" i="112"/>
  <c r="C245" i="112"/>
  <c r="H245" i="112"/>
  <c r="E246" i="112"/>
  <c r="F246" i="112"/>
  <c r="A246" i="112"/>
  <c r="D246" i="112"/>
  <c r="B246" i="112"/>
  <c r="C246" i="112"/>
  <c r="H246" i="112"/>
  <c r="E247" i="112"/>
  <c r="F247" i="112"/>
  <c r="A247" i="112"/>
  <c r="D247" i="112"/>
  <c r="B247" i="112"/>
  <c r="C247" i="112"/>
  <c r="H247" i="112"/>
  <c r="E248" i="112"/>
  <c r="F248" i="112"/>
  <c r="A248" i="112"/>
  <c r="D248" i="112"/>
  <c r="B248" i="112"/>
  <c r="C248" i="112"/>
  <c r="H248" i="112"/>
  <c r="E249" i="112"/>
  <c r="F249" i="112"/>
  <c r="A249" i="112"/>
  <c r="D249" i="112"/>
  <c r="B249" i="112"/>
  <c r="C249" i="112"/>
  <c r="H249" i="112"/>
  <c r="E250" i="112"/>
  <c r="F250" i="112"/>
  <c r="A250" i="112"/>
  <c r="D250" i="112"/>
  <c r="B250" i="112"/>
  <c r="C250" i="112"/>
  <c r="H250" i="112"/>
  <c r="E251" i="112"/>
  <c r="F251" i="112"/>
  <c r="A251" i="112"/>
  <c r="D251" i="112"/>
  <c r="B251" i="112"/>
  <c r="C251" i="112"/>
  <c r="H251" i="112"/>
  <c r="E252" i="112"/>
  <c r="F252" i="112"/>
  <c r="A252" i="112"/>
  <c r="D252" i="112"/>
  <c r="B252" i="112"/>
  <c r="C252" i="112"/>
  <c r="H252" i="112"/>
  <c r="E253" i="112"/>
  <c r="F253" i="112"/>
  <c r="A253" i="112"/>
  <c r="D253" i="112"/>
  <c r="B253" i="112"/>
  <c r="C253" i="112"/>
  <c r="H253" i="112"/>
  <c r="E254" i="112"/>
  <c r="F254" i="112"/>
  <c r="A254" i="112"/>
  <c r="D254" i="112"/>
  <c r="B254" i="112"/>
  <c r="C254" i="112"/>
  <c r="H254" i="112"/>
  <c r="E255" i="112"/>
  <c r="F255" i="112"/>
  <c r="A255" i="112"/>
  <c r="D255" i="112"/>
  <c r="B255" i="112"/>
  <c r="C255" i="112"/>
  <c r="H255" i="112"/>
  <c r="E256" i="112"/>
  <c r="F256" i="112"/>
  <c r="A256" i="112"/>
  <c r="D256" i="112"/>
  <c r="B256" i="112"/>
  <c r="C256" i="112"/>
  <c r="H256" i="112"/>
  <c r="E257" i="112"/>
  <c r="F257" i="112"/>
  <c r="A257" i="112"/>
  <c r="D257" i="112"/>
  <c r="B257" i="112"/>
  <c r="C257" i="112"/>
  <c r="H257" i="112"/>
  <c r="E258" i="112"/>
  <c r="F258" i="112"/>
  <c r="A258" i="112"/>
  <c r="D258" i="112"/>
  <c r="B258" i="112"/>
  <c r="C258" i="112"/>
  <c r="H258" i="112"/>
  <c r="E259" i="112"/>
  <c r="F259" i="112"/>
  <c r="A259" i="112"/>
  <c r="D259" i="112"/>
  <c r="B259" i="112"/>
  <c r="C259" i="112"/>
  <c r="H259" i="112"/>
  <c r="E260" i="112"/>
  <c r="F260" i="112"/>
  <c r="A260" i="112"/>
  <c r="D260" i="112"/>
  <c r="B260" i="112"/>
  <c r="C260" i="112"/>
  <c r="H260" i="112"/>
  <c r="E261" i="112"/>
  <c r="F261" i="112"/>
  <c r="A261" i="112"/>
  <c r="D261" i="112"/>
  <c r="B261" i="112"/>
  <c r="C261" i="112"/>
  <c r="H261" i="112"/>
  <c r="E262" i="112"/>
  <c r="F262" i="112"/>
  <c r="A262" i="112"/>
  <c r="D262" i="112"/>
  <c r="B262" i="112"/>
  <c r="C262" i="112"/>
  <c r="H262" i="112"/>
  <c r="E263" i="112"/>
  <c r="F263" i="112"/>
  <c r="A263" i="112"/>
  <c r="D263" i="112"/>
  <c r="B263" i="112"/>
  <c r="C263" i="112"/>
  <c r="H263" i="112"/>
  <c r="E264" i="112"/>
  <c r="F264" i="112"/>
  <c r="A264" i="112"/>
  <c r="D264" i="112"/>
  <c r="B264" i="112"/>
  <c r="C264" i="112"/>
  <c r="H264" i="112"/>
  <c r="E265" i="112"/>
  <c r="F265" i="112"/>
  <c r="A265" i="112"/>
  <c r="D265" i="112"/>
  <c r="B265" i="112"/>
  <c r="C265" i="112"/>
  <c r="H265" i="112"/>
  <c r="E266" i="112"/>
  <c r="F266" i="112"/>
  <c r="A266" i="112"/>
  <c r="D266" i="112"/>
  <c r="B266" i="112"/>
  <c r="C266" i="112"/>
  <c r="H266" i="112"/>
  <c r="E267" i="112"/>
  <c r="F267" i="112"/>
  <c r="A267" i="112"/>
  <c r="D267" i="112"/>
  <c r="B267" i="112"/>
  <c r="C267" i="112"/>
  <c r="H267" i="112"/>
  <c r="E268" i="112"/>
  <c r="F268" i="112"/>
  <c r="A268" i="112"/>
  <c r="D268" i="112"/>
  <c r="B268" i="112"/>
  <c r="C268" i="112"/>
  <c r="H268" i="112"/>
  <c r="E269" i="112"/>
  <c r="F269" i="112"/>
  <c r="A269" i="112"/>
  <c r="D269" i="112"/>
  <c r="B269" i="112"/>
  <c r="C269" i="112"/>
  <c r="H269" i="112"/>
  <c r="E270" i="112"/>
  <c r="F270" i="112"/>
  <c r="A270" i="112"/>
  <c r="D270" i="112"/>
  <c r="B270" i="112"/>
  <c r="C270" i="112"/>
  <c r="H270" i="112"/>
  <c r="E271" i="112"/>
  <c r="F271" i="112"/>
  <c r="A271" i="112"/>
  <c r="D271" i="112"/>
  <c r="B271" i="112"/>
  <c r="C271" i="112"/>
  <c r="H271" i="112"/>
  <c r="E272" i="112"/>
  <c r="F272" i="112"/>
  <c r="A272" i="112"/>
  <c r="D272" i="112"/>
  <c r="B272" i="112"/>
  <c r="C272" i="112"/>
  <c r="H272" i="112"/>
  <c r="E273" i="112"/>
  <c r="F273" i="112"/>
  <c r="A273" i="112"/>
  <c r="D273" i="112"/>
  <c r="B273" i="112"/>
  <c r="C273" i="112"/>
  <c r="H273" i="112"/>
  <c r="E274" i="112"/>
  <c r="F274" i="112"/>
  <c r="A274" i="112"/>
  <c r="D274" i="112"/>
  <c r="B274" i="112"/>
  <c r="C274" i="112"/>
  <c r="H274" i="112"/>
  <c r="E275" i="112"/>
  <c r="F275" i="112"/>
  <c r="A275" i="112"/>
  <c r="D275" i="112"/>
  <c r="B275" i="112"/>
  <c r="C275" i="112"/>
  <c r="H275" i="112"/>
  <c r="E276" i="112"/>
  <c r="F276" i="112"/>
  <c r="A276" i="112"/>
  <c r="D276" i="112"/>
  <c r="B276" i="112"/>
  <c r="C276" i="112"/>
  <c r="H276" i="112"/>
  <c r="E277" i="112"/>
  <c r="F277" i="112"/>
  <c r="A277" i="112"/>
  <c r="D277" i="112"/>
  <c r="B277" i="112"/>
  <c r="C277" i="112"/>
  <c r="H277" i="112"/>
  <c r="E278" i="112"/>
  <c r="F278" i="112"/>
  <c r="A278" i="112"/>
  <c r="D278" i="112"/>
  <c r="B278" i="112"/>
  <c r="C278" i="112"/>
  <c r="H278" i="112"/>
  <c r="E279" i="112"/>
  <c r="F279" i="112"/>
  <c r="A279" i="112"/>
  <c r="D279" i="112"/>
  <c r="B279" i="112"/>
  <c r="C279" i="112"/>
  <c r="H279" i="112"/>
  <c r="E280" i="112"/>
  <c r="F280" i="112"/>
  <c r="A280" i="112"/>
  <c r="D280" i="112"/>
  <c r="B280" i="112"/>
  <c r="C280" i="112"/>
  <c r="H280" i="112"/>
  <c r="E281" i="112"/>
  <c r="F281" i="112"/>
  <c r="A281" i="112"/>
  <c r="D281" i="112"/>
  <c r="B281" i="112"/>
  <c r="C281" i="112"/>
  <c r="H281" i="112"/>
  <c r="E282" i="112"/>
  <c r="F282" i="112"/>
  <c r="A282" i="112"/>
  <c r="D282" i="112"/>
  <c r="B282" i="112"/>
  <c r="C282" i="112"/>
  <c r="H282" i="112"/>
  <c r="E283" i="112"/>
  <c r="F283" i="112"/>
  <c r="A283" i="112"/>
  <c r="D283" i="112"/>
  <c r="B283" i="112"/>
  <c r="C283" i="112"/>
  <c r="H283" i="112"/>
  <c r="E284" i="112"/>
  <c r="F284" i="112"/>
  <c r="A284" i="112"/>
  <c r="D284" i="112"/>
  <c r="B284" i="112"/>
  <c r="C284" i="112"/>
  <c r="H284" i="112"/>
  <c r="E285" i="112"/>
  <c r="F285" i="112"/>
  <c r="A285" i="112"/>
  <c r="D285" i="112"/>
  <c r="B285" i="112"/>
  <c r="C285" i="112"/>
  <c r="H285" i="112"/>
  <c r="E286" i="112"/>
  <c r="F286" i="112"/>
  <c r="A286" i="112"/>
  <c r="D286" i="112"/>
  <c r="B286" i="112"/>
  <c r="C286" i="112"/>
  <c r="H286" i="112"/>
  <c r="E287" i="112"/>
  <c r="F287" i="112"/>
  <c r="A287" i="112"/>
  <c r="D287" i="112"/>
  <c r="B287" i="112"/>
  <c r="C287" i="112"/>
  <c r="H287" i="112"/>
  <c r="E288" i="112"/>
  <c r="F288" i="112"/>
  <c r="A288" i="112"/>
  <c r="D288" i="112"/>
  <c r="B288" i="112"/>
  <c r="C288" i="112"/>
  <c r="H288" i="112"/>
  <c r="E289" i="112"/>
  <c r="F289" i="112"/>
  <c r="A289" i="112"/>
  <c r="D289" i="112"/>
  <c r="B289" i="112"/>
  <c r="C289" i="112"/>
  <c r="H289" i="112"/>
  <c r="E290" i="112"/>
  <c r="F290" i="112"/>
  <c r="A290" i="112"/>
  <c r="D290" i="112"/>
  <c r="B290" i="112"/>
  <c r="C290" i="112"/>
  <c r="H290" i="112"/>
  <c r="E291" i="112"/>
  <c r="F291" i="112"/>
  <c r="A291" i="112"/>
  <c r="D291" i="112"/>
  <c r="B291" i="112"/>
  <c r="C291" i="112"/>
  <c r="H291" i="112"/>
  <c r="E292" i="112"/>
  <c r="F292" i="112"/>
  <c r="A292" i="112"/>
  <c r="D292" i="112"/>
  <c r="B292" i="112"/>
  <c r="C292" i="112"/>
  <c r="H292" i="112"/>
  <c r="E293" i="112"/>
  <c r="F293" i="112"/>
  <c r="A293" i="112"/>
  <c r="D293" i="112"/>
  <c r="B293" i="112"/>
  <c r="C293" i="112"/>
  <c r="H293" i="112"/>
  <c r="E294" i="112"/>
  <c r="F294" i="112"/>
  <c r="A294" i="112"/>
  <c r="D294" i="112"/>
  <c r="B294" i="112"/>
  <c r="C294" i="112"/>
  <c r="H294" i="112"/>
  <c r="E295" i="112"/>
  <c r="F295" i="112"/>
  <c r="A295" i="112"/>
  <c r="D295" i="112"/>
  <c r="B295" i="112"/>
  <c r="C295" i="112"/>
  <c r="H295" i="112"/>
  <c r="E296" i="112"/>
  <c r="F296" i="112"/>
  <c r="A296" i="112"/>
  <c r="D296" i="112"/>
  <c r="B296" i="112"/>
  <c r="C296" i="112"/>
  <c r="H296" i="112"/>
  <c r="E297" i="112"/>
  <c r="F297" i="112"/>
  <c r="A297" i="112"/>
  <c r="D297" i="112"/>
  <c r="B297" i="112"/>
  <c r="C297" i="112"/>
  <c r="H297" i="112"/>
  <c r="E298" i="112"/>
  <c r="F298" i="112"/>
  <c r="A298" i="112"/>
  <c r="D298" i="112"/>
  <c r="B298" i="112"/>
  <c r="C298" i="112"/>
  <c r="H298" i="112"/>
  <c r="E299" i="112"/>
  <c r="F299" i="112"/>
  <c r="A299" i="112"/>
  <c r="D299" i="112"/>
  <c r="B299" i="112"/>
  <c r="C299" i="112"/>
  <c r="H299" i="112"/>
  <c r="E300" i="112"/>
  <c r="F300" i="112"/>
  <c r="A300" i="112"/>
  <c r="D300" i="112"/>
  <c r="B300" i="112"/>
  <c r="C300" i="112"/>
  <c r="H300" i="112"/>
  <c r="E301" i="112"/>
  <c r="F301" i="112"/>
  <c r="A301" i="112"/>
  <c r="D301" i="112"/>
  <c r="B301" i="112"/>
  <c r="C301" i="112"/>
  <c r="H301" i="112"/>
  <c r="E302" i="112"/>
  <c r="F302" i="112"/>
  <c r="A302" i="112"/>
  <c r="D302" i="112"/>
  <c r="B302" i="112"/>
  <c r="C302" i="112"/>
  <c r="H302" i="112"/>
  <c r="E303" i="112"/>
  <c r="F303" i="112"/>
  <c r="A303" i="112"/>
  <c r="D303" i="112"/>
  <c r="B303" i="112"/>
  <c r="C303" i="112"/>
  <c r="H303" i="112"/>
  <c r="E304" i="112"/>
  <c r="F304" i="112"/>
  <c r="A304" i="112"/>
  <c r="D304" i="112"/>
  <c r="B304" i="112"/>
  <c r="C304" i="112"/>
  <c r="H304" i="112"/>
  <c r="E305" i="112"/>
  <c r="F305" i="112"/>
  <c r="A305" i="112"/>
  <c r="D305" i="112"/>
  <c r="B305" i="112"/>
  <c r="C305" i="112"/>
  <c r="H305" i="112"/>
  <c r="E306" i="112"/>
  <c r="F306" i="112"/>
  <c r="A306" i="112"/>
  <c r="D306" i="112"/>
  <c r="B306" i="112"/>
  <c r="C306" i="112"/>
  <c r="H306" i="112"/>
  <c r="E307" i="112"/>
  <c r="F307" i="112"/>
  <c r="A307" i="112"/>
  <c r="D307" i="112"/>
  <c r="B307" i="112"/>
  <c r="C307" i="112"/>
  <c r="H307" i="112"/>
  <c r="E308" i="112"/>
  <c r="F308" i="112"/>
  <c r="A308" i="112"/>
  <c r="D308" i="112"/>
  <c r="B308" i="112"/>
  <c r="C308" i="112"/>
  <c r="H308" i="112"/>
  <c r="E309" i="112"/>
  <c r="F309" i="112"/>
  <c r="A309" i="112"/>
  <c r="D309" i="112"/>
  <c r="B309" i="112"/>
  <c r="C309" i="112"/>
  <c r="H309" i="112"/>
  <c r="E310" i="112"/>
  <c r="F310" i="112"/>
  <c r="A310" i="112"/>
  <c r="D310" i="112"/>
  <c r="B310" i="112"/>
  <c r="C310" i="112"/>
  <c r="H310" i="112"/>
  <c r="E311" i="112"/>
  <c r="F311" i="112"/>
  <c r="A311" i="112"/>
  <c r="D311" i="112"/>
  <c r="B311" i="112"/>
  <c r="C311" i="112"/>
  <c r="H311" i="112"/>
  <c r="E312" i="112"/>
  <c r="F312" i="112"/>
  <c r="A312" i="112"/>
  <c r="D312" i="112"/>
  <c r="B312" i="112"/>
  <c r="C312" i="112"/>
  <c r="H312" i="112"/>
  <c r="E313" i="112"/>
  <c r="F313" i="112"/>
  <c r="A313" i="112"/>
  <c r="D313" i="112"/>
  <c r="B313" i="112"/>
  <c r="C313" i="112"/>
  <c r="H313" i="112"/>
  <c r="E314" i="112"/>
  <c r="F314" i="112"/>
  <c r="A314" i="112"/>
  <c r="D314" i="112"/>
  <c r="B314" i="112"/>
  <c r="C314" i="112"/>
  <c r="H314" i="112"/>
  <c r="E315" i="112"/>
  <c r="F315" i="112"/>
  <c r="A315" i="112"/>
  <c r="D315" i="112"/>
  <c r="B315" i="112"/>
  <c r="C315" i="112"/>
  <c r="H315" i="112"/>
  <c r="E316" i="112"/>
  <c r="F316" i="112"/>
  <c r="A316" i="112"/>
  <c r="D316" i="112"/>
  <c r="B316" i="112"/>
  <c r="C316" i="112"/>
  <c r="H316" i="112"/>
  <c r="E317" i="112"/>
  <c r="F317" i="112"/>
  <c r="A317" i="112"/>
  <c r="D317" i="112"/>
  <c r="B317" i="112"/>
  <c r="C317" i="112"/>
  <c r="H317" i="112"/>
  <c r="E318" i="112"/>
  <c r="F318" i="112"/>
  <c r="A318" i="112"/>
  <c r="D318" i="112"/>
  <c r="B318" i="112"/>
  <c r="C318" i="112"/>
  <c r="H318" i="112"/>
  <c r="E319" i="112"/>
  <c r="F319" i="112"/>
  <c r="A319" i="112"/>
  <c r="D319" i="112"/>
  <c r="B319" i="112"/>
  <c r="C319" i="112"/>
  <c r="H319" i="112"/>
  <c r="E320" i="112"/>
  <c r="F320" i="112"/>
  <c r="A320" i="112"/>
  <c r="D320" i="112"/>
  <c r="B320" i="112"/>
  <c r="C320" i="112"/>
  <c r="H320" i="112"/>
  <c r="E321" i="112"/>
  <c r="F321" i="112"/>
  <c r="A321" i="112"/>
  <c r="D321" i="112"/>
  <c r="B321" i="112"/>
  <c r="C321" i="112"/>
  <c r="H321" i="112"/>
  <c r="E322" i="112"/>
  <c r="F322" i="112"/>
  <c r="A322" i="112"/>
  <c r="D322" i="112"/>
  <c r="B322" i="112"/>
  <c r="C322" i="112"/>
  <c r="H322" i="112"/>
  <c r="E323" i="112"/>
  <c r="F323" i="112"/>
  <c r="A323" i="112"/>
  <c r="D323" i="112"/>
  <c r="B323" i="112"/>
  <c r="C323" i="112"/>
  <c r="H323" i="112"/>
  <c r="E324" i="112"/>
  <c r="F324" i="112"/>
  <c r="A324" i="112"/>
  <c r="D324" i="112"/>
  <c r="B324" i="112"/>
  <c r="C324" i="112"/>
  <c r="H324" i="112"/>
  <c r="E325" i="112"/>
  <c r="F325" i="112"/>
  <c r="A325" i="112"/>
  <c r="D325" i="112"/>
  <c r="B325" i="112"/>
  <c r="C325" i="112"/>
  <c r="H325" i="112"/>
  <c r="E326" i="112"/>
  <c r="F326" i="112"/>
  <c r="A326" i="112"/>
  <c r="D326" i="112"/>
  <c r="B326" i="112"/>
  <c r="C326" i="112"/>
  <c r="H326" i="112"/>
  <c r="E327" i="112"/>
  <c r="F327" i="112"/>
  <c r="A327" i="112"/>
  <c r="D327" i="112"/>
  <c r="B327" i="112"/>
  <c r="C327" i="112"/>
  <c r="H327" i="112"/>
  <c r="E328" i="112"/>
  <c r="F328" i="112"/>
  <c r="A328" i="112"/>
  <c r="D328" i="112"/>
  <c r="B328" i="112"/>
  <c r="C328" i="112"/>
  <c r="H328" i="112"/>
  <c r="E329" i="112"/>
  <c r="F329" i="112"/>
  <c r="A329" i="112"/>
  <c r="D329" i="112"/>
  <c r="B329" i="112"/>
  <c r="C329" i="112"/>
  <c r="H329" i="112"/>
  <c r="E330" i="112"/>
  <c r="F330" i="112"/>
  <c r="A330" i="112"/>
  <c r="D330" i="112"/>
  <c r="B330" i="112"/>
  <c r="C330" i="112"/>
  <c r="H330" i="112"/>
  <c r="E331" i="112"/>
  <c r="F331" i="112"/>
  <c r="A331" i="112"/>
  <c r="D331" i="112"/>
  <c r="B331" i="112"/>
  <c r="C331" i="112"/>
  <c r="H331" i="112"/>
  <c r="E332" i="112"/>
  <c r="F332" i="112"/>
  <c r="A332" i="112"/>
  <c r="D332" i="112"/>
  <c r="B332" i="112"/>
  <c r="C332" i="112"/>
  <c r="H332" i="112"/>
  <c r="E333" i="112"/>
  <c r="F333" i="112"/>
  <c r="A333" i="112"/>
  <c r="D333" i="112"/>
  <c r="B333" i="112"/>
  <c r="C333" i="112"/>
  <c r="H333" i="112"/>
  <c r="E334" i="112"/>
  <c r="F334" i="112"/>
  <c r="A334" i="112"/>
  <c r="D334" i="112"/>
  <c r="B334" i="112"/>
  <c r="C334" i="112"/>
  <c r="H334" i="112"/>
  <c r="E335" i="112"/>
  <c r="F335" i="112"/>
  <c r="A335" i="112"/>
  <c r="D335" i="112"/>
  <c r="B335" i="112"/>
  <c r="C335" i="112"/>
  <c r="H335" i="112"/>
  <c r="E336" i="112"/>
  <c r="F336" i="112"/>
  <c r="A336" i="112"/>
  <c r="D336" i="112"/>
  <c r="B336" i="112"/>
  <c r="C336" i="112"/>
  <c r="H336" i="112"/>
  <c r="E337" i="112"/>
  <c r="F337" i="112"/>
  <c r="A337" i="112"/>
  <c r="D337" i="112"/>
  <c r="B337" i="112"/>
  <c r="C337" i="112"/>
  <c r="H337" i="112"/>
  <c r="E338" i="112"/>
  <c r="F338" i="112"/>
  <c r="A338" i="112"/>
  <c r="D338" i="112"/>
  <c r="B338" i="112"/>
  <c r="C338" i="112"/>
  <c r="H338" i="112"/>
  <c r="E339" i="112"/>
  <c r="F339" i="112"/>
  <c r="A339" i="112"/>
  <c r="D339" i="112"/>
  <c r="B339" i="112"/>
  <c r="C339" i="112"/>
  <c r="H339" i="112"/>
  <c r="E340" i="112"/>
  <c r="F340" i="112"/>
  <c r="A340" i="112"/>
  <c r="D340" i="112"/>
  <c r="B340" i="112"/>
  <c r="C340" i="112"/>
  <c r="H340" i="112"/>
  <c r="E341" i="112"/>
  <c r="F341" i="112"/>
  <c r="A341" i="112"/>
  <c r="D341" i="112"/>
  <c r="B341" i="112"/>
  <c r="C341" i="112"/>
  <c r="H341" i="112"/>
  <c r="E342" i="112"/>
  <c r="F342" i="112"/>
  <c r="A342" i="112"/>
  <c r="D342" i="112"/>
  <c r="B342" i="112"/>
  <c r="C342" i="112"/>
  <c r="H342" i="112"/>
  <c r="E343" i="112"/>
  <c r="F343" i="112"/>
  <c r="A343" i="112"/>
  <c r="D343" i="112"/>
  <c r="B343" i="112"/>
  <c r="C343" i="112"/>
  <c r="H343" i="112"/>
  <c r="E344" i="112"/>
  <c r="F344" i="112"/>
  <c r="A344" i="112"/>
  <c r="D344" i="112"/>
  <c r="B344" i="112"/>
  <c r="C344" i="112"/>
  <c r="H344" i="112"/>
  <c r="E345" i="112"/>
  <c r="F345" i="112"/>
  <c r="A345" i="112"/>
  <c r="D345" i="112"/>
  <c r="B345" i="112"/>
  <c r="C345" i="112"/>
  <c r="H345" i="112"/>
  <c r="E346" i="112"/>
  <c r="F346" i="112"/>
  <c r="A346" i="112"/>
  <c r="D346" i="112"/>
  <c r="B346" i="112"/>
  <c r="C346" i="112"/>
  <c r="H346" i="112"/>
  <c r="E347" i="112"/>
  <c r="F347" i="112"/>
  <c r="A347" i="112"/>
  <c r="D347" i="112"/>
  <c r="B347" i="112"/>
  <c r="C347" i="112"/>
  <c r="H347" i="112"/>
  <c r="E348" i="112"/>
  <c r="F348" i="112"/>
  <c r="A348" i="112"/>
  <c r="D348" i="112"/>
  <c r="B348" i="112"/>
  <c r="C348" i="112"/>
  <c r="H348" i="112"/>
  <c r="E349" i="112"/>
  <c r="F349" i="112"/>
  <c r="A349" i="112"/>
  <c r="D349" i="112"/>
  <c r="B349" i="112"/>
  <c r="C349" i="112"/>
  <c r="H349" i="112"/>
  <c r="E350" i="112"/>
  <c r="F350" i="112"/>
  <c r="A350" i="112"/>
  <c r="D350" i="112"/>
  <c r="B350" i="112"/>
  <c r="C350" i="112"/>
  <c r="H350" i="112"/>
  <c r="E351" i="112"/>
  <c r="F351" i="112"/>
  <c r="A351" i="112"/>
  <c r="D351" i="112"/>
  <c r="B351" i="112"/>
  <c r="C351" i="112"/>
  <c r="H351" i="112"/>
  <c r="E352" i="112"/>
  <c r="F352" i="112"/>
  <c r="A352" i="112"/>
  <c r="D352" i="112"/>
  <c r="B352" i="112"/>
  <c r="C352" i="112"/>
  <c r="H352" i="112"/>
  <c r="E353" i="112"/>
  <c r="F353" i="112"/>
  <c r="A353" i="112"/>
  <c r="D353" i="112"/>
  <c r="B353" i="112"/>
  <c r="C353" i="112"/>
  <c r="H353" i="112"/>
  <c r="E354" i="112"/>
  <c r="F354" i="112"/>
  <c r="A354" i="112"/>
  <c r="D354" i="112"/>
  <c r="B354" i="112"/>
  <c r="C354" i="112"/>
  <c r="H354" i="112"/>
  <c r="E355" i="112"/>
  <c r="F355" i="112"/>
  <c r="A355" i="112"/>
  <c r="D355" i="112"/>
  <c r="B355" i="112"/>
  <c r="C355" i="112"/>
  <c r="H355" i="112"/>
  <c r="E356" i="112"/>
  <c r="F356" i="112"/>
  <c r="A356" i="112"/>
  <c r="D356" i="112"/>
  <c r="B356" i="112"/>
  <c r="C356" i="112"/>
  <c r="H356" i="112"/>
  <c r="E357" i="112"/>
  <c r="F357" i="112"/>
  <c r="A357" i="112"/>
  <c r="D357" i="112"/>
  <c r="B357" i="112"/>
  <c r="C357" i="112"/>
  <c r="H357" i="112"/>
  <c r="E358" i="112"/>
  <c r="F358" i="112"/>
  <c r="A358" i="112"/>
  <c r="D358" i="112"/>
  <c r="B358" i="112"/>
  <c r="C358" i="112"/>
  <c r="H358" i="112"/>
  <c r="E359" i="112"/>
  <c r="F359" i="112"/>
  <c r="A359" i="112"/>
  <c r="D359" i="112"/>
  <c r="B359" i="112"/>
  <c r="C359" i="112"/>
  <c r="H359" i="112"/>
  <c r="E360" i="112"/>
  <c r="F360" i="112"/>
  <c r="A360" i="112"/>
  <c r="D360" i="112"/>
  <c r="B360" i="112"/>
  <c r="C360" i="112"/>
  <c r="H360" i="112"/>
  <c r="E361" i="112"/>
  <c r="F361" i="112"/>
  <c r="A361" i="112"/>
  <c r="D361" i="112"/>
  <c r="B361" i="112"/>
  <c r="C361" i="112"/>
  <c r="H361" i="112"/>
  <c r="E362" i="112"/>
  <c r="F362" i="112"/>
  <c r="A362" i="112"/>
  <c r="D362" i="112"/>
  <c r="B362" i="112"/>
  <c r="C362" i="112"/>
  <c r="H362" i="112"/>
  <c r="E363" i="112"/>
  <c r="F363" i="112"/>
  <c r="A363" i="112"/>
  <c r="D363" i="112"/>
  <c r="B363" i="112"/>
  <c r="C363" i="112"/>
  <c r="H363" i="112"/>
  <c r="E364" i="112"/>
  <c r="F364" i="112"/>
  <c r="A364" i="112"/>
  <c r="D364" i="112"/>
  <c r="B364" i="112"/>
  <c r="C364" i="112"/>
  <c r="H364" i="112"/>
  <c r="E365" i="112"/>
  <c r="F365" i="112"/>
  <c r="A365" i="112"/>
  <c r="D365" i="112"/>
  <c r="B365" i="112"/>
  <c r="C365" i="112"/>
  <c r="H365" i="112"/>
  <c r="E366" i="112"/>
  <c r="F366" i="112"/>
  <c r="A366" i="112"/>
  <c r="D366" i="112"/>
  <c r="B366" i="112"/>
  <c r="C366" i="112"/>
  <c r="H366" i="112"/>
  <c r="E367" i="112"/>
  <c r="F367" i="112"/>
  <c r="A367" i="112"/>
  <c r="D367" i="112"/>
  <c r="B367" i="112"/>
  <c r="C367" i="112"/>
  <c r="H367" i="112"/>
  <c r="E368" i="112"/>
  <c r="F368" i="112"/>
  <c r="A368" i="112"/>
  <c r="D368" i="112"/>
  <c r="B368" i="112"/>
  <c r="C368" i="112"/>
  <c r="H368" i="112"/>
  <c r="E369" i="112"/>
  <c r="F369" i="112"/>
  <c r="A369" i="112"/>
  <c r="D369" i="112"/>
  <c r="B369" i="112"/>
  <c r="C369" i="112"/>
  <c r="H369" i="112"/>
  <c r="E370" i="112"/>
  <c r="F370" i="112"/>
  <c r="A370" i="112"/>
  <c r="D370" i="112"/>
  <c r="B370" i="112"/>
  <c r="C370" i="112"/>
  <c r="H370" i="112"/>
  <c r="E371" i="112"/>
  <c r="F371" i="112"/>
  <c r="A371" i="112"/>
  <c r="D371" i="112"/>
  <c r="B371" i="112"/>
  <c r="C371" i="112"/>
  <c r="H371" i="112"/>
  <c r="E372" i="112"/>
  <c r="F372" i="112"/>
  <c r="A372" i="112"/>
  <c r="D372" i="112"/>
  <c r="B372" i="112"/>
  <c r="C372" i="112"/>
  <c r="H372" i="112"/>
  <c r="E373" i="112"/>
  <c r="F373" i="112"/>
  <c r="A373" i="112"/>
  <c r="D373" i="112"/>
  <c r="B373" i="112"/>
  <c r="C373" i="112"/>
  <c r="H373" i="112"/>
  <c r="E374" i="112"/>
  <c r="F374" i="112"/>
  <c r="A374" i="112"/>
  <c r="D374" i="112"/>
  <c r="B374" i="112"/>
  <c r="C374" i="112"/>
  <c r="H374" i="112"/>
  <c r="E375" i="112"/>
  <c r="F375" i="112"/>
  <c r="A375" i="112"/>
  <c r="D375" i="112"/>
  <c r="B375" i="112"/>
  <c r="C375" i="112"/>
  <c r="H375" i="112"/>
  <c r="E376" i="112"/>
  <c r="F376" i="112"/>
  <c r="A376" i="112"/>
  <c r="D376" i="112"/>
  <c r="B376" i="112"/>
  <c r="C376" i="112"/>
  <c r="H376" i="112"/>
  <c r="E377" i="112"/>
  <c r="F377" i="112"/>
  <c r="A377" i="112"/>
  <c r="D377" i="112"/>
  <c r="B377" i="112"/>
  <c r="C377" i="112"/>
  <c r="H377" i="112"/>
  <c r="E378" i="112"/>
  <c r="F378" i="112"/>
  <c r="A378" i="112"/>
  <c r="D378" i="112"/>
  <c r="B378" i="112"/>
  <c r="C378" i="112"/>
  <c r="H378" i="112"/>
  <c r="E379" i="112"/>
  <c r="F379" i="112"/>
  <c r="A379" i="112"/>
  <c r="D379" i="112"/>
  <c r="B379" i="112"/>
  <c r="C379" i="112"/>
  <c r="H379" i="112"/>
  <c r="E380" i="112"/>
  <c r="F380" i="112"/>
  <c r="A380" i="112"/>
  <c r="D380" i="112"/>
  <c r="B380" i="112"/>
  <c r="C380" i="112"/>
  <c r="H380" i="112"/>
  <c r="E381" i="112"/>
  <c r="F381" i="112"/>
  <c r="A381" i="112"/>
  <c r="D381" i="112"/>
  <c r="B381" i="112"/>
  <c r="C381" i="112"/>
  <c r="H381" i="112"/>
  <c r="E382" i="112"/>
  <c r="F382" i="112"/>
  <c r="A382" i="112"/>
  <c r="D382" i="112"/>
  <c r="B382" i="112"/>
  <c r="C382" i="112"/>
  <c r="H382" i="112"/>
  <c r="E383" i="112"/>
  <c r="F383" i="112"/>
  <c r="A383" i="112"/>
  <c r="D383" i="112"/>
  <c r="B383" i="112"/>
  <c r="C383" i="112"/>
  <c r="H383" i="112"/>
  <c r="E384" i="112"/>
  <c r="F384" i="112"/>
  <c r="A384" i="112"/>
  <c r="D384" i="112"/>
  <c r="B384" i="112"/>
  <c r="C384" i="112"/>
  <c r="H384" i="112"/>
  <c r="E385" i="112"/>
  <c r="F385" i="112"/>
  <c r="A385" i="112"/>
  <c r="D385" i="112"/>
  <c r="B385" i="112"/>
  <c r="C385" i="112"/>
  <c r="H385" i="112"/>
  <c r="E386" i="112"/>
  <c r="F386" i="112"/>
  <c r="A386" i="112"/>
  <c r="D386" i="112"/>
  <c r="B386" i="112"/>
  <c r="C386" i="112"/>
  <c r="H386" i="112"/>
  <c r="E387" i="112"/>
  <c r="F387" i="112"/>
  <c r="A387" i="112"/>
  <c r="D387" i="112"/>
  <c r="B387" i="112"/>
  <c r="C387" i="112"/>
  <c r="H387" i="112"/>
  <c r="E388" i="112"/>
  <c r="F388" i="112"/>
  <c r="A388" i="112"/>
  <c r="D388" i="112"/>
  <c r="B388" i="112"/>
  <c r="C388" i="112"/>
  <c r="H388" i="112"/>
  <c r="E389" i="112"/>
  <c r="F389" i="112"/>
  <c r="A389" i="112"/>
  <c r="D389" i="112"/>
  <c r="B389" i="112"/>
  <c r="C389" i="112"/>
  <c r="H389" i="112"/>
  <c r="E390" i="112"/>
  <c r="F390" i="112"/>
  <c r="A390" i="112"/>
  <c r="D390" i="112"/>
  <c r="B390" i="112"/>
  <c r="C390" i="112"/>
  <c r="H390" i="112"/>
  <c r="E391" i="112"/>
  <c r="F391" i="112"/>
  <c r="A391" i="112"/>
  <c r="D391" i="112"/>
  <c r="B391" i="112"/>
  <c r="C391" i="112"/>
  <c r="H391" i="112"/>
  <c r="E392" i="112"/>
  <c r="F392" i="112"/>
  <c r="A392" i="112"/>
  <c r="D392" i="112"/>
  <c r="B392" i="112"/>
  <c r="C392" i="112"/>
  <c r="H392" i="112"/>
  <c r="E393" i="112"/>
  <c r="F393" i="112"/>
  <c r="A393" i="112"/>
  <c r="D393" i="112"/>
  <c r="B393" i="112"/>
  <c r="C393" i="112"/>
  <c r="H393" i="112"/>
  <c r="E394" i="112"/>
  <c r="F394" i="112"/>
  <c r="A394" i="112"/>
  <c r="D394" i="112"/>
  <c r="B394" i="112"/>
  <c r="C394" i="112"/>
  <c r="H394" i="112"/>
  <c r="E395" i="112"/>
  <c r="F395" i="112"/>
  <c r="A395" i="112"/>
  <c r="D395" i="112"/>
  <c r="B395" i="112"/>
  <c r="C395" i="112"/>
  <c r="H395" i="112"/>
  <c r="E396" i="112"/>
  <c r="F396" i="112"/>
  <c r="A396" i="112"/>
  <c r="D396" i="112"/>
  <c r="B396" i="112"/>
  <c r="C396" i="112"/>
  <c r="H396" i="112"/>
  <c r="E397" i="112"/>
  <c r="F397" i="112"/>
  <c r="A397" i="112"/>
  <c r="D397" i="112"/>
  <c r="B397" i="112"/>
  <c r="C397" i="112"/>
  <c r="H397" i="112"/>
  <c r="E398" i="112"/>
  <c r="F398" i="112"/>
  <c r="A398" i="112"/>
  <c r="D398" i="112"/>
  <c r="B398" i="112"/>
  <c r="C398" i="112"/>
  <c r="H398" i="112"/>
  <c r="E399" i="112"/>
  <c r="F399" i="112"/>
  <c r="A399" i="112"/>
  <c r="D399" i="112"/>
  <c r="B399" i="112"/>
  <c r="C399" i="112"/>
  <c r="H399" i="112"/>
  <c r="E400" i="112"/>
  <c r="F400" i="112"/>
  <c r="A400" i="112"/>
  <c r="D400" i="112"/>
  <c r="B400" i="112"/>
  <c r="C400" i="112"/>
  <c r="H400" i="112"/>
  <c r="E401" i="112"/>
  <c r="F401" i="112"/>
  <c r="A401" i="112"/>
  <c r="D401" i="112"/>
  <c r="B401" i="112"/>
  <c r="C401" i="112"/>
  <c r="H401" i="112"/>
  <c r="E402" i="112"/>
  <c r="F402" i="112"/>
  <c r="A402" i="112"/>
  <c r="D402" i="112"/>
  <c r="B402" i="112"/>
  <c r="C402" i="112"/>
  <c r="H402" i="112"/>
  <c r="E403" i="112"/>
  <c r="F403" i="112"/>
  <c r="A403" i="112"/>
  <c r="D403" i="112"/>
  <c r="B403" i="112"/>
  <c r="C403" i="112"/>
  <c r="H403" i="112"/>
  <c r="E404" i="112"/>
  <c r="F404" i="112"/>
  <c r="A404" i="112"/>
  <c r="D404" i="112"/>
  <c r="B404" i="112"/>
  <c r="C404" i="112"/>
  <c r="H404" i="112"/>
  <c r="E405" i="112"/>
  <c r="F405" i="112"/>
  <c r="A405" i="112"/>
  <c r="D405" i="112"/>
  <c r="B405" i="112"/>
  <c r="C405" i="112"/>
  <c r="H405" i="112"/>
  <c r="E406" i="112"/>
  <c r="F406" i="112"/>
  <c r="A406" i="112"/>
  <c r="D406" i="112"/>
  <c r="B406" i="112"/>
  <c r="C406" i="112"/>
  <c r="H406" i="112"/>
  <c r="E407" i="112"/>
  <c r="F407" i="112"/>
  <c r="A407" i="112"/>
  <c r="D407" i="112"/>
  <c r="B407" i="112"/>
  <c r="C407" i="112"/>
  <c r="H407" i="112"/>
  <c r="E408" i="112"/>
  <c r="F408" i="112"/>
  <c r="A408" i="112"/>
  <c r="D408" i="112"/>
  <c r="B408" i="112"/>
  <c r="C408" i="112"/>
  <c r="H408" i="112"/>
  <c r="E409" i="112"/>
  <c r="F409" i="112"/>
  <c r="A409" i="112"/>
  <c r="D409" i="112"/>
  <c r="B409" i="112"/>
  <c r="C409" i="112"/>
  <c r="H409" i="112"/>
  <c r="E410" i="112"/>
  <c r="F410" i="112"/>
  <c r="A410" i="112"/>
  <c r="D410" i="112"/>
  <c r="B410" i="112"/>
  <c r="C410" i="112"/>
  <c r="H410" i="112"/>
  <c r="E411" i="112"/>
  <c r="F411" i="112"/>
  <c r="A411" i="112"/>
  <c r="D411" i="112"/>
  <c r="B411" i="112"/>
  <c r="C411" i="112"/>
  <c r="H411" i="112"/>
  <c r="E412" i="112"/>
  <c r="F412" i="112"/>
  <c r="A412" i="112"/>
  <c r="D412" i="112"/>
  <c r="B412" i="112"/>
  <c r="C412" i="112"/>
  <c r="H412" i="112"/>
  <c r="E413" i="112"/>
  <c r="F413" i="112"/>
  <c r="A413" i="112"/>
  <c r="D413" i="112"/>
  <c r="B413" i="112"/>
  <c r="C413" i="112"/>
  <c r="H413" i="112"/>
  <c r="E414" i="112"/>
  <c r="F414" i="112"/>
  <c r="A414" i="112"/>
  <c r="D414" i="112"/>
  <c r="B414" i="112"/>
  <c r="C414" i="112"/>
  <c r="H414" i="112"/>
  <c r="E415" i="112"/>
  <c r="F415" i="112"/>
  <c r="A415" i="112"/>
  <c r="D415" i="112"/>
  <c r="B415" i="112"/>
  <c r="C415" i="112"/>
  <c r="H415" i="112"/>
  <c r="E416" i="112"/>
  <c r="F416" i="112"/>
  <c r="A416" i="112"/>
  <c r="D416" i="112"/>
  <c r="B416" i="112"/>
  <c r="C416" i="112"/>
  <c r="H416" i="112"/>
  <c r="E417" i="112"/>
  <c r="F417" i="112"/>
  <c r="A417" i="112"/>
  <c r="D417" i="112"/>
  <c r="B417" i="112"/>
  <c r="C417" i="112"/>
  <c r="H417" i="112"/>
  <c r="E418" i="112"/>
  <c r="F418" i="112"/>
  <c r="A418" i="112"/>
  <c r="D418" i="112"/>
  <c r="B418" i="112"/>
  <c r="C418" i="112"/>
  <c r="H418" i="112"/>
  <c r="E419" i="112"/>
  <c r="F419" i="112"/>
  <c r="A419" i="112"/>
  <c r="D419" i="112"/>
  <c r="B419" i="112"/>
  <c r="C419" i="112"/>
  <c r="H419" i="112"/>
  <c r="E420" i="112"/>
  <c r="F420" i="112"/>
  <c r="A420" i="112"/>
  <c r="D420" i="112"/>
  <c r="B420" i="112"/>
  <c r="C420" i="112"/>
  <c r="H420" i="112"/>
  <c r="E421" i="112"/>
  <c r="F421" i="112"/>
  <c r="A421" i="112"/>
  <c r="D421" i="112"/>
  <c r="B421" i="112"/>
  <c r="C421" i="112"/>
  <c r="H421" i="112"/>
  <c r="E422" i="112"/>
  <c r="F422" i="112"/>
  <c r="A422" i="112"/>
  <c r="D422" i="112"/>
  <c r="B422" i="112"/>
  <c r="C422" i="112"/>
  <c r="H422" i="112"/>
  <c r="E423" i="112"/>
  <c r="F423" i="112"/>
  <c r="A423" i="112"/>
  <c r="D423" i="112"/>
  <c r="B423" i="112"/>
  <c r="C423" i="112"/>
  <c r="H423" i="112"/>
  <c r="E424" i="112"/>
  <c r="F424" i="112"/>
  <c r="A424" i="112"/>
  <c r="D424" i="112"/>
  <c r="B424" i="112"/>
  <c r="C424" i="112"/>
  <c r="H424" i="112"/>
  <c r="E425" i="112"/>
  <c r="F425" i="112"/>
  <c r="A425" i="112"/>
  <c r="D425" i="112"/>
  <c r="B425" i="112"/>
  <c r="C425" i="112"/>
  <c r="H425" i="112"/>
  <c r="E426" i="112"/>
  <c r="F426" i="112"/>
  <c r="A426" i="112"/>
  <c r="D426" i="112"/>
  <c r="B426" i="112"/>
  <c r="C426" i="112"/>
  <c r="H426" i="112"/>
  <c r="E427" i="112"/>
  <c r="F427" i="112"/>
  <c r="A427" i="112"/>
  <c r="D427" i="112"/>
  <c r="B427" i="112"/>
  <c r="C427" i="112"/>
  <c r="H427" i="112"/>
  <c r="E428" i="112"/>
  <c r="F428" i="112"/>
  <c r="A428" i="112"/>
  <c r="D428" i="112"/>
  <c r="B428" i="112"/>
  <c r="C428" i="112"/>
  <c r="H428" i="112"/>
  <c r="E429" i="112"/>
  <c r="F429" i="112"/>
  <c r="A429" i="112"/>
  <c r="D429" i="112"/>
  <c r="B429" i="112"/>
  <c r="C429" i="112"/>
  <c r="H429" i="112"/>
  <c r="E430" i="112"/>
  <c r="F430" i="112"/>
  <c r="A430" i="112"/>
  <c r="D430" i="112"/>
  <c r="B430" i="112"/>
  <c r="C430" i="112"/>
  <c r="H430" i="112"/>
  <c r="E431" i="112"/>
  <c r="F431" i="112"/>
  <c r="A431" i="112"/>
  <c r="D431" i="112"/>
  <c r="B431" i="112"/>
  <c r="C431" i="112"/>
  <c r="H431" i="112"/>
  <c r="E432" i="112"/>
  <c r="F432" i="112"/>
  <c r="A432" i="112"/>
  <c r="D432" i="112"/>
  <c r="B432" i="112"/>
  <c r="C432" i="112"/>
  <c r="H432" i="112"/>
  <c r="E433" i="112"/>
  <c r="F433" i="112"/>
  <c r="A433" i="112"/>
  <c r="D433" i="112"/>
  <c r="B433" i="112"/>
  <c r="C433" i="112"/>
  <c r="H433" i="112"/>
  <c r="E434" i="112"/>
  <c r="F434" i="112"/>
  <c r="A434" i="112"/>
  <c r="D434" i="112"/>
  <c r="B434" i="112"/>
  <c r="C434" i="112"/>
  <c r="H434" i="112"/>
  <c r="E435" i="112"/>
  <c r="F435" i="112"/>
  <c r="A435" i="112"/>
  <c r="D435" i="112"/>
  <c r="B435" i="112"/>
  <c r="C435" i="112"/>
  <c r="H435" i="112"/>
  <c r="E436" i="112"/>
  <c r="F436" i="112"/>
  <c r="A436" i="112"/>
  <c r="D436" i="112"/>
  <c r="B436" i="112"/>
  <c r="C436" i="112"/>
  <c r="H436" i="112"/>
  <c r="E437" i="112"/>
  <c r="F437" i="112"/>
  <c r="A437" i="112"/>
  <c r="D437" i="112"/>
  <c r="B437" i="112"/>
  <c r="C437" i="112"/>
  <c r="H437" i="112"/>
  <c r="E438" i="112"/>
  <c r="F438" i="112"/>
  <c r="A438" i="112"/>
  <c r="D438" i="112"/>
  <c r="B438" i="112"/>
  <c r="C438" i="112"/>
  <c r="H438" i="112"/>
  <c r="E439" i="112"/>
  <c r="F439" i="112"/>
  <c r="A439" i="112"/>
  <c r="D439" i="112"/>
  <c r="B439" i="112"/>
  <c r="C439" i="112"/>
  <c r="H439" i="112"/>
  <c r="E440" i="112"/>
  <c r="F440" i="112"/>
  <c r="A440" i="112"/>
  <c r="D440" i="112"/>
  <c r="B440" i="112"/>
  <c r="C440" i="112"/>
  <c r="H440" i="112"/>
  <c r="E441" i="112"/>
  <c r="F441" i="112"/>
  <c r="A441" i="112"/>
  <c r="D441" i="112"/>
  <c r="B441" i="112"/>
  <c r="C441" i="112"/>
  <c r="H441" i="112"/>
  <c r="E442" i="112"/>
  <c r="F442" i="112"/>
  <c r="A442" i="112"/>
  <c r="D442" i="112"/>
  <c r="B442" i="112"/>
  <c r="C442" i="112"/>
  <c r="H442" i="112"/>
  <c r="E443" i="112"/>
  <c r="F443" i="112"/>
  <c r="A443" i="112"/>
  <c r="D443" i="112"/>
  <c r="B443" i="112"/>
  <c r="C443" i="112"/>
  <c r="H443" i="112"/>
  <c r="E444" i="112"/>
  <c r="F444" i="112"/>
  <c r="A444" i="112"/>
  <c r="D444" i="112"/>
  <c r="B444" i="112"/>
  <c r="C444" i="112"/>
  <c r="H444" i="112"/>
  <c r="E445" i="112"/>
  <c r="F445" i="112"/>
  <c r="A445" i="112"/>
  <c r="D445" i="112"/>
  <c r="B445" i="112"/>
  <c r="C445" i="112"/>
  <c r="H445" i="112"/>
  <c r="E446" i="112"/>
  <c r="F446" i="112"/>
  <c r="A446" i="112"/>
  <c r="D446" i="112"/>
  <c r="B446" i="112"/>
  <c r="C446" i="112"/>
  <c r="H446" i="112"/>
  <c r="E447" i="112"/>
  <c r="F447" i="112"/>
  <c r="A447" i="112"/>
  <c r="D447" i="112"/>
  <c r="B447" i="112"/>
  <c r="C447" i="112"/>
  <c r="H447" i="112"/>
  <c r="E448" i="112"/>
  <c r="F448" i="112"/>
  <c r="A448" i="112"/>
  <c r="D448" i="112"/>
  <c r="B448" i="112"/>
  <c r="C448" i="112"/>
  <c r="H448" i="112"/>
  <c r="E449" i="112"/>
  <c r="F449" i="112"/>
  <c r="A449" i="112"/>
  <c r="D449" i="112"/>
  <c r="B449" i="112"/>
  <c r="C449" i="112"/>
  <c r="H449" i="112"/>
  <c r="E450" i="112"/>
  <c r="F450" i="112"/>
  <c r="A450" i="112"/>
  <c r="D450" i="112"/>
  <c r="B450" i="112"/>
  <c r="C450" i="112"/>
  <c r="H450" i="112"/>
  <c r="E451" i="112"/>
  <c r="F451" i="112"/>
  <c r="A451" i="112"/>
  <c r="D451" i="112"/>
  <c r="B451" i="112"/>
  <c r="C451" i="112"/>
  <c r="H451" i="112"/>
  <c r="E452" i="112"/>
  <c r="F452" i="112"/>
  <c r="A452" i="112"/>
  <c r="D452" i="112"/>
  <c r="B452" i="112"/>
  <c r="C452" i="112"/>
  <c r="H452" i="112"/>
  <c r="E453" i="112"/>
  <c r="F453" i="112"/>
  <c r="A453" i="112"/>
  <c r="D453" i="112"/>
  <c r="B453" i="112"/>
  <c r="C453" i="112"/>
  <c r="H453" i="112"/>
  <c r="E454" i="112"/>
  <c r="F454" i="112"/>
  <c r="A454" i="112"/>
  <c r="D454" i="112"/>
  <c r="B454" i="112"/>
  <c r="C454" i="112"/>
  <c r="H454" i="112"/>
  <c r="E455" i="112"/>
  <c r="F455" i="112"/>
  <c r="A455" i="112"/>
  <c r="D455" i="112"/>
  <c r="B455" i="112"/>
  <c r="C455" i="112"/>
  <c r="H455" i="112"/>
  <c r="E456" i="112"/>
  <c r="F456" i="112"/>
  <c r="A456" i="112"/>
  <c r="D456" i="112"/>
  <c r="B456" i="112"/>
  <c r="C456" i="112"/>
  <c r="H456" i="112"/>
  <c r="E457" i="112"/>
  <c r="F457" i="112"/>
  <c r="A457" i="112"/>
  <c r="D457" i="112"/>
  <c r="B457" i="112"/>
  <c r="C457" i="112"/>
  <c r="H457" i="112"/>
  <c r="E458" i="112"/>
  <c r="F458" i="112"/>
  <c r="A458" i="112"/>
  <c r="D458" i="112"/>
  <c r="B458" i="112"/>
  <c r="C458" i="112"/>
  <c r="H458" i="112"/>
  <c r="E459" i="112"/>
  <c r="F459" i="112"/>
  <c r="A459" i="112"/>
  <c r="D459" i="112"/>
  <c r="B459" i="112"/>
  <c r="C459" i="112"/>
  <c r="H459" i="112"/>
  <c r="E460" i="112"/>
  <c r="F460" i="112"/>
  <c r="A460" i="112"/>
  <c r="D460" i="112"/>
  <c r="B460" i="112"/>
  <c r="C460" i="112"/>
  <c r="H460" i="112"/>
  <c r="E461" i="112"/>
  <c r="F461" i="112"/>
  <c r="A461" i="112"/>
  <c r="D461" i="112"/>
  <c r="B461" i="112"/>
  <c r="C461" i="112"/>
  <c r="H461" i="112"/>
  <c r="E462" i="112"/>
  <c r="F462" i="112"/>
  <c r="A462" i="112"/>
  <c r="D462" i="112"/>
  <c r="B462" i="112"/>
  <c r="C462" i="112"/>
  <c r="H462" i="112"/>
  <c r="E463" i="112"/>
  <c r="F463" i="112"/>
  <c r="A463" i="112"/>
  <c r="D463" i="112"/>
  <c r="B463" i="112"/>
  <c r="C463" i="112"/>
  <c r="H463" i="112"/>
  <c r="E464" i="112"/>
  <c r="F464" i="112"/>
  <c r="A464" i="112"/>
  <c r="D464" i="112"/>
  <c r="B464" i="112"/>
  <c r="C464" i="112"/>
  <c r="H464" i="112"/>
  <c r="E465" i="112"/>
  <c r="F465" i="112"/>
  <c r="A465" i="112"/>
  <c r="D465" i="112"/>
  <c r="B465" i="112"/>
  <c r="C465" i="112"/>
  <c r="H465" i="112"/>
  <c r="E466" i="112"/>
  <c r="F466" i="112"/>
  <c r="A466" i="112"/>
  <c r="D466" i="112"/>
  <c r="B466" i="112"/>
  <c r="C466" i="112"/>
  <c r="H466" i="112"/>
  <c r="E467" i="112"/>
  <c r="F467" i="112"/>
  <c r="A467" i="112"/>
  <c r="D467" i="112"/>
  <c r="B467" i="112"/>
  <c r="C467" i="112"/>
  <c r="H467" i="112"/>
  <c r="E468" i="112"/>
  <c r="F468" i="112"/>
  <c r="A468" i="112"/>
  <c r="D468" i="112"/>
  <c r="B468" i="112"/>
  <c r="C468" i="112"/>
  <c r="H468" i="112"/>
  <c r="E469" i="112"/>
  <c r="F469" i="112"/>
  <c r="A469" i="112"/>
  <c r="D469" i="112"/>
  <c r="B469" i="112"/>
  <c r="C469" i="112"/>
  <c r="H469" i="112"/>
  <c r="E470" i="112"/>
  <c r="F470" i="112"/>
  <c r="A470" i="112"/>
  <c r="D470" i="112"/>
  <c r="B470" i="112"/>
  <c r="C470" i="112"/>
  <c r="H470" i="112"/>
  <c r="E471" i="112"/>
  <c r="F471" i="112"/>
  <c r="A471" i="112"/>
  <c r="D471" i="112"/>
  <c r="B471" i="112"/>
  <c r="C471" i="112"/>
  <c r="H471" i="112"/>
  <c r="E472" i="112"/>
  <c r="F472" i="112"/>
  <c r="A472" i="112"/>
  <c r="D472" i="112"/>
  <c r="B472" i="112"/>
  <c r="C472" i="112"/>
  <c r="H472" i="112"/>
  <c r="E473" i="112"/>
  <c r="F473" i="112"/>
  <c r="A473" i="112"/>
  <c r="D473" i="112"/>
  <c r="B473" i="112"/>
  <c r="C473" i="112"/>
  <c r="H473" i="112"/>
  <c r="E474" i="112"/>
  <c r="F474" i="112"/>
  <c r="A474" i="112"/>
  <c r="D474" i="112"/>
  <c r="B474" i="112"/>
  <c r="C474" i="112"/>
  <c r="H474" i="112"/>
  <c r="E475" i="112"/>
  <c r="F475" i="112"/>
  <c r="A475" i="112"/>
  <c r="D475" i="112"/>
  <c r="B475" i="112"/>
  <c r="C475" i="112"/>
  <c r="H475" i="112"/>
  <c r="E476" i="112"/>
  <c r="F476" i="112"/>
  <c r="A476" i="112"/>
  <c r="D476" i="112"/>
  <c r="B476" i="112"/>
  <c r="C476" i="112"/>
  <c r="H476" i="112"/>
  <c r="E477" i="112"/>
  <c r="F477" i="112"/>
  <c r="A477" i="112"/>
  <c r="D477" i="112"/>
  <c r="B477" i="112"/>
  <c r="C477" i="112"/>
  <c r="H477" i="112"/>
  <c r="E478" i="112"/>
  <c r="F478" i="112"/>
  <c r="A478" i="112"/>
  <c r="D478" i="112"/>
  <c r="B478" i="112"/>
  <c r="C478" i="112"/>
  <c r="H478" i="112"/>
  <c r="E479" i="112"/>
  <c r="F479" i="112"/>
  <c r="A479" i="112"/>
  <c r="D479" i="112"/>
  <c r="B479" i="112"/>
  <c r="C479" i="112"/>
  <c r="H479" i="112"/>
  <c r="E480" i="112"/>
  <c r="F480" i="112"/>
  <c r="A480" i="112"/>
  <c r="D480" i="112"/>
  <c r="B480" i="112"/>
  <c r="C480" i="112"/>
  <c r="H480" i="112"/>
  <c r="E481" i="112"/>
  <c r="F481" i="112"/>
  <c r="A481" i="112"/>
  <c r="D481" i="112"/>
  <c r="B481" i="112"/>
  <c r="C481" i="112"/>
  <c r="H481" i="112"/>
  <c r="E482" i="112"/>
  <c r="F482" i="112"/>
  <c r="A482" i="112"/>
  <c r="D482" i="112"/>
  <c r="B482" i="112"/>
  <c r="C482" i="112"/>
  <c r="H482" i="112"/>
  <c r="E483" i="112"/>
  <c r="F483" i="112"/>
  <c r="A483" i="112"/>
  <c r="D483" i="112"/>
  <c r="B483" i="112"/>
  <c r="C483" i="112"/>
  <c r="H483" i="112"/>
  <c r="E484" i="112"/>
  <c r="F484" i="112"/>
  <c r="A484" i="112"/>
  <c r="D484" i="112"/>
  <c r="B484" i="112"/>
  <c r="C484" i="112"/>
  <c r="H484" i="112"/>
  <c r="E485" i="112"/>
  <c r="F485" i="112"/>
  <c r="A485" i="112"/>
  <c r="D485" i="112"/>
  <c r="B485" i="112"/>
  <c r="C485" i="112"/>
  <c r="H485" i="112"/>
  <c r="E486" i="112"/>
  <c r="F486" i="112"/>
  <c r="A486" i="112"/>
  <c r="D486" i="112"/>
  <c r="B486" i="112"/>
  <c r="C486" i="112"/>
  <c r="H486" i="112"/>
  <c r="E487" i="112"/>
  <c r="F487" i="112"/>
  <c r="A487" i="112"/>
  <c r="D487" i="112"/>
  <c r="B487" i="112"/>
  <c r="C487" i="112"/>
  <c r="H487" i="112"/>
  <c r="E488" i="112"/>
  <c r="F488" i="112"/>
  <c r="A488" i="112"/>
  <c r="D488" i="112"/>
  <c r="B488" i="112"/>
  <c r="C488" i="112"/>
  <c r="H488" i="112"/>
  <c r="E489" i="112"/>
  <c r="F489" i="112"/>
  <c r="A489" i="112"/>
  <c r="D489" i="112"/>
  <c r="B489" i="112"/>
  <c r="C489" i="112"/>
  <c r="H489" i="112"/>
  <c r="E490" i="112"/>
  <c r="F490" i="112"/>
  <c r="A490" i="112"/>
  <c r="D490" i="112"/>
  <c r="B490" i="112"/>
  <c r="C490" i="112"/>
  <c r="H490" i="112"/>
  <c r="E491" i="112"/>
  <c r="F491" i="112"/>
  <c r="A491" i="112"/>
  <c r="D491" i="112"/>
  <c r="B491" i="112"/>
  <c r="C491" i="112"/>
  <c r="H491" i="112"/>
  <c r="E492" i="112"/>
  <c r="F492" i="112"/>
  <c r="A492" i="112"/>
  <c r="D492" i="112"/>
  <c r="B492" i="112"/>
  <c r="C492" i="112"/>
  <c r="H492" i="112"/>
  <c r="E493" i="112"/>
  <c r="F493" i="112"/>
  <c r="A493" i="112"/>
  <c r="D493" i="112"/>
  <c r="B493" i="112"/>
  <c r="C493" i="112"/>
  <c r="H493" i="112"/>
  <c r="E494" i="112"/>
  <c r="F494" i="112"/>
  <c r="A494" i="112"/>
  <c r="D494" i="112"/>
  <c r="B494" i="112"/>
  <c r="C494" i="112"/>
  <c r="H494" i="112"/>
  <c r="E495" i="112"/>
  <c r="F495" i="112"/>
  <c r="A495" i="112"/>
  <c r="D495" i="112"/>
  <c r="B495" i="112"/>
  <c r="C495" i="112"/>
  <c r="H495" i="112"/>
  <c r="E496" i="112"/>
  <c r="F496" i="112"/>
  <c r="A496" i="112"/>
  <c r="D496" i="112"/>
  <c r="B496" i="112"/>
  <c r="C496" i="112"/>
  <c r="H496" i="112"/>
  <c r="E497" i="112"/>
  <c r="F497" i="112"/>
  <c r="A497" i="112"/>
  <c r="D497" i="112"/>
  <c r="B497" i="112"/>
  <c r="C497" i="112"/>
  <c r="H497" i="112"/>
  <c r="E498" i="112"/>
  <c r="F498" i="112"/>
  <c r="A498" i="112"/>
  <c r="D498" i="112"/>
  <c r="B498" i="112"/>
  <c r="C498" i="112"/>
  <c r="H498" i="112"/>
  <c r="E499" i="112"/>
  <c r="F499" i="112"/>
  <c r="A499" i="112"/>
  <c r="D499" i="112"/>
  <c r="B499" i="112"/>
  <c r="C499" i="112"/>
  <c r="H499" i="112"/>
  <c r="E500" i="112"/>
  <c r="F500" i="112"/>
  <c r="A500" i="112"/>
  <c r="D500" i="112"/>
  <c r="B500" i="112"/>
  <c r="C500" i="112"/>
  <c r="H500" i="112"/>
  <c r="E501" i="112"/>
  <c r="F501" i="112"/>
  <c r="A501" i="112"/>
  <c r="D501" i="112"/>
  <c r="B501" i="112"/>
  <c r="C501" i="112"/>
  <c r="H501" i="112"/>
  <c r="E502" i="112"/>
  <c r="F502" i="112"/>
  <c r="A502" i="112"/>
  <c r="D502" i="112"/>
  <c r="B502" i="112"/>
  <c r="C502" i="112"/>
  <c r="H502" i="112"/>
  <c r="E503" i="112"/>
  <c r="F503" i="112"/>
  <c r="A503" i="112"/>
  <c r="D503" i="112"/>
  <c r="B503" i="112"/>
  <c r="C503" i="112"/>
  <c r="H503" i="112"/>
  <c r="E504" i="112"/>
  <c r="F504" i="112"/>
  <c r="A504" i="112"/>
  <c r="D504" i="112"/>
  <c r="B504" i="112"/>
  <c r="C504" i="112"/>
  <c r="H504" i="112"/>
  <c r="E505" i="112"/>
  <c r="F505" i="112"/>
  <c r="A505" i="112"/>
  <c r="D505" i="112"/>
  <c r="B505" i="112"/>
  <c r="C505" i="112"/>
  <c r="H505" i="112"/>
  <c r="E506" i="112"/>
  <c r="F506" i="112"/>
  <c r="A506" i="112"/>
  <c r="D506" i="112"/>
  <c r="B506" i="112"/>
  <c r="C506" i="112"/>
  <c r="H506" i="112"/>
  <c r="E507" i="112"/>
  <c r="F507" i="112"/>
  <c r="A507" i="112"/>
  <c r="D507" i="112"/>
  <c r="B507" i="112"/>
  <c r="C507" i="112"/>
  <c r="H507" i="112"/>
  <c r="E508" i="112"/>
  <c r="F508" i="112"/>
  <c r="A508" i="112"/>
  <c r="D508" i="112"/>
  <c r="B508" i="112"/>
  <c r="C508" i="112"/>
  <c r="H508" i="112"/>
  <c r="E509" i="112"/>
  <c r="F509" i="112"/>
  <c r="A509" i="112"/>
  <c r="D509" i="112"/>
  <c r="B509" i="112"/>
  <c r="C509" i="112"/>
  <c r="H509" i="112"/>
  <c r="E510" i="112"/>
  <c r="F510" i="112"/>
  <c r="A510" i="112"/>
  <c r="D510" i="112"/>
  <c r="B510" i="112"/>
  <c r="C510" i="112"/>
  <c r="H510" i="112"/>
  <c r="E511" i="112"/>
  <c r="F511" i="112"/>
  <c r="A511" i="112"/>
  <c r="D511" i="112"/>
  <c r="B511" i="112"/>
  <c r="C511" i="112"/>
  <c r="H511" i="112"/>
  <c r="E512" i="112"/>
  <c r="F512" i="112"/>
  <c r="A512" i="112"/>
  <c r="D512" i="112"/>
  <c r="B512" i="112"/>
  <c r="C512" i="112"/>
  <c r="H512" i="112"/>
  <c r="E513" i="112"/>
  <c r="F513" i="112"/>
  <c r="A513" i="112"/>
  <c r="D513" i="112"/>
  <c r="B513" i="112"/>
  <c r="C513" i="112"/>
  <c r="H513" i="112"/>
  <c r="E514" i="112"/>
  <c r="F514" i="112"/>
  <c r="A514" i="112"/>
  <c r="D514" i="112"/>
  <c r="B514" i="112"/>
  <c r="C514" i="112"/>
  <c r="H514" i="112"/>
  <c r="E515" i="112"/>
  <c r="F515" i="112"/>
  <c r="A515" i="112"/>
  <c r="D515" i="112"/>
  <c r="B515" i="112"/>
  <c r="C515" i="112"/>
  <c r="H515" i="112"/>
  <c r="E516" i="112"/>
  <c r="F516" i="112"/>
  <c r="A516" i="112"/>
  <c r="D516" i="112"/>
  <c r="B516" i="112"/>
  <c r="C516" i="112"/>
  <c r="H516" i="112"/>
  <c r="E517" i="112"/>
  <c r="F517" i="112"/>
  <c r="A517" i="112"/>
  <c r="D517" i="112"/>
  <c r="B517" i="112"/>
  <c r="C517" i="112"/>
  <c r="H517" i="112"/>
  <c r="E518" i="112"/>
  <c r="F518" i="112"/>
  <c r="A518" i="112"/>
  <c r="D518" i="112"/>
  <c r="B518" i="112"/>
  <c r="C518" i="112"/>
  <c r="H518" i="112"/>
  <c r="E519" i="112"/>
  <c r="F519" i="112"/>
  <c r="A519" i="112"/>
  <c r="D519" i="112"/>
  <c r="B519" i="112"/>
  <c r="C519" i="112"/>
  <c r="H519" i="112"/>
  <c r="E520" i="112"/>
  <c r="F520" i="112"/>
  <c r="A520" i="112"/>
  <c r="D520" i="112"/>
  <c r="B520" i="112"/>
  <c r="C520" i="112"/>
  <c r="H520" i="112"/>
  <c r="E521" i="112"/>
  <c r="F521" i="112"/>
  <c r="A521" i="112"/>
  <c r="D521" i="112"/>
  <c r="B521" i="112"/>
  <c r="C521" i="112"/>
  <c r="H521" i="112"/>
  <c r="E522" i="112"/>
  <c r="F522" i="112"/>
  <c r="A522" i="112"/>
  <c r="D522" i="112"/>
  <c r="B522" i="112"/>
  <c r="C522" i="112"/>
  <c r="H522" i="112"/>
  <c r="E523" i="112"/>
  <c r="F523" i="112"/>
  <c r="A523" i="112"/>
  <c r="D523" i="112"/>
  <c r="B523" i="112"/>
  <c r="C523" i="112"/>
  <c r="H523" i="112"/>
  <c r="E524" i="112"/>
  <c r="F524" i="112"/>
  <c r="A524" i="112"/>
  <c r="D524" i="112"/>
  <c r="B524" i="112"/>
  <c r="C524" i="112"/>
  <c r="H524" i="112"/>
  <c r="E525" i="112"/>
  <c r="F525" i="112"/>
  <c r="A525" i="112"/>
  <c r="D525" i="112"/>
  <c r="B525" i="112"/>
  <c r="C525" i="112"/>
  <c r="H525" i="112"/>
  <c r="E526" i="112"/>
  <c r="F526" i="112"/>
  <c r="A526" i="112"/>
  <c r="D526" i="112"/>
  <c r="B526" i="112"/>
  <c r="C526" i="112"/>
  <c r="H526" i="112"/>
  <c r="E527" i="112"/>
  <c r="F527" i="112"/>
  <c r="A527" i="112"/>
  <c r="D527" i="112"/>
  <c r="B527" i="112"/>
  <c r="C527" i="112"/>
  <c r="H527" i="112"/>
  <c r="E528" i="112"/>
  <c r="F528" i="112"/>
  <c r="A528" i="112"/>
  <c r="D528" i="112"/>
  <c r="B528" i="112"/>
  <c r="C528" i="112"/>
  <c r="H528" i="112"/>
  <c r="E529" i="112"/>
  <c r="F529" i="112"/>
  <c r="A529" i="112"/>
  <c r="D529" i="112"/>
  <c r="B529" i="112"/>
  <c r="C529" i="112"/>
  <c r="H529" i="112"/>
  <c r="E530" i="112"/>
  <c r="F530" i="112"/>
  <c r="A530" i="112"/>
  <c r="D530" i="112"/>
  <c r="B530" i="112"/>
  <c r="C530" i="112"/>
  <c r="H530" i="112"/>
  <c r="E531" i="112"/>
  <c r="F531" i="112"/>
  <c r="A531" i="112"/>
  <c r="D531" i="112"/>
  <c r="B531" i="112"/>
  <c r="C531" i="112"/>
  <c r="H531" i="112"/>
  <c r="E532" i="112"/>
  <c r="F532" i="112"/>
  <c r="A532" i="112"/>
  <c r="D532" i="112"/>
  <c r="B532" i="112"/>
  <c r="C532" i="112"/>
  <c r="H532" i="112"/>
  <c r="E533" i="112"/>
  <c r="F533" i="112"/>
  <c r="A533" i="112"/>
  <c r="D533" i="112"/>
  <c r="B533" i="112"/>
  <c r="C533" i="112"/>
  <c r="H533" i="112"/>
  <c r="E534" i="112"/>
  <c r="F534" i="112"/>
  <c r="A534" i="112"/>
  <c r="D534" i="112"/>
  <c r="B534" i="112"/>
  <c r="C534" i="112"/>
  <c r="H534" i="112"/>
  <c r="E535" i="112"/>
  <c r="F535" i="112"/>
  <c r="A535" i="112"/>
  <c r="D535" i="112"/>
  <c r="B535" i="112"/>
  <c r="C535" i="112"/>
  <c r="H535" i="112"/>
  <c r="E536" i="112"/>
  <c r="F536" i="112"/>
  <c r="A536" i="112"/>
  <c r="D536" i="112"/>
  <c r="B536" i="112"/>
  <c r="C536" i="112"/>
  <c r="H536" i="112"/>
  <c r="E537" i="112"/>
  <c r="F537" i="112"/>
  <c r="A537" i="112"/>
  <c r="D537" i="112"/>
  <c r="B537" i="112"/>
  <c r="C537" i="112"/>
  <c r="H537" i="112"/>
  <c r="E538" i="112"/>
  <c r="F538" i="112"/>
  <c r="A538" i="112"/>
  <c r="D538" i="112"/>
  <c r="B538" i="112"/>
  <c r="C538" i="112"/>
  <c r="H538" i="112"/>
  <c r="E539" i="112"/>
  <c r="F539" i="112"/>
  <c r="A539" i="112"/>
  <c r="D539" i="112"/>
  <c r="B539" i="112"/>
  <c r="C539" i="112"/>
  <c r="H539" i="112"/>
  <c r="E540" i="112"/>
  <c r="F540" i="112"/>
  <c r="A540" i="112"/>
  <c r="D540" i="112"/>
  <c r="B540" i="112"/>
  <c r="C540" i="112"/>
  <c r="H540" i="112"/>
  <c r="E541" i="112"/>
  <c r="F541" i="112"/>
  <c r="A541" i="112"/>
  <c r="D541" i="112"/>
  <c r="B541" i="112"/>
  <c r="C541" i="112"/>
  <c r="H541" i="112"/>
  <c r="E542" i="112"/>
  <c r="F542" i="112"/>
  <c r="A542" i="112"/>
  <c r="D542" i="112"/>
  <c r="B542" i="112"/>
  <c r="C542" i="112"/>
  <c r="H542" i="112"/>
  <c r="E543" i="112"/>
  <c r="F543" i="112"/>
  <c r="A543" i="112"/>
  <c r="D543" i="112"/>
  <c r="B543" i="112"/>
  <c r="C543" i="112"/>
  <c r="H543" i="112"/>
  <c r="E544" i="112"/>
  <c r="F544" i="112"/>
  <c r="A544" i="112"/>
  <c r="D544" i="112"/>
  <c r="B544" i="112"/>
  <c r="C544" i="112"/>
  <c r="H544" i="112"/>
  <c r="E545" i="112"/>
  <c r="F545" i="112"/>
  <c r="A545" i="112"/>
  <c r="D545" i="112"/>
  <c r="B545" i="112"/>
  <c r="C545" i="112"/>
  <c r="H545" i="112"/>
  <c r="E546" i="112"/>
  <c r="F546" i="112"/>
  <c r="A546" i="112"/>
  <c r="D546" i="112"/>
  <c r="B546" i="112"/>
  <c r="C546" i="112"/>
  <c r="H546" i="112"/>
  <c r="E547" i="112"/>
  <c r="F547" i="112"/>
  <c r="A547" i="112"/>
  <c r="D547" i="112"/>
  <c r="B547" i="112"/>
  <c r="C547" i="112"/>
  <c r="H547" i="112"/>
  <c r="E548" i="112"/>
  <c r="F548" i="112"/>
  <c r="A548" i="112"/>
  <c r="D548" i="112"/>
  <c r="B548" i="112"/>
  <c r="C548" i="112"/>
  <c r="H548" i="112"/>
  <c r="E549" i="112"/>
  <c r="F549" i="112"/>
  <c r="A549" i="112"/>
  <c r="D549" i="112"/>
  <c r="B549" i="112"/>
  <c r="C549" i="112"/>
  <c r="H549" i="112"/>
  <c r="E550" i="112"/>
  <c r="F550" i="112"/>
  <c r="A550" i="112"/>
  <c r="D550" i="112"/>
  <c r="B550" i="112"/>
  <c r="C550" i="112"/>
  <c r="H550" i="112"/>
  <c r="E551" i="112"/>
  <c r="F551" i="112"/>
  <c r="A551" i="112"/>
  <c r="D551" i="112"/>
  <c r="B551" i="112"/>
  <c r="C551" i="112"/>
  <c r="H551" i="112"/>
  <c r="E552" i="112"/>
  <c r="F552" i="112"/>
  <c r="A552" i="112"/>
  <c r="D552" i="112"/>
  <c r="B552" i="112"/>
  <c r="C552" i="112"/>
  <c r="H552" i="112"/>
  <c r="E553" i="112"/>
  <c r="F553" i="112"/>
  <c r="A553" i="112"/>
  <c r="D553" i="112"/>
  <c r="B553" i="112"/>
  <c r="C553" i="112"/>
  <c r="H553" i="112"/>
  <c r="E554" i="112"/>
  <c r="F554" i="112"/>
  <c r="A554" i="112"/>
  <c r="D554" i="112"/>
  <c r="B554" i="112"/>
  <c r="C554" i="112"/>
  <c r="H554" i="112"/>
  <c r="E555" i="112"/>
  <c r="F555" i="112"/>
  <c r="A555" i="112"/>
  <c r="D555" i="112"/>
  <c r="B555" i="112"/>
  <c r="C555" i="112"/>
  <c r="H555" i="112"/>
  <c r="E556" i="112"/>
  <c r="F556" i="112"/>
  <c r="A556" i="112"/>
  <c r="D556" i="112"/>
  <c r="B556" i="112"/>
  <c r="C556" i="112"/>
  <c r="H556" i="112"/>
  <c r="E557" i="112"/>
  <c r="F557" i="112"/>
  <c r="A557" i="112"/>
  <c r="D557" i="112"/>
  <c r="B557" i="112"/>
  <c r="C557" i="112"/>
  <c r="H557" i="112"/>
  <c r="E558" i="112"/>
  <c r="F558" i="112"/>
  <c r="A558" i="112"/>
  <c r="D558" i="112"/>
  <c r="B558" i="112"/>
  <c r="C558" i="112"/>
  <c r="H558" i="112"/>
  <c r="E559" i="112"/>
  <c r="F559" i="112"/>
  <c r="A559" i="112"/>
  <c r="D559" i="112"/>
  <c r="B559" i="112"/>
  <c r="C559" i="112"/>
  <c r="H559" i="112"/>
  <c r="E560" i="112"/>
  <c r="F560" i="112"/>
  <c r="A560" i="112"/>
  <c r="D560" i="112"/>
  <c r="B560" i="112"/>
  <c r="C560" i="112"/>
  <c r="H560" i="112"/>
  <c r="E561" i="112"/>
  <c r="F561" i="112"/>
  <c r="A561" i="112"/>
  <c r="D561" i="112"/>
  <c r="B561" i="112"/>
  <c r="C561" i="112"/>
  <c r="H561" i="112"/>
  <c r="E562" i="112"/>
  <c r="F562" i="112"/>
  <c r="A562" i="112"/>
  <c r="D562" i="112"/>
  <c r="B562" i="112"/>
  <c r="C562" i="112"/>
  <c r="H562" i="112"/>
  <c r="E563" i="112"/>
  <c r="F563" i="112"/>
  <c r="A563" i="112"/>
  <c r="D563" i="112"/>
  <c r="B563" i="112"/>
  <c r="C563" i="112"/>
  <c r="H563" i="112"/>
  <c r="E564" i="112"/>
  <c r="F564" i="112"/>
  <c r="A564" i="112"/>
  <c r="D564" i="112"/>
  <c r="B564" i="112"/>
  <c r="C564" i="112"/>
  <c r="H564" i="112"/>
  <c r="E565" i="112"/>
  <c r="F565" i="112"/>
  <c r="A565" i="112"/>
  <c r="D565" i="112"/>
  <c r="B565" i="112"/>
  <c r="C565" i="112"/>
  <c r="H565" i="112"/>
  <c r="E566" i="112"/>
  <c r="F566" i="112"/>
  <c r="A566" i="112"/>
  <c r="D566" i="112"/>
  <c r="B566" i="112"/>
  <c r="C566" i="112"/>
  <c r="H566" i="112"/>
  <c r="E567" i="112"/>
  <c r="F567" i="112"/>
  <c r="A567" i="112"/>
  <c r="D567" i="112"/>
  <c r="B567" i="112"/>
  <c r="C567" i="112"/>
  <c r="H567" i="112"/>
  <c r="E568" i="112"/>
  <c r="F568" i="112"/>
  <c r="A568" i="112"/>
  <c r="D568" i="112"/>
  <c r="B568" i="112"/>
  <c r="C568" i="112"/>
  <c r="H568" i="112"/>
  <c r="E569" i="112"/>
  <c r="F569" i="112"/>
  <c r="A569" i="112"/>
  <c r="D569" i="112"/>
  <c r="B569" i="112"/>
  <c r="C569" i="112"/>
  <c r="H569" i="112"/>
  <c r="E570" i="112"/>
  <c r="F570" i="112"/>
  <c r="A570" i="112"/>
  <c r="D570" i="112"/>
  <c r="B570" i="112"/>
  <c r="C570" i="112"/>
  <c r="H570" i="112"/>
  <c r="E571" i="112"/>
  <c r="F571" i="112"/>
  <c r="A571" i="112"/>
  <c r="D571" i="112"/>
  <c r="B571" i="112"/>
  <c r="C571" i="112"/>
  <c r="H571" i="112"/>
  <c r="E572" i="112"/>
  <c r="F572" i="112"/>
  <c r="A572" i="112"/>
  <c r="D572" i="112"/>
  <c r="B572" i="112"/>
  <c r="C572" i="112"/>
  <c r="H572" i="112"/>
  <c r="E573" i="112"/>
  <c r="F573" i="112"/>
  <c r="A573" i="112"/>
  <c r="D573" i="112"/>
  <c r="B573" i="112"/>
  <c r="C573" i="112"/>
  <c r="H573" i="112"/>
  <c r="E574" i="112"/>
  <c r="F574" i="112"/>
  <c r="A574" i="112"/>
  <c r="D574" i="112"/>
  <c r="B574" i="112"/>
  <c r="C574" i="112"/>
  <c r="H574" i="112"/>
  <c r="E575" i="112"/>
  <c r="F575" i="112"/>
  <c r="A575" i="112"/>
  <c r="D575" i="112"/>
  <c r="B575" i="112"/>
  <c r="C575" i="112"/>
  <c r="H575" i="112"/>
  <c r="E576" i="112"/>
  <c r="F576" i="112"/>
  <c r="A576" i="112"/>
  <c r="D576" i="112"/>
  <c r="B576" i="112"/>
  <c r="C576" i="112"/>
  <c r="H576" i="112"/>
  <c r="E577" i="112"/>
  <c r="F577" i="112"/>
  <c r="A577" i="112"/>
  <c r="D577" i="112"/>
  <c r="B577" i="112"/>
  <c r="C577" i="112"/>
  <c r="H577" i="112"/>
  <c r="E578" i="112"/>
  <c r="F578" i="112"/>
  <c r="A578" i="112"/>
  <c r="D578" i="112"/>
  <c r="B578" i="112"/>
  <c r="C578" i="112"/>
  <c r="H578" i="112"/>
  <c r="E579" i="112"/>
  <c r="F579" i="112"/>
  <c r="A579" i="112"/>
  <c r="D579" i="112"/>
  <c r="B579" i="112"/>
  <c r="C579" i="112"/>
  <c r="H579" i="112"/>
  <c r="E580" i="112"/>
  <c r="F580" i="112"/>
  <c r="A580" i="112"/>
  <c r="D580" i="112"/>
  <c r="B580" i="112"/>
  <c r="C580" i="112"/>
  <c r="H580" i="112"/>
  <c r="E581" i="112"/>
  <c r="F581" i="112"/>
  <c r="A581" i="112"/>
  <c r="D581" i="112"/>
  <c r="B581" i="112"/>
  <c r="C581" i="112"/>
  <c r="H581" i="112"/>
  <c r="E582" i="112"/>
  <c r="F582" i="112"/>
  <c r="A582" i="112"/>
  <c r="D582" i="112"/>
  <c r="B582" i="112"/>
  <c r="C582" i="112"/>
  <c r="H582" i="112"/>
  <c r="E583" i="112"/>
  <c r="F583" i="112"/>
  <c r="A583" i="112"/>
  <c r="D583" i="112"/>
  <c r="B583" i="112"/>
  <c r="C583" i="112"/>
  <c r="H583" i="112"/>
  <c r="E584" i="112"/>
  <c r="F584" i="112"/>
  <c r="A584" i="112"/>
  <c r="D584" i="112"/>
  <c r="B584" i="112"/>
  <c r="C584" i="112"/>
  <c r="H584" i="112"/>
  <c r="E585" i="112"/>
  <c r="F585" i="112"/>
  <c r="A585" i="112"/>
  <c r="D585" i="112"/>
  <c r="B585" i="112"/>
  <c r="C585" i="112"/>
  <c r="H585" i="112"/>
  <c r="E586" i="112"/>
  <c r="F586" i="112"/>
  <c r="A586" i="112"/>
  <c r="D586" i="112"/>
  <c r="B586" i="112"/>
  <c r="C586" i="112"/>
  <c r="H586" i="112"/>
  <c r="E587" i="112"/>
  <c r="F587" i="112"/>
  <c r="A587" i="112"/>
  <c r="D587" i="112"/>
  <c r="B587" i="112"/>
  <c r="C587" i="112"/>
  <c r="H587" i="112"/>
  <c r="E588" i="112"/>
  <c r="F588" i="112"/>
  <c r="A588" i="112"/>
  <c r="D588" i="112"/>
  <c r="B588" i="112"/>
  <c r="C588" i="112"/>
  <c r="H588" i="112"/>
  <c r="E589" i="112"/>
  <c r="F589" i="112"/>
  <c r="A589" i="112"/>
  <c r="D589" i="112"/>
  <c r="B589" i="112"/>
  <c r="C589" i="112"/>
  <c r="H589" i="112"/>
  <c r="E590" i="112"/>
  <c r="F590" i="112"/>
  <c r="A590" i="112"/>
  <c r="D590" i="112"/>
  <c r="B590" i="112"/>
  <c r="C590" i="112"/>
  <c r="H590" i="112"/>
  <c r="E591" i="112"/>
  <c r="F591" i="112"/>
  <c r="A591" i="112"/>
  <c r="D591" i="112"/>
  <c r="B591" i="112"/>
  <c r="C591" i="112"/>
  <c r="H591" i="112"/>
  <c r="E592" i="112"/>
  <c r="F592" i="112"/>
  <c r="A592" i="112"/>
  <c r="D592" i="112"/>
  <c r="B592" i="112"/>
  <c r="C592" i="112"/>
  <c r="H592" i="112"/>
  <c r="E593" i="112"/>
  <c r="F593" i="112"/>
  <c r="A593" i="112"/>
  <c r="D593" i="112"/>
  <c r="B593" i="112"/>
  <c r="C593" i="112"/>
  <c r="H593" i="112"/>
  <c r="E594" i="112"/>
  <c r="F594" i="112"/>
  <c r="A594" i="112"/>
  <c r="D594" i="112"/>
  <c r="B594" i="112"/>
  <c r="C594" i="112"/>
  <c r="H594" i="112"/>
  <c r="E595" i="112"/>
  <c r="F595" i="112"/>
  <c r="A595" i="112"/>
  <c r="D595" i="112"/>
  <c r="B595" i="112"/>
  <c r="C595" i="112"/>
  <c r="H595" i="112"/>
  <c r="E596" i="112"/>
  <c r="F596" i="112"/>
  <c r="A596" i="112"/>
  <c r="D596" i="112"/>
  <c r="B596" i="112"/>
  <c r="C596" i="112"/>
  <c r="H596" i="112"/>
  <c r="E597" i="112"/>
  <c r="F597" i="112"/>
  <c r="A597" i="112"/>
  <c r="D597" i="112"/>
  <c r="B597" i="112"/>
  <c r="C597" i="112"/>
  <c r="H597" i="112"/>
  <c r="E598" i="112"/>
  <c r="F598" i="112"/>
  <c r="A598" i="112"/>
  <c r="D598" i="112"/>
  <c r="B598" i="112"/>
  <c r="C598" i="112"/>
  <c r="H598" i="112"/>
  <c r="E599" i="112"/>
  <c r="F599" i="112"/>
  <c r="A599" i="112"/>
  <c r="D599" i="112"/>
  <c r="B599" i="112"/>
  <c r="C599" i="112"/>
  <c r="H599" i="112"/>
  <c r="E600" i="112"/>
  <c r="F600" i="112"/>
  <c r="A600" i="112"/>
  <c r="D600" i="112"/>
  <c r="B600" i="112"/>
  <c r="C600" i="112"/>
  <c r="H600" i="112"/>
  <c r="E601" i="112"/>
  <c r="F601" i="112"/>
  <c r="A601" i="112"/>
  <c r="D601" i="112"/>
  <c r="B601" i="112"/>
  <c r="C601" i="112"/>
  <c r="H601" i="112"/>
  <c r="E602" i="112"/>
  <c r="F602" i="112"/>
  <c r="A602" i="112"/>
  <c r="D602" i="112"/>
  <c r="B602" i="112"/>
  <c r="C602" i="112"/>
  <c r="H602" i="112"/>
  <c r="E603" i="112"/>
  <c r="F603" i="112"/>
  <c r="A603" i="112"/>
  <c r="D603" i="112"/>
  <c r="B603" i="112"/>
  <c r="C603" i="112"/>
  <c r="H603" i="112"/>
  <c r="E604" i="112"/>
  <c r="F604" i="112"/>
  <c r="A604" i="112"/>
  <c r="D604" i="112"/>
  <c r="B604" i="112"/>
  <c r="C604" i="112"/>
  <c r="H604" i="112"/>
  <c r="E605" i="112"/>
  <c r="F605" i="112"/>
  <c r="A605" i="112"/>
  <c r="D605" i="112"/>
  <c r="B605" i="112"/>
  <c r="C605" i="112"/>
  <c r="H605" i="112"/>
  <c r="E606" i="112"/>
  <c r="F606" i="112"/>
  <c r="A606" i="112"/>
  <c r="D606" i="112"/>
  <c r="B606" i="112"/>
  <c r="C606" i="112"/>
  <c r="H606" i="112"/>
  <c r="E607" i="112"/>
  <c r="F607" i="112"/>
  <c r="A607" i="112"/>
  <c r="D607" i="112"/>
  <c r="B607" i="112"/>
  <c r="C607" i="112"/>
  <c r="H607" i="112"/>
  <c r="E608" i="112"/>
  <c r="F608" i="112"/>
  <c r="A608" i="112"/>
  <c r="D608" i="112"/>
  <c r="B608" i="112"/>
  <c r="C608" i="112"/>
  <c r="H608" i="112"/>
  <c r="E609" i="112"/>
  <c r="F609" i="112"/>
  <c r="A609" i="112"/>
  <c r="D609" i="112"/>
  <c r="B609" i="112"/>
  <c r="C609" i="112"/>
  <c r="H609" i="112"/>
  <c r="E610" i="112"/>
  <c r="F610" i="112"/>
  <c r="A610" i="112"/>
  <c r="D610" i="112"/>
  <c r="B610" i="112"/>
  <c r="C610" i="112"/>
  <c r="H610" i="112"/>
  <c r="E611" i="112"/>
  <c r="F611" i="112"/>
  <c r="A611" i="112"/>
  <c r="D611" i="112"/>
  <c r="B611" i="112"/>
  <c r="C611" i="112"/>
  <c r="H611" i="112"/>
  <c r="E612" i="112"/>
  <c r="F612" i="112"/>
  <c r="A612" i="112"/>
  <c r="D612" i="112"/>
  <c r="B612" i="112"/>
  <c r="C612" i="112"/>
  <c r="H612" i="112"/>
  <c r="E613" i="112"/>
  <c r="F613" i="112"/>
  <c r="A613" i="112"/>
  <c r="D613" i="112"/>
  <c r="B613" i="112"/>
  <c r="C613" i="112"/>
  <c r="H613" i="112"/>
  <c r="E614" i="112"/>
  <c r="F614" i="112"/>
  <c r="A614" i="112"/>
  <c r="D614" i="112"/>
  <c r="B614" i="112"/>
  <c r="C614" i="112"/>
  <c r="H614" i="112"/>
  <c r="E615" i="112"/>
  <c r="F615" i="112"/>
  <c r="A615" i="112"/>
  <c r="D615" i="112"/>
  <c r="B615" i="112"/>
  <c r="C615" i="112"/>
  <c r="H615" i="112"/>
  <c r="E616" i="112"/>
  <c r="F616" i="112"/>
  <c r="A616" i="112"/>
  <c r="D616" i="112"/>
  <c r="B616" i="112"/>
  <c r="C616" i="112"/>
  <c r="H616" i="112"/>
  <c r="E617" i="112"/>
  <c r="F617" i="112"/>
  <c r="A617" i="112"/>
  <c r="D617" i="112"/>
  <c r="B617" i="112"/>
  <c r="C617" i="112"/>
  <c r="H617" i="112"/>
  <c r="E618" i="112"/>
  <c r="F618" i="112"/>
  <c r="A618" i="112"/>
  <c r="D618" i="112"/>
  <c r="B618" i="112"/>
  <c r="C618" i="112"/>
  <c r="H618" i="112"/>
  <c r="E619" i="112"/>
  <c r="F619" i="112"/>
  <c r="A619" i="112"/>
  <c r="D619" i="112"/>
  <c r="B619" i="112"/>
  <c r="C619" i="112"/>
  <c r="H619" i="112"/>
  <c r="E620" i="112"/>
  <c r="F620" i="112"/>
  <c r="A620" i="112"/>
  <c r="D620" i="112"/>
  <c r="B620" i="112"/>
  <c r="C620" i="112"/>
  <c r="H620" i="112"/>
  <c r="E621" i="112"/>
  <c r="F621" i="112"/>
  <c r="A621" i="112"/>
  <c r="D621" i="112"/>
  <c r="B621" i="112"/>
  <c r="C621" i="112"/>
  <c r="H621" i="112"/>
  <c r="E622" i="112"/>
  <c r="F622" i="112"/>
  <c r="A622" i="112"/>
  <c r="D622" i="112"/>
  <c r="B622" i="112"/>
  <c r="C622" i="112"/>
  <c r="H622" i="112"/>
  <c r="E623" i="112"/>
  <c r="F623" i="112"/>
  <c r="A623" i="112"/>
  <c r="D623" i="112"/>
  <c r="B623" i="112"/>
  <c r="C623" i="112"/>
  <c r="H623" i="112"/>
  <c r="E624" i="112"/>
  <c r="F624" i="112"/>
  <c r="A624" i="112"/>
  <c r="D624" i="112"/>
  <c r="B624" i="112"/>
  <c r="C624" i="112"/>
  <c r="H624" i="112"/>
  <c r="E625" i="112"/>
  <c r="F625" i="112"/>
  <c r="A625" i="112"/>
  <c r="D625" i="112"/>
  <c r="B625" i="112"/>
  <c r="C625" i="112"/>
  <c r="H625" i="112"/>
  <c r="E626" i="112"/>
  <c r="F626" i="112"/>
  <c r="A626" i="112"/>
  <c r="D626" i="112"/>
  <c r="B626" i="112"/>
  <c r="C626" i="112"/>
  <c r="H626" i="112"/>
  <c r="E627" i="112"/>
  <c r="F627" i="112"/>
  <c r="A627" i="112"/>
  <c r="D627" i="112"/>
  <c r="B627" i="112"/>
  <c r="C627" i="112"/>
  <c r="H627" i="112"/>
  <c r="E628" i="112"/>
  <c r="F628" i="112"/>
  <c r="A628" i="112"/>
  <c r="D628" i="112"/>
  <c r="B628" i="112"/>
  <c r="C628" i="112"/>
  <c r="H628" i="112"/>
  <c r="E629" i="112"/>
  <c r="F629" i="112"/>
  <c r="A629" i="112"/>
  <c r="D629" i="112"/>
  <c r="B629" i="112"/>
  <c r="C629" i="112"/>
  <c r="H629" i="112"/>
  <c r="E630" i="112"/>
  <c r="F630" i="112"/>
  <c r="A630" i="112"/>
  <c r="D630" i="112"/>
  <c r="B630" i="112"/>
  <c r="C630" i="112"/>
  <c r="H630" i="112"/>
  <c r="E631" i="112"/>
  <c r="F631" i="112"/>
  <c r="A631" i="112"/>
  <c r="D631" i="112"/>
  <c r="B631" i="112"/>
  <c r="C631" i="112"/>
  <c r="H631" i="112"/>
  <c r="E632" i="112"/>
  <c r="F632" i="112"/>
  <c r="A632" i="112"/>
  <c r="D632" i="112"/>
  <c r="B632" i="112"/>
  <c r="C632" i="112"/>
  <c r="H632" i="112"/>
  <c r="E633" i="112"/>
  <c r="F633" i="112"/>
  <c r="A633" i="112"/>
  <c r="D633" i="112"/>
  <c r="B633" i="112"/>
  <c r="C633" i="112"/>
  <c r="H633" i="112"/>
  <c r="E634" i="112"/>
  <c r="F634" i="112"/>
  <c r="A634" i="112"/>
  <c r="D634" i="112"/>
  <c r="B634" i="112"/>
  <c r="C634" i="112"/>
  <c r="H634" i="112"/>
  <c r="E635" i="112"/>
  <c r="F635" i="112"/>
  <c r="A635" i="112"/>
  <c r="D635" i="112"/>
  <c r="B635" i="112"/>
  <c r="C635" i="112"/>
  <c r="H635" i="112"/>
  <c r="E636" i="112"/>
  <c r="F636" i="112"/>
  <c r="A636" i="112"/>
  <c r="D636" i="112"/>
  <c r="B636" i="112"/>
  <c r="C636" i="112"/>
  <c r="H636" i="112"/>
  <c r="E637" i="112"/>
  <c r="F637" i="112"/>
  <c r="A637" i="112"/>
  <c r="D637" i="112"/>
  <c r="B637" i="112"/>
  <c r="C637" i="112"/>
  <c r="H637" i="112"/>
  <c r="E638" i="112"/>
  <c r="F638" i="112"/>
  <c r="A638" i="112"/>
  <c r="D638" i="112"/>
  <c r="B638" i="112"/>
  <c r="C638" i="112"/>
  <c r="H638" i="112"/>
  <c r="E639" i="112"/>
  <c r="F639" i="112"/>
  <c r="A639" i="112"/>
  <c r="D639" i="112"/>
  <c r="B639" i="112"/>
  <c r="C639" i="112"/>
  <c r="H639" i="112"/>
  <c r="E640" i="112"/>
  <c r="F640" i="112"/>
  <c r="A640" i="112"/>
  <c r="D640" i="112"/>
  <c r="B640" i="112"/>
  <c r="C640" i="112"/>
  <c r="H640" i="112"/>
  <c r="E641" i="112"/>
  <c r="F641" i="112"/>
  <c r="A641" i="112"/>
  <c r="D641" i="112"/>
  <c r="B641" i="112"/>
  <c r="C641" i="112"/>
  <c r="H641" i="112"/>
  <c r="E642" i="112"/>
  <c r="F642" i="112"/>
  <c r="A642" i="112"/>
  <c r="D642" i="112"/>
  <c r="B642" i="112"/>
  <c r="C642" i="112"/>
  <c r="H642" i="112"/>
  <c r="E643" i="112"/>
  <c r="F643" i="112"/>
  <c r="A643" i="112"/>
  <c r="D643" i="112"/>
  <c r="B643" i="112"/>
  <c r="C643" i="112"/>
  <c r="H643" i="112"/>
  <c r="E644" i="112"/>
  <c r="F644" i="112"/>
  <c r="A644" i="112"/>
  <c r="D644" i="112"/>
  <c r="B644" i="112"/>
  <c r="C644" i="112"/>
  <c r="H644" i="112"/>
  <c r="E645" i="112"/>
  <c r="F645" i="112"/>
  <c r="A645" i="112"/>
  <c r="D645" i="112"/>
  <c r="B645" i="112"/>
  <c r="C645" i="112"/>
  <c r="H645" i="112"/>
  <c r="E646" i="112"/>
  <c r="F646" i="112"/>
  <c r="A646" i="112"/>
  <c r="D646" i="112"/>
  <c r="B646" i="112"/>
  <c r="C646" i="112"/>
  <c r="H646" i="112"/>
  <c r="E647" i="112"/>
  <c r="F647" i="112"/>
  <c r="A647" i="112"/>
  <c r="D647" i="112"/>
  <c r="B647" i="112"/>
  <c r="C647" i="112"/>
  <c r="H647" i="112"/>
  <c r="E648" i="112"/>
  <c r="F648" i="112"/>
  <c r="A648" i="112"/>
  <c r="D648" i="112"/>
  <c r="B648" i="112"/>
  <c r="C648" i="112"/>
  <c r="H648" i="112"/>
  <c r="E649" i="112"/>
  <c r="F649" i="112"/>
  <c r="A649" i="112"/>
  <c r="D649" i="112"/>
  <c r="B649" i="112"/>
  <c r="C649" i="112"/>
  <c r="H649" i="112"/>
  <c r="E650" i="112"/>
  <c r="F650" i="112"/>
  <c r="A650" i="112"/>
  <c r="D650" i="112"/>
  <c r="B650" i="112"/>
  <c r="C650" i="112"/>
  <c r="H650" i="112"/>
  <c r="E651" i="112"/>
  <c r="F651" i="112"/>
  <c r="A651" i="112"/>
  <c r="D651" i="112"/>
  <c r="B651" i="112"/>
  <c r="C651" i="112"/>
  <c r="H651" i="112"/>
  <c r="E652" i="112"/>
  <c r="F652" i="112"/>
  <c r="A652" i="112"/>
  <c r="D652" i="112"/>
  <c r="B652" i="112"/>
  <c r="C652" i="112"/>
  <c r="H652" i="112"/>
  <c r="E653" i="112"/>
  <c r="F653" i="112"/>
  <c r="A653" i="112"/>
  <c r="D653" i="112"/>
  <c r="B653" i="112"/>
  <c r="C653" i="112"/>
  <c r="H653" i="112"/>
  <c r="E654" i="112"/>
  <c r="F654" i="112"/>
  <c r="A654" i="112"/>
  <c r="D654" i="112"/>
  <c r="B654" i="112"/>
  <c r="C654" i="112"/>
  <c r="H654" i="112"/>
  <c r="E655" i="112"/>
  <c r="F655" i="112"/>
  <c r="A655" i="112"/>
  <c r="D655" i="112"/>
  <c r="B655" i="112"/>
  <c r="C655" i="112"/>
  <c r="H655" i="112"/>
  <c r="E656" i="112"/>
  <c r="F656" i="112"/>
  <c r="A656" i="112"/>
  <c r="D656" i="112"/>
  <c r="B656" i="112"/>
  <c r="C656" i="112"/>
  <c r="H656" i="112"/>
  <c r="E657" i="112"/>
  <c r="F657" i="112"/>
  <c r="A657" i="112"/>
  <c r="D657" i="112"/>
  <c r="B657" i="112"/>
  <c r="C657" i="112"/>
  <c r="H657" i="112"/>
  <c r="E658" i="112"/>
  <c r="F658" i="112"/>
  <c r="A658" i="112"/>
  <c r="D658" i="112"/>
  <c r="B658" i="112"/>
  <c r="C658" i="112"/>
  <c r="H658" i="112"/>
  <c r="E659" i="112"/>
  <c r="F659" i="112"/>
  <c r="A659" i="112"/>
  <c r="D659" i="112"/>
  <c r="B659" i="112"/>
  <c r="C659" i="112"/>
  <c r="H659" i="112"/>
  <c r="E660" i="112"/>
  <c r="F660" i="112"/>
  <c r="A660" i="112"/>
  <c r="D660" i="112"/>
  <c r="B660" i="112"/>
  <c r="C660" i="112"/>
  <c r="H660" i="112"/>
  <c r="E661" i="112"/>
  <c r="F661" i="112"/>
  <c r="A661" i="112"/>
  <c r="D661" i="112"/>
  <c r="B661" i="112"/>
  <c r="C661" i="112"/>
  <c r="H661" i="112"/>
  <c r="E662" i="112"/>
  <c r="F662" i="112"/>
  <c r="A662" i="112"/>
  <c r="D662" i="112"/>
  <c r="B662" i="112"/>
  <c r="C662" i="112"/>
  <c r="H662" i="112"/>
  <c r="E663" i="112"/>
  <c r="F663" i="112"/>
  <c r="A663" i="112"/>
  <c r="D663" i="112"/>
  <c r="B663" i="112"/>
  <c r="C663" i="112"/>
  <c r="H663" i="112"/>
  <c r="E664" i="112"/>
  <c r="F664" i="112"/>
  <c r="A664" i="112"/>
  <c r="D664" i="112"/>
  <c r="B664" i="112"/>
  <c r="C664" i="112"/>
  <c r="H664" i="112"/>
  <c r="E665" i="112"/>
  <c r="F665" i="112"/>
  <c r="A665" i="112"/>
  <c r="D665" i="112"/>
  <c r="B665" i="112"/>
  <c r="C665" i="112"/>
  <c r="H665" i="112"/>
  <c r="E666" i="112"/>
  <c r="F666" i="112"/>
  <c r="A666" i="112"/>
  <c r="D666" i="112"/>
  <c r="B666" i="112"/>
  <c r="C666" i="112"/>
  <c r="H666" i="112"/>
  <c r="E667" i="112"/>
  <c r="F667" i="112"/>
  <c r="A667" i="112"/>
  <c r="D667" i="112"/>
  <c r="B667" i="112"/>
  <c r="C667" i="112"/>
  <c r="H667" i="112"/>
  <c r="E668" i="112"/>
  <c r="F668" i="112"/>
  <c r="A668" i="112"/>
  <c r="D668" i="112"/>
  <c r="B668" i="112"/>
  <c r="C668" i="112"/>
  <c r="H668" i="112"/>
  <c r="E669" i="112"/>
  <c r="F669" i="112"/>
  <c r="A669" i="112"/>
  <c r="D669" i="112"/>
  <c r="B669" i="112"/>
  <c r="C669" i="112"/>
  <c r="H669" i="112"/>
  <c r="E670" i="112"/>
  <c r="F670" i="112"/>
  <c r="A670" i="112"/>
  <c r="D670" i="112"/>
  <c r="B670" i="112"/>
  <c r="C670" i="112"/>
  <c r="H670" i="112"/>
  <c r="E671" i="112"/>
  <c r="F671" i="112"/>
  <c r="A671" i="112"/>
  <c r="D671" i="112"/>
  <c r="B671" i="112"/>
  <c r="C671" i="112"/>
  <c r="H671" i="112"/>
  <c r="E672" i="112"/>
  <c r="F672" i="112"/>
  <c r="A672" i="112"/>
  <c r="D672" i="112"/>
  <c r="B672" i="112"/>
  <c r="C672" i="112"/>
  <c r="H672" i="112"/>
  <c r="E673" i="112"/>
  <c r="F673" i="112"/>
  <c r="A673" i="112"/>
  <c r="D673" i="112"/>
  <c r="B673" i="112"/>
  <c r="C673" i="112"/>
  <c r="H673" i="112"/>
  <c r="E674" i="112"/>
  <c r="F674" i="112"/>
  <c r="A674" i="112"/>
  <c r="D674" i="112"/>
  <c r="B674" i="112"/>
  <c r="C674" i="112"/>
  <c r="H674" i="112"/>
  <c r="E675" i="112"/>
  <c r="F675" i="112"/>
  <c r="A675" i="112"/>
  <c r="D675" i="112"/>
  <c r="B675" i="112"/>
  <c r="C675" i="112"/>
  <c r="H675" i="112"/>
  <c r="E676" i="112"/>
  <c r="F676" i="112"/>
  <c r="A676" i="112"/>
  <c r="D676" i="112"/>
  <c r="B676" i="112"/>
  <c r="C676" i="112"/>
  <c r="H676" i="112"/>
  <c r="E677" i="112"/>
  <c r="F677" i="112"/>
  <c r="A677" i="112"/>
  <c r="D677" i="112"/>
  <c r="B677" i="112"/>
  <c r="C677" i="112"/>
  <c r="H677" i="112"/>
  <c r="E678" i="112"/>
  <c r="F678" i="112"/>
  <c r="A678" i="112"/>
  <c r="D678" i="112"/>
  <c r="B678" i="112"/>
  <c r="C678" i="112"/>
  <c r="H678" i="112"/>
  <c r="E679" i="112"/>
  <c r="F679" i="112"/>
  <c r="A679" i="112"/>
  <c r="D679" i="112"/>
  <c r="B679" i="112"/>
  <c r="C679" i="112"/>
  <c r="H679" i="112"/>
  <c r="E680" i="112"/>
  <c r="F680" i="112"/>
  <c r="A680" i="112"/>
  <c r="D680" i="112"/>
  <c r="B680" i="112"/>
  <c r="C680" i="112"/>
  <c r="H680" i="112"/>
  <c r="E681" i="112"/>
  <c r="F681" i="112"/>
  <c r="A681" i="112"/>
  <c r="D681" i="112"/>
  <c r="B681" i="112"/>
  <c r="C681" i="112"/>
  <c r="H681" i="112"/>
  <c r="E682" i="112"/>
  <c r="F682" i="112"/>
  <c r="A682" i="112"/>
  <c r="D682" i="112"/>
  <c r="B682" i="112"/>
  <c r="C682" i="112"/>
  <c r="H682" i="112"/>
  <c r="E683" i="112"/>
  <c r="F683" i="112"/>
  <c r="A683" i="112"/>
  <c r="D683" i="112"/>
  <c r="B683" i="112"/>
  <c r="C683" i="112"/>
  <c r="H683" i="112"/>
  <c r="E684" i="112"/>
  <c r="F684" i="112"/>
  <c r="A684" i="112"/>
  <c r="D684" i="112"/>
  <c r="B684" i="112"/>
  <c r="C684" i="112"/>
  <c r="H684" i="112"/>
  <c r="E685" i="112"/>
  <c r="F685" i="112"/>
  <c r="A685" i="112"/>
  <c r="D685" i="112"/>
  <c r="B685" i="112"/>
  <c r="C685" i="112"/>
  <c r="H685" i="112"/>
  <c r="E686" i="112"/>
  <c r="F686" i="112"/>
  <c r="A686" i="112"/>
  <c r="D686" i="112"/>
  <c r="B686" i="112"/>
  <c r="C686" i="112"/>
  <c r="H686" i="112"/>
  <c r="E687" i="112"/>
  <c r="F687" i="112"/>
  <c r="A687" i="112"/>
  <c r="D687" i="112"/>
  <c r="B687" i="112"/>
  <c r="C687" i="112"/>
  <c r="H687" i="112"/>
  <c r="E688" i="112"/>
  <c r="F688" i="112"/>
  <c r="A688" i="112"/>
  <c r="D688" i="112"/>
  <c r="B688" i="112"/>
  <c r="C688" i="112"/>
  <c r="H688" i="112"/>
  <c r="E689" i="112"/>
  <c r="F689" i="112"/>
  <c r="A689" i="112"/>
  <c r="D689" i="112"/>
  <c r="B689" i="112"/>
  <c r="C689" i="112"/>
  <c r="H689" i="112"/>
  <c r="E690" i="112"/>
  <c r="F690" i="112"/>
  <c r="A690" i="112"/>
  <c r="D690" i="112"/>
  <c r="B690" i="112"/>
  <c r="C690" i="112"/>
  <c r="H690" i="112"/>
  <c r="E691" i="112"/>
  <c r="F691" i="112"/>
  <c r="A691" i="112"/>
  <c r="D691" i="112"/>
  <c r="B691" i="112"/>
  <c r="C691" i="112"/>
  <c r="H691" i="112"/>
  <c r="E692" i="112"/>
  <c r="F692" i="112"/>
  <c r="A692" i="112"/>
  <c r="D692" i="112"/>
  <c r="B692" i="112"/>
  <c r="C692" i="112"/>
  <c r="H692" i="112"/>
  <c r="E693" i="112"/>
  <c r="F693" i="112"/>
  <c r="A693" i="112"/>
  <c r="D693" i="112"/>
  <c r="B693" i="112"/>
  <c r="C693" i="112"/>
  <c r="H693" i="112"/>
  <c r="E694" i="112"/>
  <c r="F694" i="112"/>
  <c r="A694" i="112"/>
  <c r="D694" i="112"/>
  <c r="B694" i="112"/>
  <c r="C694" i="112"/>
  <c r="H694" i="112"/>
  <c r="E695" i="112"/>
  <c r="F695" i="112"/>
  <c r="A695" i="112"/>
  <c r="D695" i="112"/>
  <c r="B695" i="112"/>
  <c r="C695" i="112"/>
  <c r="H695" i="112"/>
  <c r="E696" i="112"/>
  <c r="F696" i="112"/>
  <c r="A696" i="112"/>
  <c r="D696" i="112"/>
  <c r="B696" i="112"/>
  <c r="C696" i="112"/>
  <c r="H696" i="112"/>
  <c r="E697" i="112"/>
  <c r="F697" i="112"/>
  <c r="A697" i="112"/>
  <c r="D697" i="112"/>
  <c r="B697" i="112"/>
  <c r="C697" i="112"/>
  <c r="H697" i="112"/>
  <c r="E698" i="112"/>
  <c r="F698" i="112"/>
  <c r="A698" i="112"/>
  <c r="D698" i="112"/>
  <c r="B698" i="112"/>
  <c r="C698" i="112"/>
  <c r="H698" i="112"/>
  <c r="E699" i="112"/>
  <c r="F699" i="112"/>
  <c r="A699" i="112"/>
  <c r="D699" i="112"/>
  <c r="B699" i="112"/>
  <c r="C699" i="112"/>
  <c r="H699" i="112"/>
  <c r="E700" i="112"/>
  <c r="F700" i="112"/>
  <c r="A700" i="112"/>
  <c r="D700" i="112"/>
  <c r="B700" i="112"/>
  <c r="C700" i="112"/>
  <c r="H700" i="112"/>
  <c r="E701" i="112"/>
  <c r="F701" i="112"/>
  <c r="A701" i="112"/>
  <c r="D701" i="112"/>
  <c r="B701" i="112"/>
  <c r="C701" i="112"/>
  <c r="H701" i="112"/>
  <c r="E702" i="112"/>
  <c r="F702" i="112"/>
  <c r="A702" i="112"/>
  <c r="D702" i="112"/>
  <c r="B702" i="112"/>
  <c r="C702" i="112"/>
  <c r="H702" i="112"/>
  <c r="E703" i="112"/>
  <c r="F703" i="112"/>
  <c r="A703" i="112"/>
  <c r="D703" i="112"/>
  <c r="B703" i="112"/>
  <c r="C703" i="112"/>
  <c r="H703" i="112"/>
  <c r="E704" i="112"/>
  <c r="F704" i="112"/>
  <c r="A704" i="112"/>
  <c r="D704" i="112"/>
  <c r="B704" i="112"/>
  <c r="C704" i="112"/>
  <c r="H704" i="112"/>
  <c r="E705" i="112"/>
  <c r="F705" i="112"/>
  <c r="A705" i="112"/>
  <c r="D705" i="112"/>
  <c r="B705" i="112"/>
  <c r="C705" i="112"/>
  <c r="H705" i="112"/>
  <c r="E706" i="112"/>
  <c r="F706" i="112"/>
  <c r="A706" i="112"/>
  <c r="D706" i="112"/>
  <c r="B706" i="112"/>
  <c r="C706" i="112"/>
  <c r="H706" i="112"/>
  <c r="E707" i="112"/>
  <c r="F707" i="112"/>
  <c r="A707" i="112"/>
  <c r="D707" i="112"/>
  <c r="B707" i="112"/>
  <c r="C707" i="112"/>
  <c r="H707" i="112"/>
  <c r="E708" i="112"/>
  <c r="F708" i="112"/>
  <c r="A708" i="112"/>
  <c r="D708" i="112"/>
  <c r="B708" i="112"/>
  <c r="C708" i="112"/>
  <c r="H708" i="112"/>
  <c r="E709" i="112"/>
  <c r="F709" i="112"/>
  <c r="A709" i="112"/>
  <c r="D709" i="112"/>
  <c r="B709" i="112"/>
  <c r="C709" i="112"/>
  <c r="H709" i="112"/>
  <c r="E710" i="112"/>
  <c r="F710" i="112"/>
  <c r="A710" i="112"/>
  <c r="D710" i="112"/>
  <c r="B710" i="112"/>
  <c r="C710" i="112"/>
  <c r="H710" i="112"/>
  <c r="E711" i="112"/>
  <c r="F711" i="112"/>
  <c r="A711" i="112"/>
  <c r="D711" i="112"/>
  <c r="B711" i="112"/>
  <c r="C711" i="112"/>
  <c r="H711" i="112"/>
  <c r="E712" i="112"/>
  <c r="F712" i="112"/>
  <c r="A712" i="112"/>
  <c r="D712" i="112"/>
  <c r="B712" i="112"/>
  <c r="C712" i="112"/>
  <c r="H712" i="112"/>
  <c r="E713" i="112"/>
  <c r="F713" i="112"/>
  <c r="A713" i="112"/>
  <c r="D713" i="112"/>
  <c r="B713" i="112"/>
  <c r="C713" i="112"/>
  <c r="H713" i="112"/>
  <c r="E714" i="112"/>
  <c r="F714" i="112"/>
  <c r="A714" i="112"/>
  <c r="D714" i="112"/>
  <c r="B714" i="112"/>
  <c r="C714" i="112"/>
  <c r="H714" i="112"/>
  <c r="E715" i="112"/>
  <c r="F715" i="112"/>
  <c r="A715" i="112"/>
  <c r="D715" i="112"/>
  <c r="B715" i="112"/>
  <c r="C715" i="112"/>
  <c r="H715" i="112"/>
  <c r="E716" i="112"/>
  <c r="F716" i="112"/>
  <c r="A716" i="112"/>
  <c r="D716" i="112"/>
  <c r="B716" i="112"/>
  <c r="C716" i="112"/>
  <c r="H716" i="112"/>
  <c r="G142" i="108" l="1"/>
  <c r="L142" i="108"/>
  <c r="G143" i="108"/>
  <c r="L143" i="108"/>
  <c r="G144" i="108"/>
  <c r="L144" i="108"/>
  <c r="G145" i="108"/>
  <c r="L145" i="108"/>
  <c r="L139" i="108" l="1"/>
  <c r="L140" i="108"/>
  <c r="L141" i="108"/>
  <c r="G141" i="108"/>
  <c r="G140" i="108"/>
  <c r="G139" i="108"/>
  <c r="G7" i="108" l="1"/>
  <c r="L7" i="108"/>
  <c r="G138" i="108"/>
  <c r="L138" i="108"/>
  <c r="G137" i="108" l="1"/>
  <c r="L137" i="108"/>
  <c r="G136" i="108" l="1"/>
  <c r="L136" i="108"/>
  <c r="L135" i="108" l="1"/>
  <c r="G135" i="108"/>
  <c r="G52" i="108" l="1"/>
  <c r="L52" i="108"/>
  <c r="G134" i="108" l="1"/>
  <c r="L134" i="108"/>
  <c r="G51" i="108"/>
  <c r="L51" i="108"/>
  <c r="G132" i="108" l="1"/>
  <c r="L132" i="108"/>
  <c r="G133" i="108"/>
  <c r="L133" i="108"/>
  <c r="G131" i="108" l="1"/>
  <c r="L131" i="108"/>
  <c r="G130" i="108" l="1"/>
  <c r="L130" i="108"/>
  <c r="L23" i="108"/>
  <c r="L6" i="108"/>
  <c r="L126" i="108"/>
  <c r="L127" i="108"/>
  <c r="L128" i="108"/>
  <c r="L129" i="108"/>
  <c r="L24" i="108"/>
  <c r="L124" i="108"/>
  <c r="L125" i="108"/>
  <c r="L50" i="108"/>
  <c r="G128" i="108"/>
  <c r="G129" i="108"/>
  <c r="G24" i="108"/>
  <c r="G127" i="108"/>
  <c r="G126" i="108"/>
  <c r="G6" i="108"/>
  <c r="G23" i="108"/>
  <c r="G125" i="108"/>
  <c r="G50" i="108"/>
  <c r="G124" i="108"/>
  <c r="L48" i="108" l="1"/>
  <c r="L49" i="108"/>
  <c r="G49" i="108"/>
  <c r="G48" i="108"/>
  <c r="L68" i="108" l="1"/>
  <c r="G123" i="108"/>
  <c r="L123" i="108"/>
  <c r="L122" i="108"/>
  <c r="L121" i="108"/>
  <c r="B68" i="108"/>
  <c r="G122" i="108"/>
  <c r="G121" i="108"/>
  <c r="G120" i="108" l="1"/>
  <c r="L120" i="108"/>
  <c r="L117" i="108"/>
  <c r="L118" i="108"/>
  <c r="L119" i="108"/>
  <c r="L116" i="108"/>
  <c r="G119" i="108"/>
  <c r="G118" i="108"/>
  <c r="G116" i="108"/>
  <c r="G114" i="108" l="1"/>
  <c r="L114" i="108"/>
  <c r="G115" i="108"/>
  <c r="L115" i="108"/>
  <c r="L112" i="108"/>
  <c r="L22" i="108"/>
  <c r="L113" i="108"/>
  <c r="N47" i="77"/>
  <c r="B3" i="77"/>
  <c r="C3" i="77"/>
  <c r="D3" i="77"/>
  <c r="E3" i="77"/>
  <c r="F3" i="77"/>
  <c r="G3" i="77"/>
  <c r="H3" i="77"/>
  <c r="B4" i="77"/>
  <c r="C4" i="77"/>
  <c r="D4" i="77"/>
  <c r="E4" i="77"/>
  <c r="F4" i="77"/>
  <c r="G4" i="77"/>
  <c r="H4" i="77"/>
  <c r="N4" i="77"/>
  <c r="B5" i="77"/>
  <c r="C5" i="77"/>
  <c r="D5" i="77"/>
  <c r="E5" i="77"/>
  <c r="F5" i="77"/>
  <c r="G5" i="77"/>
  <c r="H5" i="77"/>
  <c r="N5" i="77"/>
  <c r="B6" i="77"/>
  <c r="C6" i="77"/>
  <c r="D6" i="77"/>
  <c r="E6" i="77"/>
  <c r="F6" i="77"/>
  <c r="G6" i="77"/>
  <c r="H6" i="77"/>
  <c r="N6" i="77"/>
  <c r="B7" i="77"/>
  <c r="C7" i="77"/>
  <c r="D7" i="77"/>
  <c r="E7" i="77"/>
  <c r="F7" i="77"/>
  <c r="G7" i="77"/>
  <c r="H7" i="77"/>
  <c r="N7" i="77"/>
  <c r="B8" i="77"/>
  <c r="C8" i="77"/>
  <c r="D8" i="77"/>
  <c r="E8" i="77"/>
  <c r="F8" i="77"/>
  <c r="G8" i="77"/>
  <c r="H8" i="77"/>
  <c r="N8" i="77"/>
  <c r="B9" i="77"/>
  <c r="C9" i="77"/>
  <c r="D9" i="77"/>
  <c r="E9" i="77"/>
  <c r="F9" i="77"/>
  <c r="G9" i="77"/>
  <c r="H9" i="77"/>
  <c r="N9" i="77"/>
  <c r="B10" i="77"/>
  <c r="C10" i="77"/>
  <c r="D10" i="77"/>
  <c r="E10" i="77"/>
  <c r="F10" i="77"/>
  <c r="G10" i="77"/>
  <c r="H10" i="77"/>
  <c r="N10" i="77"/>
  <c r="B11" i="77"/>
  <c r="C11" i="77"/>
  <c r="D11" i="77"/>
  <c r="E11" i="77"/>
  <c r="F11" i="77"/>
  <c r="G11" i="77"/>
  <c r="H11" i="77"/>
  <c r="N11" i="77"/>
  <c r="B12" i="77"/>
  <c r="C12" i="77"/>
  <c r="D12" i="77"/>
  <c r="E12" i="77"/>
  <c r="F12" i="77"/>
  <c r="G12" i="77"/>
  <c r="H12" i="77"/>
  <c r="N12" i="77"/>
  <c r="B13" i="77"/>
  <c r="C13" i="77"/>
  <c r="D13" i="77"/>
  <c r="E13" i="77"/>
  <c r="F13" i="77"/>
  <c r="G13" i="77"/>
  <c r="H13" i="77"/>
  <c r="N13" i="77"/>
  <c r="B14" i="77"/>
  <c r="C14" i="77"/>
  <c r="D14" i="77"/>
  <c r="E14" i="77"/>
  <c r="F14" i="77"/>
  <c r="G14" i="77"/>
  <c r="H14" i="77"/>
  <c r="N14" i="77"/>
  <c r="B15" i="77"/>
  <c r="C15" i="77"/>
  <c r="D15" i="77"/>
  <c r="E15" i="77"/>
  <c r="F15" i="77"/>
  <c r="G15" i="77"/>
  <c r="H15" i="77"/>
  <c r="N15" i="77"/>
  <c r="B16" i="77"/>
  <c r="C16" i="77"/>
  <c r="D16" i="77"/>
  <c r="E16" i="77"/>
  <c r="F16" i="77"/>
  <c r="G16" i="77"/>
  <c r="H16" i="77"/>
  <c r="N16" i="77"/>
  <c r="B17" i="77"/>
  <c r="C17" i="77"/>
  <c r="D17" i="77"/>
  <c r="E17" i="77"/>
  <c r="F17" i="77"/>
  <c r="G17" i="77"/>
  <c r="H17" i="77"/>
  <c r="N17" i="77"/>
  <c r="B18" i="77"/>
  <c r="C18" i="77"/>
  <c r="D18" i="77"/>
  <c r="E18" i="77"/>
  <c r="F18" i="77"/>
  <c r="G18" i="77"/>
  <c r="H18" i="77"/>
  <c r="N18" i="77"/>
  <c r="B19" i="77"/>
  <c r="C19" i="77"/>
  <c r="D19" i="77"/>
  <c r="E19" i="77"/>
  <c r="F19" i="77"/>
  <c r="G19" i="77"/>
  <c r="H19" i="77"/>
  <c r="N19" i="77"/>
  <c r="B20" i="77"/>
  <c r="C20" i="77"/>
  <c r="D20" i="77"/>
  <c r="E20" i="77"/>
  <c r="F20" i="77"/>
  <c r="G20" i="77"/>
  <c r="H20" i="77"/>
  <c r="N20" i="77"/>
  <c r="B21" i="77"/>
  <c r="C21" i="77"/>
  <c r="D21" i="77"/>
  <c r="E21" i="77"/>
  <c r="F21" i="77"/>
  <c r="G21" i="77"/>
  <c r="H21" i="77"/>
  <c r="N21" i="77"/>
  <c r="B22" i="77"/>
  <c r="C22" i="77"/>
  <c r="D22" i="77"/>
  <c r="E22" i="77"/>
  <c r="F22" i="77"/>
  <c r="G22" i="77"/>
  <c r="H22" i="77"/>
  <c r="N22" i="77"/>
  <c r="B23" i="77"/>
  <c r="C23" i="77"/>
  <c r="D23" i="77"/>
  <c r="E23" i="77"/>
  <c r="F23" i="77"/>
  <c r="G23" i="77"/>
  <c r="H23" i="77"/>
  <c r="N23" i="77"/>
  <c r="B24" i="77"/>
  <c r="C24" i="77"/>
  <c r="D24" i="77"/>
  <c r="E24" i="77"/>
  <c r="F24" i="77"/>
  <c r="G24" i="77"/>
  <c r="H24" i="77"/>
  <c r="N24" i="77"/>
  <c r="B25" i="77"/>
  <c r="C25" i="77"/>
  <c r="D25" i="77"/>
  <c r="E25" i="77"/>
  <c r="F25" i="77"/>
  <c r="G25" i="77"/>
  <c r="H25" i="77"/>
  <c r="N25" i="77"/>
  <c r="B26" i="77"/>
  <c r="C26" i="77"/>
  <c r="D26" i="77"/>
  <c r="E26" i="77"/>
  <c r="F26" i="77"/>
  <c r="G26" i="77"/>
  <c r="H26" i="77"/>
  <c r="N26" i="77"/>
  <c r="B27" i="77"/>
  <c r="C27" i="77"/>
  <c r="D27" i="77"/>
  <c r="E27" i="77"/>
  <c r="F27" i="77"/>
  <c r="G27" i="77"/>
  <c r="H27" i="77"/>
  <c r="N27" i="77"/>
  <c r="B28" i="77"/>
  <c r="C28" i="77"/>
  <c r="D28" i="77"/>
  <c r="E28" i="77"/>
  <c r="F28" i="77"/>
  <c r="G28" i="77"/>
  <c r="H28" i="77"/>
  <c r="N28" i="77"/>
  <c r="B29" i="77"/>
  <c r="C29" i="77"/>
  <c r="D29" i="77"/>
  <c r="E29" i="77"/>
  <c r="F29" i="77"/>
  <c r="G29" i="77"/>
  <c r="H29" i="77"/>
  <c r="N29" i="77"/>
  <c r="B30" i="77"/>
  <c r="C30" i="77"/>
  <c r="D30" i="77"/>
  <c r="E30" i="77"/>
  <c r="F30" i="77"/>
  <c r="G30" i="77"/>
  <c r="H30" i="77"/>
  <c r="N30" i="77"/>
  <c r="B31" i="77"/>
  <c r="C31" i="77"/>
  <c r="D31" i="77"/>
  <c r="E31" i="77"/>
  <c r="F31" i="77"/>
  <c r="G31" i="77"/>
  <c r="H31" i="77"/>
  <c r="N31" i="77"/>
  <c r="B32" i="77"/>
  <c r="C32" i="77"/>
  <c r="D32" i="77"/>
  <c r="E32" i="77"/>
  <c r="F32" i="77"/>
  <c r="G32" i="77"/>
  <c r="H32" i="77"/>
  <c r="N32" i="77"/>
  <c r="B33" i="77"/>
  <c r="C33" i="77"/>
  <c r="D33" i="77"/>
  <c r="E33" i="77"/>
  <c r="F33" i="77"/>
  <c r="G33" i="77"/>
  <c r="H33" i="77"/>
  <c r="N33" i="77"/>
  <c r="B34" i="77"/>
  <c r="C34" i="77"/>
  <c r="D34" i="77"/>
  <c r="E34" i="77"/>
  <c r="F34" i="77"/>
  <c r="G34" i="77"/>
  <c r="H34" i="77"/>
  <c r="N34" i="77"/>
  <c r="B35" i="77"/>
  <c r="C35" i="77"/>
  <c r="D35" i="77"/>
  <c r="E35" i="77"/>
  <c r="F35" i="77"/>
  <c r="G35" i="77"/>
  <c r="H35" i="77"/>
  <c r="N35" i="77"/>
  <c r="B36" i="77"/>
  <c r="C36" i="77"/>
  <c r="D36" i="77"/>
  <c r="E36" i="77"/>
  <c r="F36" i="77"/>
  <c r="G36" i="77"/>
  <c r="H36" i="77"/>
  <c r="N36" i="77"/>
  <c r="B37" i="77"/>
  <c r="C37" i="77"/>
  <c r="D37" i="77"/>
  <c r="E37" i="77"/>
  <c r="F37" i="77"/>
  <c r="G37" i="77"/>
  <c r="H37" i="77"/>
  <c r="B38" i="77"/>
  <c r="C38" i="77"/>
  <c r="D38" i="77"/>
  <c r="E38" i="77"/>
  <c r="F38" i="77"/>
  <c r="G38" i="77"/>
  <c r="H38" i="77"/>
  <c r="N38" i="77"/>
  <c r="B39" i="77"/>
  <c r="C39" i="77"/>
  <c r="D39" i="77"/>
  <c r="E39" i="77"/>
  <c r="F39" i="77"/>
  <c r="G39" i="77"/>
  <c r="H39" i="77"/>
  <c r="N39" i="77"/>
  <c r="B40" i="77"/>
  <c r="C40" i="77"/>
  <c r="D40" i="77"/>
  <c r="E40" i="77"/>
  <c r="F40" i="77"/>
  <c r="G40" i="77"/>
  <c r="H40" i="77"/>
  <c r="N40" i="77"/>
  <c r="B41" i="77"/>
  <c r="C41" i="77"/>
  <c r="D41" i="77"/>
  <c r="E41" i="77"/>
  <c r="F41" i="77"/>
  <c r="G41" i="77"/>
  <c r="H41" i="77"/>
  <c r="N41" i="77"/>
  <c r="B42" i="77"/>
  <c r="C42" i="77"/>
  <c r="D42" i="77"/>
  <c r="E42" i="77"/>
  <c r="F42" i="77"/>
  <c r="G42" i="77"/>
  <c r="H42" i="77"/>
  <c r="N42" i="77"/>
  <c r="B43" i="77"/>
  <c r="C43" i="77"/>
  <c r="D43" i="77"/>
  <c r="E43" i="77"/>
  <c r="F43" i="77"/>
  <c r="G43" i="77"/>
  <c r="H43" i="77"/>
  <c r="N43" i="77"/>
  <c r="B44" i="77"/>
  <c r="C44" i="77"/>
  <c r="D44" i="77"/>
  <c r="E44" i="77"/>
  <c r="F44" i="77"/>
  <c r="G44" i="77"/>
  <c r="H44" i="77"/>
  <c r="B45" i="77"/>
  <c r="C45" i="77"/>
  <c r="D45" i="77"/>
  <c r="E45" i="77"/>
  <c r="F45" i="77"/>
  <c r="G45" i="77"/>
  <c r="H45" i="77"/>
  <c r="N45" i="77"/>
  <c r="B46" i="77"/>
  <c r="C46" i="77"/>
  <c r="D46" i="77"/>
  <c r="E46" i="77"/>
  <c r="F46" i="77"/>
  <c r="G46" i="77"/>
  <c r="H46" i="77"/>
  <c r="B47" i="77"/>
  <c r="C47" i="77"/>
  <c r="D47" i="77"/>
  <c r="E47" i="77"/>
  <c r="F47" i="77"/>
  <c r="G47" i="77"/>
  <c r="H47" i="77"/>
  <c r="B48" i="77"/>
  <c r="C48" i="77"/>
  <c r="D48" i="77"/>
  <c r="E48" i="77"/>
  <c r="F48" i="77"/>
  <c r="G48" i="77"/>
  <c r="H48" i="77"/>
  <c r="B49" i="77"/>
  <c r="C49" i="77"/>
  <c r="D49" i="77"/>
  <c r="E49" i="77"/>
  <c r="F49" i="77"/>
  <c r="G49" i="77"/>
  <c r="H49" i="77"/>
  <c r="B50" i="77"/>
  <c r="C50" i="77"/>
  <c r="D50" i="77"/>
  <c r="E50" i="77"/>
  <c r="F50" i="77"/>
  <c r="G50" i="77"/>
  <c r="H50" i="77"/>
  <c r="B51" i="77"/>
  <c r="C51" i="77"/>
  <c r="D51" i="77"/>
  <c r="E51" i="77"/>
  <c r="F51" i="77"/>
  <c r="G51" i="77"/>
  <c r="H51" i="77"/>
  <c r="B52" i="77"/>
  <c r="C52" i="77"/>
  <c r="D52" i="77"/>
  <c r="E52" i="77"/>
  <c r="F52" i="77"/>
  <c r="G52" i="77"/>
  <c r="H52" i="77"/>
  <c r="B53" i="77"/>
  <c r="C53" i="77"/>
  <c r="D53" i="77"/>
  <c r="E53" i="77"/>
  <c r="F53" i="77"/>
  <c r="G53" i="77"/>
  <c r="H53" i="77"/>
  <c r="B54" i="77"/>
  <c r="C54" i="77"/>
  <c r="D54" i="77"/>
  <c r="E54" i="77"/>
  <c r="F54" i="77"/>
  <c r="G54" i="77"/>
  <c r="H54" i="77"/>
  <c r="B55" i="77"/>
  <c r="C55" i="77"/>
  <c r="D55" i="77"/>
  <c r="E55" i="77"/>
  <c r="F55" i="77"/>
  <c r="G55" i="77"/>
  <c r="H55" i="77"/>
  <c r="B56" i="77"/>
  <c r="C56" i="77"/>
  <c r="D56" i="77"/>
  <c r="E56" i="77"/>
  <c r="F56" i="77"/>
  <c r="G56" i="77"/>
  <c r="H56" i="77"/>
  <c r="B57" i="77"/>
  <c r="C57" i="77"/>
  <c r="D57" i="77"/>
  <c r="E57" i="77"/>
  <c r="F57" i="77"/>
  <c r="G57" i="77"/>
  <c r="H57" i="77"/>
  <c r="B58" i="77"/>
  <c r="C58" i="77"/>
  <c r="D58" i="77"/>
  <c r="E58" i="77"/>
  <c r="F58" i="77"/>
  <c r="G58" i="77"/>
  <c r="H58" i="77"/>
  <c r="B59" i="77"/>
  <c r="C59" i="77"/>
  <c r="D59" i="77"/>
  <c r="E59" i="77"/>
  <c r="F59" i="77"/>
  <c r="G59" i="77"/>
  <c r="H59" i="77"/>
  <c r="B60" i="77"/>
  <c r="C60" i="77"/>
  <c r="D60" i="77"/>
  <c r="E60" i="77"/>
  <c r="F60" i="77"/>
  <c r="G60" i="77"/>
  <c r="H60" i="77"/>
  <c r="B61" i="77"/>
  <c r="C61" i="77"/>
  <c r="D61" i="77"/>
  <c r="E61" i="77"/>
  <c r="F61" i="77"/>
  <c r="G61" i="77"/>
  <c r="H61" i="77"/>
  <c r="B62" i="77"/>
  <c r="C62" i="77"/>
  <c r="D62" i="77"/>
  <c r="E62" i="77"/>
  <c r="F62" i="77"/>
  <c r="G62" i="77"/>
  <c r="H62" i="77"/>
  <c r="B63" i="77"/>
  <c r="C63" i="77"/>
  <c r="D63" i="77"/>
  <c r="E63" i="77"/>
  <c r="F63" i="77"/>
  <c r="G63" i="77"/>
  <c r="H63" i="77"/>
  <c r="B64" i="77"/>
  <c r="C64" i="77"/>
  <c r="D64" i="77"/>
  <c r="E64" i="77"/>
  <c r="F64" i="77"/>
  <c r="G64" i="77"/>
  <c r="H64" i="77"/>
  <c r="B65" i="77"/>
  <c r="C65" i="77"/>
  <c r="D65" i="77"/>
  <c r="E65" i="77"/>
  <c r="F65" i="77"/>
  <c r="G65" i="77"/>
  <c r="H65" i="77"/>
  <c r="B66" i="77"/>
  <c r="C66" i="77"/>
  <c r="D66" i="77"/>
  <c r="E66" i="77"/>
  <c r="F66" i="77"/>
  <c r="G66" i="77"/>
  <c r="H66" i="77"/>
  <c r="B67" i="77"/>
  <c r="C67" i="77"/>
  <c r="D67" i="77"/>
  <c r="E67" i="77"/>
  <c r="F67" i="77"/>
  <c r="G67" i="77"/>
  <c r="H67" i="77"/>
  <c r="G22" i="108"/>
  <c r="G113" i="108"/>
  <c r="G112" i="108"/>
  <c r="I1" i="77"/>
  <c r="N65" i="77" l="1"/>
  <c r="N54" i="77"/>
  <c r="N46" i="77"/>
  <c r="N60" i="77"/>
  <c r="N57" i="77"/>
  <c r="N53" i="77"/>
  <c r="N50" i="77"/>
  <c r="N48" i="77"/>
  <c r="N67" i="77"/>
  <c r="N64" i="77"/>
  <c r="N59" i="77"/>
  <c r="N56" i="77"/>
  <c r="N55" i="77"/>
  <c r="N52" i="77"/>
  <c r="N49" i="77"/>
  <c r="N44" i="77"/>
  <c r="N66" i="77"/>
  <c r="N37" i="77"/>
  <c r="N63" i="77"/>
  <c r="N62" i="77"/>
  <c r="N61" i="77"/>
  <c r="N58" i="77"/>
  <c r="N51" i="77"/>
  <c r="N3" i="77"/>
  <c r="G21" i="108"/>
  <c r="L21" i="108"/>
  <c r="L111" i="108"/>
  <c r="L20" i="108"/>
  <c r="G20" i="108"/>
  <c r="G111" i="108"/>
  <c r="G110" i="108" l="1"/>
  <c r="L110" i="108"/>
  <c r="L19" i="108"/>
  <c r="G19" i="108"/>
  <c r="G109" i="108" l="1"/>
  <c r="L109" i="108"/>
  <c r="G16" i="108"/>
  <c r="L16" i="108"/>
  <c r="G107" i="108" l="1"/>
  <c r="L107" i="108"/>
  <c r="G108" i="108"/>
  <c r="L108" i="108"/>
  <c r="G45" i="108" l="1"/>
  <c r="L45" i="108"/>
  <c r="G97" i="108" l="1"/>
  <c r="L97" i="108"/>
  <c r="L106" i="108" l="1"/>
  <c r="G106" i="108"/>
  <c r="H3" i="112" l="1"/>
  <c r="G96" i="108" l="1"/>
  <c r="L96" i="108"/>
  <c r="G95" i="108" l="1"/>
  <c r="L95" i="108"/>
  <c r="G105" i="108" l="1"/>
  <c r="L105" i="108"/>
  <c r="G86" i="108" l="1"/>
  <c r="L86" i="108"/>
  <c r="G13" i="108" l="1"/>
  <c r="L13" i="108"/>
  <c r="G60" i="108" l="1"/>
  <c r="L60" i="108"/>
  <c r="G70" i="108" l="1"/>
  <c r="L70" i="108"/>
  <c r="G77" i="108" l="1"/>
  <c r="L77" i="108"/>
  <c r="G18" i="108" l="1"/>
  <c r="L18" i="108"/>
  <c r="G84" i="108" l="1"/>
  <c r="L84" i="108"/>
  <c r="G161" i="108" l="1"/>
  <c r="L161" i="108"/>
  <c r="G169" i="108" l="1"/>
  <c r="L169" i="108"/>
  <c r="G164" i="108" l="1"/>
  <c r="L164" i="108"/>
  <c r="G94" i="108" l="1"/>
  <c r="L94" i="108"/>
  <c r="G9" i="108" l="1"/>
  <c r="L9" i="108"/>
  <c r="G165" i="108"/>
  <c r="L165" i="108"/>
  <c r="G76" i="108" l="1"/>
  <c r="L76" i="108"/>
  <c r="G41" i="108" l="1"/>
  <c r="L41" i="108"/>
  <c r="G83" i="108" l="1"/>
  <c r="L83" i="108"/>
  <c r="G58" i="108" l="1"/>
  <c r="L58" i="108"/>
  <c r="G62" i="108" l="1"/>
  <c r="L62" i="108"/>
  <c r="G104" i="108" l="1"/>
  <c r="L104" i="108"/>
  <c r="K1" i="77" l="1"/>
  <c r="J1" i="77"/>
  <c r="L1" i="77"/>
  <c r="G28" i="108"/>
  <c r="L28" i="108"/>
  <c r="C3" i="112" l="1"/>
  <c r="B3" i="112"/>
  <c r="D3" i="112"/>
  <c r="A3" i="112"/>
  <c r="F3" i="112"/>
  <c r="L148" i="108"/>
  <c r="G148" i="108"/>
  <c r="L74" i="108"/>
  <c r="G74" i="108"/>
  <c r="L55" i="108"/>
  <c r="G55" i="108"/>
  <c r="L88" i="108"/>
  <c r="G88" i="108"/>
  <c r="L69" i="108"/>
  <c r="G69" i="108"/>
  <c r="L72" i="108"/>
  <c r="G72" i="108"/>
  <c r="L10" i="108"/>
  <c r="G10" i="108"/>
  <c r="L168" i="108"/>
  <c r="G168" i="108"/>
  <c r="L150" i="108"/>
  <c r="G150" i="108"/>
  <c r="L99" i="108"/>
  <c r="G99" i="108"/>
  <c r="L78" i="108"/>
  <c r="G78" i="108"/>
  <c r="L56" i="108"/>
  <c r="G56" i="108"/>
  <c r="L159" i="108"/>
  <c r="G159" i="108"/>
  <c r="L40" i="108"/>
  <c r="G40" i="108"/>
  <c r="L98" i="108"/>
  <c r="G98" i="108"/>
  <c r="L80" i="108"/>
  <c r="G80" i="108"/>
  <c r="L100" i="108"/>
  <c r="G100" i="108"/>
  <c r="L158" i="108"/>
  <c r="G158" i="108"/>
  <c r="L103" i="108"/>
  <c r="G103" i="108"/>
  <c r="L27" i="108"/>
  <c r="G27" i="108"/>
  <c r="L155" i="108"/>
  <c r="G155" i="108"/>
  <c r="L59" i="108"/>
  <c r="G59" i="108"/>
  <c r="L12" i="108"/>
  <c r="G12" i="108"/>
  <c r="L46" i="108"/>
  <c r="G46" i="108"/>
  <c r="L87" i="108"/>
  <c r="G87" i="108"/>
  <c r="L102" i="108"/>
  <c r="G102" i="108"/>
  <c r="L31" i="108"/>
  <c r="G31" i="108"/>
  <c r="L167" i="108"/>
  <c r="G167" i="108"/>
  <c r="L93" i="108"/>
  <c r="G93" i="108"/>
  <c r="L29" i="108"/>
  <c r="G29" i="108"/>
  <c r="L57" i="108"/>
  <c r="G57" i="108"/>
  <c r="L82" i="108"/>
  <c r="G82" i="108"/>
  <c r="L101" i="108"/>
  <c r="L92" i="108"/>
  <c r="G92" i="108"/>
  <c r="L61" i="108"/>
  <c r="G61" i="108"/>
  <c r="L79" i="108"/>
  <c r="G79" i="108"/>
  <c r="L156" i="108"/>
  <c r="G156" i="108"/>
  <c r="L11" i="108"/>
  <c r="G11" i="108"/>
  <c r="L170" i="108"/>
  <c r="G170" i="108"/>
  <c r="L147" i="108"/>
  <c r="G147" i="108"/>
  <c r="L153" i="108"/>
  <c r="G153" i="108"/>
  <c r="L157" i="108"/>
  <c r="G157" i="108"/>
  <c r="L73" i="108"/>
  <c r="G73" i="108"/>
  <c r="L17" i="108"/>
  <c r="G17" i="108"/>
  <c r="L4" i="108"/>
  <c r="G4" i="108"/>
  <c r="L42" i="108"/>
  <c r="G42" i="108"/>
  <c r="L166" i="108"/>
  <c r="G166" i="108"/>
  <c r="L89" i="108"/>
  <c r="G89" i="108"/>
  <c r="L8" i="108"/>
  <c r="G8" i="108"/>
  <c r="L75" i="108"/>
  <c r="G75" i="108"/>
  <c r="L151" i="108"/>
  <c r="G151" i="108"/>
  <c r="L44" i="108"/>
  <c r="G44" i="108"/>
  <c r="L43" i="108"/>
  <c r="G43" i="108"/>
  <c r="L5" i="108"/>
  <c r="G5" i="108"/>
  <c r="L149" i="108"/>
  <c r="G149" i="108"/>
  <c r="L14" i="108"/>
  <c r="G14" i="108"/>
  <c r="L91" i="108"/>
  <c r="G91" i="108"/>
  <c r="L163" i="108"/>
  <c r="G163" i="108"/>
  <c r="L154" i="108"/>
  <c r="G154" i="108"/>
  <c r="L160" i="108"/>
  <c r="G160" i="108"/>
  <c r="L26" i="108"/>
  <c r="G26" i="108"/>
  <c r="L71" i="108"/>
  <c r="G71" i="108"/>
  <c r="L152" i="108"/>
  <c r="G152" i="108"/>
  <c r="L162" i="108"/>
  <c r="G162" i="108"/>
  <c r="L171" i="108"/>
  <c r="G171" i="108"/>
  <c r="L30" i="108"/>
  <c r="G30" i="108"/>
  <c r="L47" i="108"/>
  <c r="G47" i="108"/>
  <c r="L25" i="108"/>
  <c r="L54" i="108"/>
  <c r="G54" i="108"/>
  <c r="L85" i="108"/>
  <c r="G85" i="108"/>
  <c r="L81" i="108"/>
  <c r="G81" i="108"/>
  <c r="G68" i="108"/>
  <c r="F68" i="108"/>
  <c r="E68" i="108"/>
  <c r="D68" i="108"/>
  <c r="C68" i="108"/>
  <c r="A68" i="108"/>
  <c r="L15" i="108"/>
  <c r="G15" i="108"/>
  <c r="L90" i="108"/>
  <c r="G90" i="108"/>
  <c r="M1" i="77" l="1"/>
  <c r="N1" i="7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04" refreshedVersion="0" background="1">
    <extLst>
      <ext xmlns:x15="http://schemas.microsoft.com/office/spreadsheetml/2010/11/main" uri="{DE250136-89BD-433C-8126-D09CA5730AF9}">
        <x15:connection id="ScheduleEmp1"/>
      </ext>
    </extLst>
  </connection>
  <connection id="2" xr16:uid="{00000000-0015-0000-FFFF-FFFF01000000}" name="Connection1" type="104" refreshedVersion="0" background="1">
    <extLst>
      <ext xmlns:x15="http://schemas.microsoft.com/office/spreadsheetml/2010/11/main" uri="{DE250136-89BD-433C-8126-D09CA5730AF9}">
        <x15:connection id="Budgeted_Hrs"/>
      </ext>
    </extLst>
  </connection>
  <connection id="3" xr16:uid="{00000000-0015-0000-FFFF-FFFF02000000}" name="Connection2" type="104" refreshedVersion="0" background="1">
    <extLst>
      <ext xmlns:x15="http://schemas.microsoft.com/office/spreadsheetml/2010/11/main" uri="{DE250136-89BD-433C-8126-D09CA5730AF9}">
        <x15:connection id="ScheduleEmp2"/>
      </ext>
    </extLst>
  </connection>
  <connection id="4" xr16:uid="{00000000-0015-0000-FFFF-FFFF03000000}" name="Connection3" type="104" refreshedVersion="0" background="1">
    <extLst>
      <ext xmlns:x15="http://schemas.microsoft.com/office/spreadsheetml/2010/11/main" uri="{DE250136-89BD-433C-8126-D09CA5730AF9}">
        <x15:connection id="UnscheduleEmp1"/>
      </ext>
    </extLst>
  </connection>
  <connection id="5" xr16:uid="{00000000-0015-0000-FFFF-FFFF04000000}" name="Connection4" type="104" refreshedVersion="0" background="1">
    <extLst>
      <ext xmlns:x15="http://schemas.microsoft.com/office/spreadsheetml/2010/11/main" uri="{DE250136-89BD-433C-8126-D09CA5730AF9}">
        <x15:connection id="UnscheduleEmp2"/>
      </ext>
    </extLst>
  </connection>
  <connection id="6" xr16:uid="{56EBF822-F398-4C5F-BD8A-9B194D706C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0000000-0015-0000-FFFF-FFFF06000000}" name="WorksheetConnection_OT One Report for Mobily 11 - 15 Sep 24.xlsx!Budgeted_Hrs" type="102" refreshedVersion="5" minRefreshableVersion="5">
    <extLst>
      <ext xmlns:x15="http://schemas.microsoft.com/office/spreadsheetml/2010/11/main" uri="{DE250136-89BD-433C-8126-D09CA5730AF9}">
        <x15:connection id="Budgeted_Hrs">
          <x15:rangePr sourceName="_xlcn.WorksheetConnection_OTOneReportforMobily1115Sep24.xlsxBudgeted_Hrs1"/>
        </x15:connection>
      </ext>
    </extLst>
  </connection>
  <connection id="8" xr16:uid="{00000000-0015-0000-FFFF-FFFF07000000}" name="WorksheetConnection_OT One Report for Mobily 11 - 15 Sep 24.xlsx!ScheduleEmp1" type="102" refreshedVersion="8" minRefreshableVersion="5">
    <extLst>
      <ext xmlns:x15="http://schemas.microsoft.com/office/spreadsheetml/2010/11/main" uri="{DE250136-89BD-433C-8126-D09CA5730AF9}">
        <x15:connection id="ScheduleEmp1">
          <x15:rangePr sourceName="_xlcn.WorksheetConnection_OTOneReportforMobily1115Sep24.xlsxScheduleEmp11"/>
        </x15:connection>
      </ext>
    </extLst>
  </connection>
  <connection id="9" xr16:uid="{00000000-0015-0000-FFFF-FFFF08000000}" name="WorksheetConnection_OT One Report for Mobily 11 - 15 Sep 24.xlsx!ScheduleEmp2" type="102" refreshedVersion="8" minRefreshableVersion="5">
    <extLst>
      <ext xmlns:x15="http://schemas.microsoft.com/office/spreadsheetml/2010/11/main" uri="{DE250136-89BD-433C-8126-D09CA5730AF9}">
        <x15:connection id="ScheduleEmp2">
          <x15:rangePr sourceName="_xlcn.WorksheetConnection_OTOneReportforMobily1115Sep24.xlsxScheduleEmp21"/>
        </x15:connection>
      </ext>
    </extLst>
  </connection>
  <connection id="10" xr16:uid="{00000000-0015-0000-FFFF-FFFF09000000}" name="WorksheetConnection_OT One Report for Mobily 11 - 15 Sep 24.xlsx!UnscheduleEmp1" type="102" refreshedVersion="8" minRefreshableVersion="5">
    <extLst>
      <ext xmlns:x15="http://schemas.microsoft.com/office/spreadsheetml/2010/11/main" uri="{DE250136-89BD-433C-8126-D09CA5730AF9}">
        <x15:connection id="UnscheduleEmp1">
          <x15:rangePr sourceName="_xlcn.WorksheetConnection_OTOneReportforMobily1115Sep24.xlsxUnscheduleEmp11"/>
        </x15:connection>
      </ext>
    </extLst>
  </connection>
  <connection id="11" xr16:uid="{00000000-0015-0000-FFFF-FFFF0A000000}" name="WorksheetConnection_OT One Report for Mobily 11 - 15 Sep 24.xlsx!UnscheduleEmp2" type="102" refreshedVersion="8" minRefreshableVersion="5">
    <extLst>
      <ext xmlns:x15="http://schemas.microsoft.com/office/spreadsheetml/2010/11/main" uri="{DE250136-89BD-433C-8126-D09CA5730AF9}">
        <x15:connection id="UnscheduleEmp2">
          <x15:rangePr sourceName="_xlcn.WorksheetConnection_OTOneReportforMobily1115Sep24.xlsxUnscheduleEmp21"/>
        </x15:connection>
      </ext>
    </extLst>
  </connection>
</connections>
</file>

<file path=xl/sharedStrings.xml><?xml version="1.0" encoding="utf-8"?>
<sst xmlns="http://schemas.openxmlformats.org/spreadsheetml/2006/main" count="8130" uniqueCount="2813">
  <si>
    <t>Name</t>
  </si>
  <si>
    <t>Grand Total</t>
  </si>
  <si>
    <t>North Carolina</t>
  </si>
  <si>
    <t>Arizona</t>
  </si>
  <si>
    <t>Colorado</t>
  </si>
  <si>
    <t>Employee Name</t>
  </si>
  <si>
    <t>Market</t>
  </si>
  <si>
    <t>VP</t>
  </si>
  <si>
    <t>SD</t>
  </si>
  <si>
    <t>Role</t>
  </si>
  <si>
    <t>UID</t>
  </si>
  <si>
    <t>Dealer Code</t>
  </si>
  <si>
    <t>Tiers</t>
  </si>
  <si>
    <t>Store</t>
  </si>
  <si>
    <t>TM</t>
  </si>
  <si>
    <t>Unique ID</t>
  </si>
  <si>
    <t xml:space="preserve">Market </t>
  </si>
  <si>
    <t>HRBP</t>
  </si>
  <si>
    <t>Suhail Ishaq</t>
  </si>
  <si>
    <t>Hours</t>
  </si>
  <si>
    <t>(+ / -)
Budgeted Hours</t>
  </si>
  <si>
    <t>Weekly Budgeted HRS</t>
  </si>
  <si>
    <t xml:space="preserve">Other Hours </t>
  </si>
  <si>
    <t xml:space="preserve">Total Hours </t>
  </si>
  <si>
    <t>Total</t>
  </si>
  <si>
    <t>Regular</t>
  </si>
  <si>
    <t>Paycom ID</t>
  </si>
  <si>
    <t>P9IFS</t>
  </si>
  <si>
    <t>Battleship</t>
  </si>
  <si>
    <t>6C0KB</t>
  </si>
  <si>
    <t>YLXY5</t>
  </si>
  <si>
    <t>C9ZNE</t>
  </si>
  <si>
    <t>Focus</t>
  </si>
  <si>
    <t>B2073</t>
  </si>
  <si>
    <t>7ZLZ7</t>
  </si>
  <si>
    <t>6V54M</t>
  </si>
  <si>
    <t>GUOUA</t>
  </si>
  <si>
    <t>2SFXX</t>
  </si>
  <si>
    <t>CN32O</t>
  </si>
  <si>
    <t>CW6TF</t>
  </si>
  <si>
    <t>UPT8M</t>
  </si>
  <si>
    <t>BSZB8</t>
  </si>
  <si>
    <t>GWQIS</t>
  </si>
  <si>
    <t>BCOIE</t>
  </si>
  <si>
    <t>R92SD</t>
  </si>
  <si>
    <t>NIO23</t>
  </si>
  <si>
    <t>I5L0X</t>
  </si>
  <si>
    <t>QS54H</t>
  </si>
  <si>
    <t>Flagship</t>
  </si>
  <si>
    <t>AWT9Q</t>
  </si>
  <si>
    <t>UU83T</t>
  </si>
  <si>
    <t>IMJBE</t>
  </si>
  <si>
    <t>0HMFH</t>
  </si>
  <si>
    <t>P07IO</t>
  </si>
  <si>
    <t>O6NP5</t>
  </si>
  <si>
    <t>F55BK</t>
  </si>
  <si>
    <t>2D5RV</t>
  </si>
  <si>
    <t>8D69G</t>
  </si>
  <si>
    <t>LJYG2</t>
  </si>
  <si>
    <t>6O40V</t>
  </si>
  <si>
    <t>53E9H</t>
  </si>
  <si>
    <t>5QFEU</t>
  </si>
  <si>
    <t>2UABE</t>
  </si>
  <si>
    <t>FPS6F</t>
  </si>
  <si>
    <t>NNSOU</t>
  </si>
  <si>
    <t>MUNLH</t>
  </si>
  <si>
    <t>OEMAI</t>
  </si>
  <si>
    <t>W4MF3</t>
  </si>
  <si>
    <t>NOSI9</t>
  </si>
  <si>
    <t>SH6P2</t>
  </si>
  <si>
    <t>VF55C</t>
  </si>
  <si>
    <t>DIJ20</t>
  </si>
  <si>
    <t>DWIR7</t>
  </si>
  <si>
    <t>X5JJ8</t>
  </si>
  <si>
    <t>ZKNAH</t>
  </si>
  <si>
    <t>J9TP8</t>
  </si>
  <si>
    <t>X7LPP</t>
  </si>
  <si>
    <t>62N4L</t>
  </si>
  <si>
    <t>MPQ3B</t>
  </si>
  <si>
    <t>L79WR</t>
  </si>
  <si>
    <t>LPLMX</t>
  </si>
  <si>
    <t>CWI3V</t>
  </si>
  <si>
    <t>43ULD</t>
  </si>
  <si>
    <t>DLR7L</t>
  </si>
  <si>
    <t>8Y9CK</t>
  </si>
  <si>
    <t>5Q9UB</t>
  </si>
  <si>
    <t>HGFWY</t>
  </si>
  <si>
    <t>P2HTQ</t>
  </si>
  <si>
    <t>B0OZJ</t>
  </si>
  <si>
    <t>UOJKY</t>
  </si>
  <si>
    <t>5F9Z6</t>
  </si>
  <si>
    <t>GPNH2</t>
  </si>
  <si>
    <t>SUVYW</t>
  </si>
  <si>
    <t>Store UID</t>
  </si>
  <si>
    <t>Tier</t>
  </si>
  <si>
    <t>JR56T</t>
  </si>
  <si>
    <t>A9OP</t>
  </si>
  <si>
    <t>A0J5</t>
  </si>
  <si>
    <t>A98N</t>
  </si>
  <si>
    <t>A8KH</t>
  </si>
  <si>
    <t>KNOX, AUSTIN</t>
  </si>
  <si>
    <t>A0TU</t>
  </si>
  <si>
    <t>A9MS</t>
  </si>
  <si>
    <t>A88L</t>
  </si>
  <si>
    <t>A9IG</t>
  </si>
  <si>
    <t>A8KB</t>
  </si>
  <si>
    <t>A9GT</t>
  </si>
  <si>
    <t>A0QH</t>
  </si>
  <si>
    <t>A15D</t>
  </si>
  <si>
    <t>A8XK</t>
  </si>
  <si>
    <t>A0XX</t>
  </si>
  <si>
    <t>A0IT</t>
  </si>
  <si>
    <t>A0AP</t>
  </si>
  <si>
    <t>A156</t>
  </si>
  <si>
    <t>A95R</t>
  </si>
  <si>
    <t>A13A</t>
  </si>
  <si>
    <t>A1F8</t>
  </si>
  <si>
    <t>A18V</t>
  </si>
  <si>
    <t>A9V5</t>
  </si>
  <si>
    <t>A9VJ</t>
  </si>
  <si>
    <t>A3MC</t>
  </si>
  <si>
    <t>A0H6</t>
  </si>
  <si>
    <t>A0OR</t>
  </si>
  <si>
    <t>A0AF</t>
  </si>
  <si>
    <t>A0HE</t>
  </si>
  <si>
    <t>A0PH</t>
  </si>
  <si>
    <t>KONKEL, PATRICK JOSEPH</t>
  </si>
  <si>
    <t>A1CR</t>
  </si>
  <si>
    <t>A053</t>
  </si>
  <si>
    <t>A1DS</t>
  </si>
  <si>
    <t>A1XJ</t>
  </si>
  <si>
    <t>A3K6</t>
  </si>
  <si>
    <t>A25J</t>
  </si>
  <si>
    <t>A2KM</t>
  </si>
  <si>
    <t>A2UC</t>
  </si>
  <si>
    <t>RODRIGUEZ, ERIC</t>
  </si>
  <si>
    <t>A5DH</t>
  </si>
  <si>
    <t>A7BA</t>
  </si>
  <si>
    <t>A7DU</t>
  </si>
  <si>
    <t>A84T</t>
  </si>
  <si>
    <t>A2QW</t>
  </si>
  <si>
    <t>A27C</t>
  </si>
  <si>
    <t>A8Y6</t>
  </si>
  <si>
    <t>A84K</t>
  </si>
  <si>
    <t>A6NO</t>
  </si>
  <si>
    <t>A13D</t>
  </si>
  <si>
    <t>A0J1</t>
  </si>
  <si>
    <t>A0WC</t>
  </si>
  <si>
    <t>A0Z2</t>
  </si>
  <si>
    <t>A07F</t>
  </si>
  <si>
    <t>A0BS</t>
  </si>
  <si>
    <t>A12D</t>
  </si>
  <si>
    <t>A16C</t>
  </si>
  <si>
    <t>A1CS</t>
  </si>
  <si>
    <t>A9A3</t>
  </si>
  <si>
    <t>A0SN</t>
  </si>
  <si>
    <t>A0V6</t>
  </si>
  <si>
    <t>A9RH</t>
  </si>
  <si>
    <t>A9SZ</t>
  </si>
  <si>
    <t>AA0W</t>
  </si>
  <si>
    <t>A931</t>
  </si>
  <si>
    <t>A95I</t>
  </si>
  <si>
    <t>A9KG</t>
  </si>
  <si>
    <t>A9YE</t>
  </si>
  <si>
    <t>A08X</t>
  </si>
  <si>
    <t>A1FH</t>
  </si>
  <si>
    <t>A8P1</t>
  </si>
  <si>
    <t>A9MI</t>
  </si>
  <si>
    <t>A047</t>
  </si>
  <si>
    <t>A9KZ</t>
  </si>
  <si>
    <t>A9J2</t>
  </si>
  <si>
    <t>A0C9</t>
  </si>
  <si>
    <t>A9KJ</t>
  </si>
  <si>
    <t>A0O1</t>
  </si>
  <si>
    <t>A3LA</t>
  </si>
  <si>
    <t>A9MC</t>
  </si>
  <si>
    <t>A9P3</t>
  </si>
  <si>
    <t>A9Y5</t>
  </si>
  <si>
    <t>A04L</t>
  </si>
  <si>
    <t>A0AG</t>
  </si>
  <si>
    <t>A95L</t>
  </si>
  <si>
    <t>OSO, ANTHONY MICHAEL</t>
  </si>
  <si>
    <t>A9OY</t>
  </si>
  <si>
    <t>A9F0</t>
  </si>
  <si>
    <t>A9IM</t>
  </si>
  <si>
    <t>A9MB</t>
  </si>
  <si>
    <t>A9ON</t>
  </si>
  <si>
    <t>A0FF</t>
  </si>
  <si>
    <t>A0GO</t>
  </si>
  <si>
    <t>A16G</t>
  </si>
  <si>
    <t>A9O4</t>
  </si>
  <si>
    <t>A027</t>
  </si>
  <si>
    <t>A040</t>
  </si>
  <si>
    <t>A10V</t>
  </si>
  <si>
    <t>A147</t>
  </si>
  <si>
    <t>A8XD</t>
  </si>
  <si>
    <t>A9CA</t>
  </si>
  <si>
    <t>A9Q7</t>
  </si>
  <si>
    <t>A0XB</t>
  </si>
  <si>
    <t>NAVARRO, MYRNA LIZBETH</t>
  </si>
  <si>
    <t>A12Q</t>
  </si>
  <si>
    <t>A9BO</t>
  </si>
  <si>
    <t>A9HL</t>
  </si>
  <si>
    <t>A00F</t>
  </si>
  <si>
    <t>A1C3</t>
  </si>
  <si>
    <t>A397</t>
  </si>
  <si>
    <t>A970</t>
  </si>
  <si>
    <t>A99K</t>
  </si>
  <si>
    <t>A13K</t>
  </si>
  <si>
    <t>A180</t>
  </si>
  <si>
    <t>A1A1</t>
  </si>
  <si>
    <t>A071</t>
  </si>
  <si>
    <t>A0JR</t>
  </si>
  <si>
    <t>A1BG</t>
  </si>
  <si>
    <t>A8MC</t>
  </si>
  <si>
    <t>A0OU</t>
  </si>
  <si>
    <t>A8MD</t>
  </si>
  <si>
    <t>A93R</t>
  </si>
  <si>
    <t>A9KK</t>
  </si>
  <si>
    <t>A14P</t>
  </si>
  <si>
    <t>A1A5</t>
  </si>
  <si>
    <t>A1GN</t>
  </si>
  <si>
    <t>WILLIAMS, KACEY LEE</t>
  </si>
  <si>
    <t>A3L3</t>
  </si>
  <si>
    <t>A96G</t>
  </si>
  <si>
    <t>A96J</t>
  </si>
  <si>
    <t>A9D1</t>
  </si>
  <si>
    <t>A91C</t>
  </si>
  <si>
    <t>A9PB</t>
  </si>
  <si>
    <t>A0M8</t>
  </si>
  <si>
    <t>A8XH</t>
  </si>
  <si>
    <t>A909</t>
  </si>
  <si>
    <t>A9L1</t>
  </si>
  <si>
    <t>A015</t>
  </si>
  <si>
    <t>A96O</t>
  </si>
  <si>
    <t>A9GJ</t>
  </si>
  <si>
    <t>A03A</t>
  </si>
  <si>
    <t>A0G7</t>
  </si>
  <si>
    <t>A18P</t>
  </si>
  <si>
    <t>A9OU</t>
  </si>
  <si>
    <t>AA0E</t>
  </si>
  <si>
    <t>A034</t>
  </si>
  <si>
    <t>A0AZ</t>
  </si>
  <si>
    <t>A17A</t>
  </si>
  <si>
    <t>A3FT</t>
  </si>
  <si>
    <t>A3LM</t>
  </si>
  <si>
    <t>A3LR</t>
  </si>
  <si>
    <t>A8XJ</t>
  </si>
  <si>
    <t>A06D</t>
  </si>
  <si>
    <t>A0L7</t>
  </si>
  <si>
    <t>A11D</t>
  </si>
  <si>
    <t>A3KW</t>
  </si>
  <si>
    <t>A9TN</t>
  </si>
  <si>
    <t>A9WD</t>
  </si>
  <si>
    <t>A9XK</t>
  </si>
  <si>
    <t>A9YU</t>
  </si>
  <si>
    <t>A0A2</t>
  </si>
  <si>
    <t>A90D</t>
  </si>
  <si>
    <t>A9RD</t>
  </si>
  <si>
    <t>A0J3</t>
  </si>
  <si>
    <t>A18U</t>
  </si>
  <si>
    <t>A3KQ</t>
  </si>
  <si>
    <t>A02U</t>
  </si>
  <si>
    <t>A1HZ</t>
  </si>
  <si>
    <t>A9KP</t>
  </si>
  <si>
    <t>A9KQ</t>
  </si>
  <si>
    <t>A9KV</t>
  </si>
  <si>
    <t>A0DY</t>
  </si>
  <si>
    <t>A3IP</t>
  </si>
  <si>
    <t>A3MP</t>
  </si>
  <si>
    <t>A9L2</t>
  </si>
  <si>
    <t>A033</t>
  </si>
  <si>
    <t>A17I</t>
  </si>
  <si>
    <t>A1DU</t>
  </si>
  <si>
    <t>A90Y</t>
  </si>
  <si>
    <t>A02F</t>
  </si>
  <si>
    <t>A15S</t>
  </si>
  <si>
    <t>A1A8</t>
  </si>
  <si>
    <t>A1F1</t>
  </si>
  <si>
    <t>A003</t>
  </si>
  <si>
    <t>A1HN</t>
  </si>
  <si>
    <t>A3IK</t>
  </si>
  <si>
    <t>A0XS</t>
  </si>
  <si>
    <t>A0Y0</t>
  </si>
  <si>
    <t>A1CB</t>
  </si>
  <si>
    <t>A9P1</t>
  </si>
  <si>
    <t>A1DO</t>
  </si>
  <si>
    <t>A9L9</t>
  </si>
  <si>
    <t>A97O</t>
  </si>
  <si>
    <t>A9KM</t>
  </si>
  <si>
    <t>A0S1</t>
  </si>
  <si>
    <t>A93X</t>
  </si>
  <si>
    <t>A10G</t>
  </si>
  <si>
    <t>A3JB</t>
  </si>
  <si>
    <t>A8IG</t>
  </si>
  <si>
    <t>A92F</t>
  </si>
  <si>
    <t>A8KD</t>
  </si>
  <si>
    <t>A8ZN</t>
  </si>
  <si>
    <t>A9HW</t>
  </si>
  <si>
    <t>A0S6</t>
  </si>
  <si>
    <t>A15H</t>
  </si>
  <si>
    <t>A91J</t>
  </si>
  <si>
    <t>A0BJ</t>
  </si>
  <si>
    <t>A0F0</t>
  </si>
  <si>
    <t>A0TZ</t>
  </si>
  <si>
    <t>A9A6</t>
  </si>
  <si>
    <t>A9HZ</t>
  </si>
  <si>
    <t>A00P</t>
  </si>
  <si>
    <t>AJALA, SEGUN</t>
  </si>
  <si>
    <t>A06X</t>
  </si>
  <si>
    <t>A1HT</t>
  </si>
  <si>
    <t>A97R</t>
  </si>
  <si>
    <t>A9ST</t>
  </si>
  <si>
    <t>AA0M</t>
  </si>
  <si>
    <t>A0AA</t>
  </si>
  <si>
    <t>A8N6</t>
  </si>
  <si>
    <t>A8NX</t>
  </si>
  <si>
    <t>A974</t>
  </si>
  <si>
    <t>A0DM</t>
  </si>
  <si>
    <t>A0WM</t>
  </si>
  <si>
    <t>A3PD</t>
  </si>
  <si>
    <t>A073</t>
  </si>
  <si>
    <t>A9X8</t>
  </si>
  <si>
    <t>A06T</t>
  </si>
  <si>
    <t>A07E</t>
  </si>
  <si>
    <t>A12C</t>
  </si>
  <si>
    <t>A16F</t>
  </si>
  <si>
    <t>A1HC</t>
  </si>
  <si>
    <t>A9P6</t>
  </si>
  <si>
    <t>A02Z</t>
  </si>
  <si>
    <t>A1AC</t>
  </si>
  <si>
    <t>A8MZ</t>
  </si>
  <si>
    <t>A0RL</t>
  </si>
  <si>
    <t>A0YZ</t>
  </si>
  <si>
    <t>A188</t>
  </si>
  <si>
    <t>A9JA</t>
  </si>
  <si>
    <t>A07T</t>
  </si>
  <si>
    <t>A092</t>
  </si>
  <si>
    <t>A1HV</t>
  </si>
  <si>
    <t>A9J4</t>
  </si>
  <si>
    <t>A3C8</t>
  </si>
  <si>
    <t>FAJARDO, ANDY JOSUE</t>
  </si>
  <si>
    <t>A9CF</t>
  </si>
  <si>
    <t>SUAREZ, OSCAR MANUEL</t>
  </si>
  <si>
    <t>A9DM</t>
  </si>
  <si>
    <t>A93I</t>
  </si>
  <si>
    <t>A09E</t>
  </si>
  <si>
    <t>A1BX</t>
  </si>
  <si>
    <t>A90X</t>
  </si>
  <si>
    <t>A91S</t>
  </si>
  <si>
    <t>A9JS</t>
  </si>
  <si>
    <t>A04I</t>
  </si>
  <si>
    <t>A1B9</t>
  </si>
  <si>
    <t>A8XC</t>
  </si>
  <si>
    <t>A1D0</t>
  </si>
  <si>
    <t>A9YB</t>
  </si>
  <si>
    <t>A3G9</t>
  </si>
  <si>
    <t>A93H</t>
  </si>
  <si>
    <t>A91F</t>
  </si>
  <si>
    <t>A0KE</t>
  </si>
  <si>
    <t>A3AQ</t>
  </si>
  <si>
    <t>CLARK, CHASE JAMES</t>
  </si>
  <si>
    <t>A977</t>
  </si>
  <si>
    <t>A9SU</t>
  </si>
  <si>
    <t>AA19</t>
  </si>
  <si>
    <t>A9Q8</t>
  </si>
  <si>
    <t>A9DN</t>
  </si>
  <si>
    <t>A9QX</t>
  </si>
  <si>
    <t>A8YZ</t>
  </si>
  <si>
    <t>A4UG</t>
  </si>
  <si>
    <t>AA2F</t>
  </si>
  <si>
    <t>ID</t>
  </si>
  <si>
    <t>AA2C</t>
  </si>
  <si>
    <t>AA1V</t>
  </si>
  <si>
    <t>AA1W</t>
  </si>
  <si>
    <t>AA1T</t>
  </si>
  <si>
    <t>AA1F</t>
  </si>
  <si>
    <t>AA1J</t>
  </si>
  <si>
    <t>AA2Q</t>
  </si>
  <si>
    <t>AA1O</t>
  </si>
  <si>
    <t>AA3B</t>
  </si>
  <si>
    <t>AA40</t>
  </si>
  <si>
    <t>AA4L</t>
  </si>
  <si>
    <t>AA5V</t>
  </si>
  <si>
    <t>AA52</t>
  </si>
  <si>
    <t>AA5K</t>
  </si>
  <si>
    <t>AA3M</t>
  </si>
  <si>
    <t>AA5F</t>
  </si>
  <si>
    <t>A0AY</t>
  </si>
  <si>
    <t>AA6M</t>
  </si>
  <si>
    <t>AA72</t>
  </si>
  <si>
    <t>A9WW</t>
  </si>
  <si>
    <t>AA7T</t>
  </si>
  <si>
    <t>AA79</t>
  </si>
  <si>
    <t>AA8R</t>
  </si>
  <si>
    <t>AAAN</t>
  </si>
  <si>
    <t>AABN</t>
  </si>
  <si>
    <t>AAB5</t>
  </si>
  <si>
    <t>AAAB</t>
  </si>
  <si>
    <t>AACJ</t>
  </si>
  <si>
    <t>AAC4</t>
  </si>
  <si>
    <t>AADB</t>
  </si>
  <si>
    <t>AAD6</t>
  </si>
  <si>
    <t>AACO</t>
  </si>
  <si>
    <t>AACQ</t>
  </si>
  <si>
    <t>AACP</t>
  </si>
  <si>
    <t>AAFC</t>
  </si>
  <si>
    <t>AAFK</t>
  </si>
  <si>
    <t>ACND</t>
  </si>
  <si>
    <t>ACNL</t>
  </si>
  <si>
    <t>ACOD</t>
  </si>
  <si>
    <t>A2YS</t>
  </si>
  <si>
    <t>AAB1</t>
  </si>
  <si>
    <t>ACON</t>
  </si>
  <si>
    <t>ACOM</t>
  </si>
  <si>
    <t>ACPC</t>
  </si>
  <si>
    <t>A0A9</t>
  </si>
  <si>
    <t>A32R</t>
  </si>
  <si>
    <t>ACQZ</t>
  </si>
  <si>
    <t>ACR6</t>
  </si>
  <si>
    <t>ACS1</t>
  </si>
  <si>
    <t>AGVJ</t>
  </si>
  <si>
    <t>ACS7</t>
  </si>
  <si>
    <t>ACSE</t>
  </si>
  <si>
    <t>AR4C</t>
  </si>
  <si>
    <t>AR58</t>
  </si>
  <si>
    <t>AR5E</t>
  </si>
  <si>
    <t>AR5X</t>
  </si>
  <si>
    <t>AR66</t>
  </si>
  <si>
    <t>AR67</t>
  </si>
  <si>
    <t>A34Q</t>
  </si>
  <si>
    <t>AR69</t>
  </si>
  <si>
    <t>AR6B</t>
  </si>
  <si>
    <t>AR5O</t>
  </si>
  <si>
    <t>AR5Q</t>
  </si>
  <si>
    <t>AR5N</t>
  </si>
  <si>
    <t>AR5Z</t>
  </si>
  <si>
    <t>AR6W</t>
  </si>
  <si>
    <t>AR5G</t>
  </si>
  <si>
    <t>A0SR</t>
  </si>
  <si>
    <t>AR7M</t>
  </si>
  <si>
    <t>AR7N</t>
  </si>
  <si>
    <t>AR8H</t>
  </si>
  <si>
    <t>AR9J</t>
  </si>
  <si>
    <t>AR9G</t>
  </si>
  <si>
    <t>AR5F</t>
  </si>
  <si>
    <t>AR8M</t>
  </si>
  <si>
    <t>AR4F</t>
  </si>
  <si>
    <t>AR9H</t>
  </si>
  <si>
    <t>ARB9</t>
  </si>
  <si>
    <t>AR8G</t>
  </si>
  <si>
    <t>AR9A</t>
  </si>
  <si>
    <t>AR90</t>
  </si>
  <si>
    <t>ARBB</t>
  </si>
  <si>
    <t>ARC5</t>
  </si>
  <si>
    <t>ARB1</t>
  </si>
  <si>
    <t>AR99</t>
  </si>
  <si>
    <t>ARAF</t>
  </si>
  <si>
    <t>AR9Y</t>
  </si>
  <si>
    <t>ARAS</t>
  </si>
  <si>
    <t>AR98</t>
  </si>
  <si>
    <t>A5LJ</t>
  </si>
  <si>
    <t>ARAJ</t>
  </si>
  <si>
    <t>ARAV</t>
  </si>
  <si>
    <t>ARCN</t>
  </si>
  <si>
    <t>ARD9</t>
  </si>
  <si>
    <t>ARCW</t>
  </si>
  <si>
    <t>ARD4</t>
  </si>
  <si>
    <t>ARAR</t>
  </si>
  <si>
    <t>AR9I</t>
  </si>
  <si>
    <t>ARCY</t>
  </si>
  <si>
    <t>A3IJ</t>
  </si>
  <si>
    <t>A7U4</t>
  </si>
  <si>
    <t>ARDA</t>
  </si>
  <si>
    <t>ARC6</t>
  </si>
  <si>
    <t>ATWO</t>
  </si>
  <si>
    <t>ATWD</t>
  </si>
  <si>
    <t>ATXF</t>
  </si>
  <si>
    <t>ATXO</t>
  </si>
  <si>
    <t>ARAU</t>
  </si>
  <si>
    <t>ATXI</t>
  </si>
  <si>
    <t>ATWE</t>
  </si>
  <si>
    <t>ATX9</t>
  </si>
  <si>
    <t>ATX8</t>
  </si>
  <si>
    <t>ATXU</t>
  </si>
  <si>
    <t>ATWJ</t>
  </si>
  <si>
    <t>ATWI</t>
  </si>
  <si>
    <t>ATYR</t>
  </si>
  <si>
    <t>ATYE</t>
  </si>
  <si>
    <t>ATYD</t>
  </si>
  <si>
    <t>ATXY</t>
  </si>
  <si>
    <t>ATZ9</t>
  </si>
  <si>
    <t>ATYF</t>
  </si>
  <si>
    <t>ATYU</t>
  </si>
  <si>
    <t>ATZ6</t>
  </si>
  <si>
    <t>ATZ8</t>
  </si>
  <si>
    <t>AU06</t>
  </si>
  <si>
    <t>AU0P</t>
  </si>
  <si>
    <t>AU11</t>
  </si>
  <si>
    <t>AU18</t>
  </si>
  <si>
    <t>AU25</t>
  </si>
  <si>
    <t>AU1H</t>
  </si>
  <si>
    <t>AU38</t>
  </si>
  <si>
    <t>AU2X</t>
  </si>
  <si>
    <t>AU37</t>
  </si>
  <si>
    <t>AU3E</t>
  </si>
  <si>
    <t>Midtown</t>
  </si>
  <si>
    <t>Rutland</t>
  </si>
  <si>
    <t>Laredo- Bob Bullock</t>
  </si>
  <si>
    <t>Laredo Crossing</t>
  </si>
  <si>
    <t>Richmond (River Park)</t>
  </si>
  <si>
    <t>Rice Ave</t>
  </si>
  <si>
    <t>Missouri City</t>
  </si>
  <si>
    <t>OLTORF</t>
  </si>
  <si>
    <t>Falls Creek Humble</t>
  </si>
  <si>
    <t>Buda Town Center</t>
  </si>
  <si>
    <t>Academy Blvd CO</t>
  </si>
  <si>
    <t>Grand View Market Place</t>
  </si>
  <si>
    <t>WAUKESHA</t>
  </si>
  <si>
    <t>Garner Raleigh</t>
  </si>
  <si>
    <t>VAL VISTA</t>
  </si>
  <si>
    <t>Winterville NC</t>
  </si>
  <si>
    <t>Nogales - Mariposa Mall</t>
  </si>
  <si>
    <t>Legacy Village</t>
  </si>
  <si>
    <t>Buffalo Spot</t>
  </si>
  <si>
    <t>Fountain MESA ROAD</t>
  </si>
  <si>
    <t>Briargate</t>
  </si>
  <si>
    <t>Onalaska</t>
  </si>
  <si>
    <t>Tomah Buan Street</t>
  </si>
  <si>
    <t>Angleton Harvin Dr</t>
  </si>
  <si>
    <t>Texas City</t>
  </si>
  <si>
    <t>Sand Hill</t>
  </si>
  <si>
    <t>LAREDO PLANTATION CENTRE</t>
  </si>
  <si>
    <t>EAGLE PASS</t>
  </si>
  <si>
    <t>DEL RIO</t>
  </si>
  <si>
    <t>APPLETON</t>
  </si>
  <si>
    <t>Riverstone</t>
  </si>
  <si>
    <t>PLOVER</t>
  </si>
  <si>
    <t>The Grid</t>
  </si>
  <si>
    <t>Kingsbridge</t>
  </si>
  <si>
    <t>Fondren Village</t>
  </si>
  <si>
    <t>Westheimer Tanglewilde</t>
  </si>
  <si>
    <t>Antoine Town Center</t>
  </si>
  <si>
    <t>Bellaire (Hong Kong Mall)</t>
  </si>
  <si>
    <t>FUQUA Ave</t>
  </si>
  <si>
    <t>Ponderosa Forest</t>
  </si>
  <si>
    <t>Fairmont Pkwy</t>
  </si>
  <si>
    <t>Deer Park</t>
  </si>
  <si>
    <t>Presidio</t>
  </si>
  <si>
    <t>FOND DU LAC</t>
  </si>
  <si>
    <t>The Groves</t>
  </si>
  <si>
    <t>Memorial Dr</t>
  </si>
  <si>
    <t>BELVIDERE</t>
  </si>
  <si>
    <t>Jasper</t>
  </si>
  <si>
    <t>Wurzbach Road</t>
  </si>
  <si>
    <t>San Pedro</t>
  </si>
  <si>
    <t>Uvalde</t>
  </si>
  <si>
    <t>Durham</t>
  </si>
  <si>
    <t>Bethany Home</t>
  </si>
  <si>
    <t>MIDVALE PLAZA</t>
  </si>
  <si>
    <t>Little York Rd</t>
  </si>
  <si>
    <t>Rosenberg</t>
  </si>
  <si>
    <t>Baytown</t>
  </si>
  <si>
    <t>Reidsville Rd</t>
  </si>
  <si>
    <t>Mocksville</t>
  </si>
  <si>
    <t>Old Vail Plaza</t>
  </si>
  <si>
    <t>Sterling</t>
  </si>
  <si>
    <t>Richland Center</t>
  </si>
  <si>
    <t>Sturgeon Bay</t>
  </si>
  <si>
    <t>Interquest</t>
  </si>
  <si>
    <t>AU26</t>
  </si>
  <si>
    <t>AU3O</t>
  </si>
  <si>
    <t>AU1R</t>
  </si>
  <si>
    <t>AU3Y</t>
  </si>
  <si>
    <t>AU4Z</t>
  </si>
  <si>
    <t>AU54</t>
  </si>
  <si>
    <t>AU5Q</t>
  </si>
  <si>
    <t>AU4S</t>
  </si>
  <si>
    <t>AU5P</t>
  </si>
  <si>
    <t>AU5J</t>
  </si>
  <si>
    <t>AU65</t>
  </si>
  <si>
    <t>A0HD</t>
  </si>
  <si>
    <t>AU63</t>
  </si>
  <si>
    <t>AU7A</t>
  </si>
  <si>
    <t>AU7B</t>
  </si>
  <si>
    <t>AU7C</t>
  </si>
  <si>
    <t>AU7E</t>
  </si>
  <si>
    <t>AU7Q</t>
  </si>
  <si>
    <t>AU8L</t>
  </si>
  <si>
    <t>AU82</t>
  </si>
  <si>
    <t>A4UM</t>
  </si>
  <si>
    <t>AU8J</t>
  </si>
  <si>
    <t>AU8V</t>
  </si>
  <si>
    <t>AU8Z</t>
  </si>
  <si>
    <t>A7ZF</t>
  </si>
  <si>
    <t>AUAF</t>
  </si>
  <si>
    <t>AUBT</t>
  </si>
  <si>
    <t>AUBS</t>
  </si>
  <si>
    <t>A1TG</t>
  </si>
  <si>
    <t>AUBY</t>
  </si>
  <si>
    <t>AUBR</t>
  </si>
  <si>
    <t>AUC2</t>
  </si>
  <si>
    <t>AUBO</t>
  </si>
  <si>
    <t>AUBP</t>
  </si>
  <si>
    <t>AUCK</t>
  </si>
  <si>
    <t>AUCZ</t>
  </si>
  <si>
    <t>AUD7</t>
  </si>
  <si>
    <t>AUDY</t>
  </si>
  <si>
    <t>AUDX</t>
  </si>
  <si>
    <t>Regular Hours</t>
  </si>
  <si>
    <t>AUGR</t>
  </si>
  <si>
    <t>AUFT</t>
  </si>
  <si>
    <t>AUHK</t>
  </si>
  <si>
    <t>AUHJ</t>
  </si>
  <si>
    <t>AUCF</t>
  </si>
  <si>
    <t>AUI4</t>
  </si>
  <si>
    <t>A51R</t>
  </si>
  <si>
    <t>AUI7</t>
  </si>
  <si>
    <t>AUIO</t>
  </si>
  <si>
    <t>AUJ0</t>
  </si>
  <si>
    <t>AUIV</t>
  </si>
  <si>
    <t>AUIR</t>
  </si>
  <si>
    <t>AUJ1</t>
  </si>
  <si>
    <t>AUIW</t>
  </si>
  <si>
    <t>AUKG</t>
  </si>
  <si>
    <t>AUHN</t>
  </si>
  <si>
    <t>AUJQ</t>
  </si>
  <si>
    <t>Overtime Hours</t>
  </si>
  <si>
    <t>Approaching OT</t>
  </si>
  <si>
    <t>Total Hours</t>
  </si>
  <si>
    <t>Date</t>
  </si>
  <si>
    <t>AUJN</t>
  </si>
  <si>
    <t>AULI</t>
  </si>
  <si>
    <t>A35K</t>
  </si>
  <si>
    <t>Pay Period Wise OT Hours</t>
  </si>
  <si>
    <t>Week Wise OT Hours</t>
  </si>
  <si>
    <t>AUMW</t>
  </si>
  <si>
    <t>AUO4</t>
  </si>
  <si>
    <t>AUO9</t>
  </si>
  <si>
    <t>AUM1</t>
  </si>
  <si>
    <t>AUOQ</t>
  </si>
  <si>
    <t>AUPD</t>
  </si>
  <si>
    <t>AUPB</t>
  </si>
  <si>
    <t>AUQD</t>
  </si>
  <si>
    <t>AUGS</t>
  </si>
  <si>
    <t>AUQI</t>
  </si>
  <si>
    <t>AUQ1</t>
  </si>
  <si>
    <t>Tucson Speedway</t>
  </si>
  <si>
    <t>AEPR6</t>
  </si>
  <si>
    <t>AUPP</t>
  </si>
  <si>
    <t>AUSC</t>
  </si>
  <si>
    <t>AUSB</t>
  </si>
  <si>
    <t>A90G</t>
  </si>
  <si>
    <t>AUTR</t>
  </si>
  <si>
    <t>AUTQ</t>
  </si>
  <si>
    <t>AUVI</t>
  </si>
  <si>
    <t>AUUL</t>
  </si>
  <si>
    <t>AUVS</t>
  </si>
  <si>
    <t>AUWM</t>
  </si>
  <si>
    <t>AUWW</t>
  </si>
  <si>
    <t>AUWY</t>
  </si>
  <si>
    <t>Jayme Roraff</t>
  </si>
  <si>
    <t>Susu Leong</t>
  </si>
  <si>
    <t>AUXN</t>
  </si>
  <si>
    <t>AUXJ</t>
  </si>
  <si>
    <t>AV0K</t>
  </si>
  <si>
    <t>AV05</t>
  </si>
  <si>
    <t>AV0Q</t>
  </si>
  <si>
    <t>AV0I</t>
  </si>
  <si>
    <t>AV04</t>
  </si>
  <si>
    <t>AV12</t>
  </si>
  <si>
    <t>AV1H</t>
  </si>
  <si>
    <t>AV1K</t>
  </si>
  <si>
    <t>AV2P</t>
  </si>
  <si>
    <t>A3BD</t>
  </si>
  <si>
    <t>AV2Y</t>
  </si>
  <si>
    <t>WORSHAM, CHARLENE TORRES</t>
  </si>
  <si>
    <t>AV0C</t>
  </si>
  <si>
    <t>AV33</t>
  </si>
  <si>
    <t>AUZZ</t>
  </si>
  <si>
    <t>AV3X</t>
  </si>
  <si>
    <t>AV3I</t>
  </si>
  <si>
    <t>AV4K</t>
  </si>
  <si>
    <t>AV4U</t>
  </si>
  <si>
    <t>AV5G</t>
  </si>
  <si>
    <t>AV4S</t>
  </si>
  <si>
    <t>AV51</t>
  </si>
  <si>
    <t>AV4O</t>
  </si>
  <si>
    <t>AV60</t>
  </si>
  <si>
    <t>AV66</t>
  </si>
  <si>
    <t>AV01</t>
  </si>
  <si>
    <t>AV4B</t>
  </si>
  <si>
    <t>AV6F</t>
  </si>
  <si>
    <t>AV5W</t>
  </si>
  <si>
    <t>AV89</t>
  </si>
  <si>
    <t>AV6N</t>
  </si>
  <si>
    <t>AV92</t>
  </si>
  <si>
    <t>AV7T</t>
  </si>
  <si>
    <t>AV8H</t>
  </si>
  <si>
    <t>A32D</t>
  </si>
  <si>
    <t>AV6K</t>
  </si>
  <si>
    <t>AVAO</t>
  </si>
  <si>
    <t>AVAI</t>
  </si>
  <si>
    <t>AVB5</t>
  </si>
  <si>
    <t>Retail Store Manager I</t>
  </si>
  <si>
    <t>Bilingual Connectivity Expert</t>
  </si>
  <si>
    <t>Connectivity Expert</t>
  </si>
  <si>
    <t>Bilingual Retail Store Manager I</t>
  </si>
  <si>
    <t>AVBR</t>
  </si>
  <si>
    <t>AVB0</t>
  </si>
  <si>
    <t>AVD6</t>
  </si>
  <si>
    <t>AVD2</t>
  </si>
  <si>
    <t>AVFC</t>
  </si>
  <si>
    <t>AVFK</t>
  </si>
  <si>
    <t>AVDT</t>
  </si>
  <si>
    <t>AVFS</t>
  </si>
  <si>
    <t>AVG4</t>
  </si>
  <si>
    <t>AVDY</t>
  </si>
  <si>
    <t>AVFR</t>
  </si>
  <si>
    <t>AVFA</t>
  </si>
  <si>
    <t>AVFD</t>
  </si>
  <si>
    <t>AVH5</t>
  </si>
  <si>
    <t>SEL</t>
  </si>
  <si>
    <t>AVI3</t>
  </si>
  <si>
    <t>AVH6</t>
  </si>
  <si>
    <t>AVGT</t>
  </si>
  <si>
    <t>AVG3</t>
  </si>
  <si>
    <t>AVIN</t>
  </si>
  <si>
    <t>VALENCIA, JOSE ANTONIO</t>
  </si>
  <si>
    <t>A0H7</t>
  </si>
  <si>
    <t>AVJ8</t>
  </si>
  <si>
    <t>AVJ2</t>
  </si>
  <si>
    <t>AVJW</t>
  </si>
  <si>
    <t>AVK6</t>
  </si>
  <si>
    <t>AVKY</t>
  </si>
  <si>
    <t>AVM0</t>
  </si>
  <si>
    <t>AVMG</t>
  </si>
  <si>
    <t>AVNF</t>
  </si>
  <si>
    <t>AVKZ</t>
  </si>
  <si>
    <t>LARIOS, ANASTACIA ANGELES</t>
  </si>
  <si>
    <t>AVMN</t>
  </si>
  <si>
    <t>AVJF</t>
  </si>
  <si>
    <t>AVOR</t>
  </si>
  <si>
    <t>AVOC</t>
  </si>
  <si>
    <t>AVPM</t>
  </si>
  <si>
    <t>AVOD</t>
  </si>
  <si>
    <t>AVPB</t>
  </si>
  <si>
    <t>AVPZ</t>
  </si>
  <si>
    <t>AVOQ</t>
  </si>
  <si>
    <t>AVR0</t>
  </si>
  <si>
    <t>AVQ3</t>
  </si>
  <si>
    <t>AVPW</t>
  </si>
  <si>
    <t>AVQC</t>
  </si>
  <si>
    <t>AVNZ</t>
  </si>
  <si>
    <t>AVPY</t>
  </si>
  <si>
    <t>A0GA</t>
  </si>
  <si>
    <t>AVSK</t>
  </si>
  <si>
    <t>AVQD</t>
  </si>
  <si>
    <t>AVTF</t>
  </si>
  <si>
    <t>AVSQ</t>
  </si>
  <si>
    <t>AVTV</t>
  </si>
  <si>
    <t>AVSW</t>
  </si>
  <si>
    <t>AVTW</t>
  </si>
  <si>
    <t>Romio Hamdar</t>
  </si>
  <si>
    <t>AVW9</t>
  </si>
  <si>
    <t>AVWP</t>
  </si>
  <si>
    <t>AVXR</t>
  </si>
  <si>
    <t>AVW3</t>
  </si>
  <si>
    <t>FUENTES, ANTONY ALEXANDER</t>
  </si>
  <si>
    <t>A0H1</t>
  </si>
  <si>
    <t>AVXS</t>
  </si>
  <si>
    <t>Houston East</t>
  </si>
  <si>
    <t>AVVC</t>
  </si>
  <si>
    <t>A0P6</t>
  </si>
  <si>
    <t>AVZ6</t>
  </si>
  <si>
    <t>AVWA</t>
  </si>
  <si>
    <t>AVXL</t>
  </si>
  <si>
    <t>AW00</t>
  </si>
  <si>
    <t>AW0W</t>
  </si>
  <si>
    <t>AVYG</t>
  </si>
  <si>
    <t>AW07</t>
  </si>
  <si>
    <t>AW17</t>
  </si>
  <si>
    <t>AW1I</t>
  </si>
  <si>
    <t>AW16</t>
  </si>
  <si>
    <t>A5UF</t>
  </si>
  <si>
    <t>A2KL</t>
  </si>
  <si>
    <t>AW2O</t>
  </si>
  <si>
    <t>AW04</t>
  </si>
  <si>
    <t>AW2W</t>
  </si>
  <si>
    <t>AW4V</t>
  </si>
  <si>
    <t>AW4G</t>
  </si>
  <si>
    <t>AW5F</t>
  </si>
  <si>
    <t>AW6F</t>
  </si>
  <si>
    <t>AW6J</t>
  </si>
  <si>
    <t>AW3S</t>
  </si>
  <si>
    <t>AW6W</t>
  </si>
  <si>
    <t>AW53</t>
  </si>
  <si>
    <t>AW2J</t>
  </si>
  <si>
    <t>AW84</t>
  </si>
  <si>
    <t>AW7X</t>
  </si>
  <si>
    <t>AW5G</t>
  </si>
  <si>
    <t>AW8U</t>
  </si>
  <si>
    <t>AW7Y</t>
  </si>
  <si>
    <t>AW8T</t>
  </si>
  <si>
    <t>AW3T</t>
  </si>
  <si>
    <t>AW7R</t>
  </si>
  <si>
    <t>A3BL</t>
  </si>
  <si>
    <t>AWAB</t>
  </si>
  <si>
    <t>AWAW</t>
  </si>
  <si>
    <t>AWA4</t>
  </si>
  <si>
    <t>AWAG</t>
  </si>
  <si>
    <t>A46B</t>
  </si>
  <si>
    <t>A0FM</t>
  </si>
  <si>
    <t>A6V7</t>
  </si>
  <si>
    <t>AWA2</t>
  </si>
  <si>
    <t>AWA3</t>
  </si>
  <si>
    <t>AW9R</t>
  </si>
  <si>
    <t>AWBN</t>
  </si>
  <si>
    <t>AW9S</t>
  </si>
  <si>
    <t>AWAU</t>
  </si>
  <si>
    <t>AWBX</t>
  </si>
  <si>
    <t>AW4F</t>
  </si>
  <si>
    <t>AWD6</t>
  </si>
  <si>
    <t>AWD5</t>
  </si>
  <si>
    <t>AWCR</t>
  </si>
  <si>
    <t>AWCQ</t>
  </si>
  <si>
    <t>AWC0</t>
  </si>
  <si>
    <t>AWC3</t>
  </si>
  <si>
    <t>A1R1</t>
  </si>
  <si>
    <t>AWFB</t>
  </si>
  <si>
    <t>AWDG</t>
  </si>
  <si>
    <t>VP/TM</t>
  </si>
  <si>
    <t>AWCH</t>
  </si>
  <si>
    <t>AWFD</t>
  </si>
  <si>
    <t>AWG0</t>
  </si>
  <si>
    <t>AWF2</t>
  </si>
  <si>
    <t>AWFC</t>
  </si>
  <si>
    <t>AWG3</t>
  </si>
  <si>
    <t>AWG7</t>
  </si>
  <si>
    <t>AWGR</t>
  </si>
  <si>
    <t>AWGH</t>
  </si>
  <si>
    <t>AWHU</t>
  </si>
  <si>
    <t>AWIF</t>
  </si>
  <si>
    <t>AWGQ</t>
  </si>
  <si>
    <t>AWIO</t>
  </si>
  <si>
    <t>AWK6</t>
  </si>
  <si>
    <t>ALVAREZ, CLAUDIA E</t>
  </si>
  <si>
    <t>AWJI</t>
  </si>
  <si>
    <t>AWIZ</t>
  </si>
  <si>
    <t>AWJL</t>
  </si>
  <si>
    <t>AWJM</t>
  </si>
  <si>
    <t>A257</t>
  </si>
  <si>
    <t>AWKD</t>
  </si>
  <si>
    <t>AWLP</t>
  </si>
  <si>
    <t>AWM7</t>
  </si>
  <si>
    <t>AWLQ</t>
  </si>
  <si>
    <t>AHB7</t>
  </si>
  <si>
    <t>A59X</t>
  </si>
  <si>
    <t>AWND</t>
  </si>
  <si>
    <t>AWNP</t>
  </si>
  <si>
    <t>AWMF</t>
  </si>
  <si>
    <t>AWNX</t>
  </si>
  <si>
    <t>AWOG</t>
  </si>
  <si>
    <t>Bilingual Store Lead</t>
  </si>
  <si>
    <t>AWOR</t>
  </si>
  <si>
    <t>AWM9</t>
  </si>
  <si>
    <t>AWP7</t>
  </si>
  <si>
    <t>AWPB</t>
  </si>
  <si>
    <t>AWOT</t>
  </si>
  <si>
    <t>AWOO</t>
  </si>
  <si>
    <t>AWNB</t>
  </si>
  <si>
    <t>AWQV</t>
  </si>
  <si>
    <t>Christopher Correa</t>
  </si>
  <si>
    <t>AWPT</t>
  </si>
  <si>
    <t>AWSA</t>
  </si>
  <si>
    <t>AWRR</t>
  </si>
  <si>
    <t>AWQY</t>
  </si>
  <si>
    <t>AWT2</t>
  </si>
  <si>
    <t>ARROYO, SAHIRA GISSELLE</t>
  </si>
  <si>
    <t>AWP9</t>
  </si>
  <si>
    <t>AWTA</t>
  </si>
  <si>
    <t>AWTV</t>
  </si>
  <si>
    <t>AWQB</t>
  </si>
  <si>
    <t>AWQU</t>
  </si>
  <si>
    <t>AWT9</t>
  </si>
  <si>
    <t>AWQ7</t>
  </si>
  <si>
    <t>AWUR</t>
  </si>
  <si>
    <t>AWTC</t>
  </si>
  <si>
    <t>Anthony Galichet</t>
  </si>
  <si>
    <t>AWUG</t>
  </si>
  <si>
    <t>AWV6</t>
  </si>
  <si>
    <t>AWV7</t>
  </si>
  <si>
    <t>AWTB</t>
  </si>
  <si>
    <t>AWW7</t>
  </si>
  <si>
    <t>AWWK</t>
  </si>
  <si>
    <t>AWTT</t>
  </si>
  <si>
    <t>AWWO</t>
  </si>
  <si>
    <t>AWSB</t>
  </si>
  <si>
    <t>AWXH</t>
  </si>
  <si>
    <t>AWXW</t>
  </si>
  <si>
    <t>AWY7</t>
  </si>
  <si>
    <t>AWXI</t>
  </si>
  <si>
    <t>AWV8</t>
  </si>
  <si>
    <t>AWY4</t>
  </si>
  <si>
    <t>Brittanie Braggs</t>
  </si>
  <si>
    <t>AWXA</t>
  </si>
  <si>
    <t>AWXR</t>
  </si>
  <si>
    <t>AWWU</t>
  </si>
  <si>
    <t>AWZ1</t>
  </si>
  <si>
    <t>AWZJ</t>
  </si>
  <si>
    <t>AWXG</t>
  </si>
  <si>
    <t>San Antonio/Laredo</t>
  </si>
  <si>
    <t>AX0X</t>
  </si>
  <si>
    <t>AX0L</t>
  </si>
  <si>
    <t>AX11</t>
  </si>
  <si>
    <t>AX2D</t>
  </si>
  <si>
    <t>AWXJ</t>
  </si>
  <si>
    <t>AWZZ</t>
  </si>
  <si>
    <t>AX2S</t>
  </si>
  <si>
    <t>AWYS</t>
  </si>
  <si>
    <t>AX2Q</t>
  </si>
  <si>
    <t>AX2G</t>
  </si>
  <si>
    <t>AWZY</t>
  </si>
  <si>
    <t>AX3H</t>
  </si>
  <si>
    <t>A6YS</t>
  </si>
  <si>
    <t>AX2B</t>
  </si>
  <si>
    <t>Closed</t>
  </si>
  <si>
    <t>AX12</t>
  </si>
  <si>
    <t>AX4F</t>
  </si>
  <si>
    <t>AX03</t>
  </si>
  <si>
    <t>JOHNSON, BARON D</t>
  </si>
  <si>
    <t>AX49</t>
  </si>
  <si>
    <t>A45V</t>
  </si>
  <si>
    <t>AX3O</t>
  </si>
  <si>
    <t>AX4H</t>
  </si>
  <si>
    <t>AX4V</t>
  </si>
  <si>
    <t>AX4I</t>
  </si>
  <si>
    <t>AX38</t>
  </si>
  <si>
    <t>AX32</t>
  </si>
  <si>
    <t>AX5E</t>
  </si>
  <si>
    <t>AX53</t>
  </si>
  <si>
    <t>AX45</t>
  </si>
  <si>
    <t>AX6F</t>
  </si>
  <si>
    <t>AX6A</t>
  </si>
  <si>
    <t>Veronica Ramos</t>
  </si>
  <si>
    <t>26 Nov - 02 Dec</t>
  </si>
  <si>
    <t>AX7H</t>
  </si>
  <si>
    <t>AX64</t>
  </si>
  <si>
    <t>AX7P</t>
  </si>
  <si>
    <t>AX68</t>
  </si>
  <si>
    <t>AX6K</t>
  </si>
  <si>
    <t>03 Dec - 09 Dec</t>
  </si>
  <si>
    <t>AX8B</t>
  </si>
  <si>
    <t>AX78</t>
  </si>
  <si>
    <t>AX84</t>
  </si>
  <si>
    <t>AX79</t>
  </si>
  <si>
    <t>ROMERO, ALEXEY</t>
  </si>
  <si>
    <t>AX8N</t>
  </si>
  <si>
    <t>AX8O</t>
  </si>
  <si>
    <t>SANYANG, MODOU LAMIN</t>
  </si>
  <si>
    <t>AX8P</t>
  </si>
  <si>
    <t>AX9M</t>
  </si>
  <si>
    <t>AX91</t>
  </si>
  <si>
    <t>AX6T</t>
  </si>
  <si>
    <t>AX9I</t>
  </si>
  <si>
    <t>A7FX</t>
  </si>
  <si>
    <t>AXA0</t>
  </si>
  <si>
    <t>AX7A</t>
  </si>
  <si>
    <t>AP2E</t>
  </si>
  <si>
    <t>AXAE</t>
  </si>
  <si>
    <t>AX9A</t>
  </si>
  <si>
    <t>AXAF</t>
  </si>
  <si>
    <t>AX92</t>
  </si>
  <si>
    <t>KELLY, MARKUS DOMINIC</t>
  </si>
  <si>
    <t>AX90</t>
  </si>
  <si>
    <t>AX80</t>
  </si>
  <si>
    <t>AXAG</t>
  </si>
  <si>
    <t>AXA6</t>
  </si>
  <si>
    <t>10 Dec - 16 Dec</t>
  </si>
  <si>
    <t>17 Dec - 23 Dec</t>
  </si>
  <si>
    <t>AX6Z</t>
  </si>
  <si>
    <t>AXAM</t>
  </si>
  <si>
    <t>SANCHEZ, JOSE ANTONIO</t>
  </si>
  <si>
    <t>AXAN</t>
  </si>
  <si>
    <t>AXBR</t>
  </si>
  <si>
    <t>AXC0</t>
  </si>
  <si>
    <t>AXB7</t>
  </si>
  <si>
    <t>24 Dec - 30 Dec</t>
  </si>
  <si>
    <t>AXAL</t>
  </si>
  <si>
    <t>AXCK</t>
  </si>
  <si>
    <t>AXCY</t>
  </si>
  <si>
    <t>31 Dec - 06 Jan</t>
  </si>
  <si>
    <t>AXF1</t>
  </si>
  <si>
    <t>AXDW</t>
  </si>
  <si>
    <t>AXF6</t>
  </si>
  <si>
    <t>AXFG</t>
  </si>
  <si>
    <t>AXC1</t>
  </si>
  <si>
    <t>AXC3</t>
  </si>
  <si>
    <t>DIAZ, EDDIE</t>
  </si>
  <si>
    <t>AXDU</t>
  </si>
  <si>
    <t>AWB2</t>
  </si>
  <si>
    <t>AXG6</t>
  </si>
  <si>
    <t>AXFY</t>
  </si>
  <si>
    <t>RODRIGUEZ, DIEGO MARTINEZ</t>
  </si>
  <si>
    <t xml:space="preserve">7-13 Jan </t>
  </si>
  <si>
    <t>14-20 Jan</t>
  </si>
  <si>
    <t>Houston North East</t>
  </si>
  <si>
    <t>Houston South West</t>
  </si>
  <si>
    <t>Carlos Ayala-Level Up</t>
  </si>
  <si>
    <t>AXFK</t>
  </si>
  <si>
    <t>AXGB</t>
  </si>
  <si>
    <t>AXGL</t>
  </si>
  <si>
    <t>AXGA</t>
  </si>
  <si>
    <t>AXHP</t>
  </si>
  <si>
    <t>CARRILLO, MARÃA VALENTINA</t>
  </si>
  <si>
    <t>AXI2</t>
  </si>
  <si>
    <t>AXIT</t>
  </si>
  <si>
    <t>AXIP</t>
  </si>
  <si>
    <t>MONJARAZ, PEDRO FERMIN</t>
  </si>
  <si>
    <t>21-27 Jan</t>
  </si>
  <si>
    <t>AXHJ</t>
  </si>
  <si>
    <t>AXIA</t>
  </si>
  <si>
    <t>RONQUILLO, HEIDI MEDINA</t>
  </si>
  <si>
    <t>28 jan-3 Feb</t>
  </si>
  <si>
    <t>AXHO</t>
  </si>
  <si>
    <t>AXJG</t>
  </si>
  <si>
    <t>LOPEZ, DEZIREE MARISOL</t>
  </si>
  <si>
    <t>MATIN, KASON</t>
  </si>
  <si>
    <t>AXH7</t>
  </si>
  <si>
    <t>BARAHONA, ADAN ROGER</t>
  </si>
  <si>
    <t>A81X</t>
  </si>
  <si>
    <t>A98Y</t>
  </si>
  <si>
    <t>FERGUSON, JUSTIN EDWARD</t>
  </si>
  <si>
    <t>4-10 Feb</t>
  </si>
  <si>
    <t>AXIN</t>
  </si>
  <si>
    <t>AXLJ</t>
  </si>
  <si>
    <t>LOPEZ, LORENA ANGELA</t>
  </si>
  <si>
    <t>11-17 Feb</t>
  </si>
  <si>
    <t>AXLK</t>
  </si>
  <si>
    <t>DEWEES, OZZY DOKKEN</t>
  </si>
  <si>
    <t>AXMG</t>
  </si>
  <si>
    <t>18-24 Feb</t>
  </si>
  <si>
    <t>AXMA</t>
  </si>
  <si>
    <t>AXL5</t>
  </si>
  <si>
    <t>GARCIA, STEVEN JAMES</t>
  </si>
  <si>
    <t>25 feb - 3 march 2026</t>
  </si>
  <si>
    <t>AXNS</t>
  </si>
  <si>
    <t>AXNF</t>
  </si>
  <si>
    <t>AXOI</t>
  </si>
  <si>
    <t>AXOM</t>
  </si>
  <si>
    <t>AXNV</t>
  </si>
  <si>
    <t>4-10 March 2026</t>
  </si>
  <si>
    <t>AXO2</t>
  </si>
  <si>
    <t>MIS Approved OT</t>
  </si>
  <si>
    <t>MIS Unapproved OT</t>
  </si>
  <si>
    <t>Total OT</t>
  </si>
  <si>
    <t>AXPM</t>
  </si>
  <si>
    <t>Austin</t>
  </si>
  <si>
    <t>Austin TM</t>
  </si>
  <si>
    <t>Isreal Gomez- Level Up</t>
  </si>
  <si>
    <t>11-17 March 2026</t>
  </si>
  <si>
    <t>AXQC</t>
  </si>
  <si>
    <t>AWQ8</t>
  </si>
  <si>
    <t>18-24 Mar 2026</t>
  </si>
  <si>
    <t>AXQL</t>
  </si>
  <si>
    <t>AXQT</t>
  </si>
  <si>
    <t>AXR8</t>
  </si>
  <si>
    <t>AXR9</t>
  </si>
  <si>
    <t>WILMOTH, NICHOLAS TAYLOR</t>
  </si>
  <si>
    <t>25 - 31 Mar 2026</t>
  </si>
  <si>
    <t xml:space="preserve"> Pay Period 18 March - 31 March</t>
  </si>
  <si>
    <t xml:space="preserve"> Pay Period 04 March - 17 March</t>
  </si>
  <si>
    <t xml:space="preserve"> Pay Period 18 Feb to 03 Mar</t>
  </si>
  <si>
    <t>AXS0</t>
  </si>
  <si>
    <t>RUDH, DREW ETHAN</t>
  </si>
  <si>
    <t xml:space="preserve"> 25 - 31 Mar 2026</t>
  </si>
  <si>
    <t xml:space="preserve"> 18-24 Mar 2026</t>
  </si>
  <si>
    <t>No SEL</t>
  </si>
  <si>
    <t>01 - 07 Apr 2026</t>
  </si>
  <si>
    <t>04/06/2026</t>
  </si>
  <si>
    <t>ASKL</t>
  </si>
  <si>
    <t>AWSE</t>
  </si>
  <si>
    <t>AVT0</t>
  </si>
  <si>
    <t>AV4I</t>
  </si>
  <si>
    <t>AXKP</t>
  </si>
  <si>
    <t>AWAF</t>
  </si>
  <si>
    <t>AWW6</t>
  </si>
  <si>
    <t>AXAD</t>
  </si>
  <si>
    <t>AXMK</t>
  </si>
  <si>
    <t>AXT7</t>
  </si>
  <si>
    <t>AWS6</t>
  </si>
  <si>
    <t>AWU7</t>
  </si>
  <si>
    <t>AX8A</t>
  </si>
  <si>
    <t>A66X</t>
  </si>
  <si>
    <t>AXTK</t>
  </si>
  <si>
    <t>AXTD</t>
  </si>
  <si>
    <t>AXC8</t>
  </si>
  <si>
    <t>AWVU</t>
  </si>
  <si>
    <t>AXRV</t>
  </si>
  <si>
    <t>AXQZ</t>
  </si>
  <si>
    <t>AXIZ</t>
  </si>
  <si>
    <t>A110</t>
  </si>
  <si>
    <t>AX00</t>
  </si>
  <si>
    <t>AXS1</t>
  </si>
  <si>
    <t>AX3A</t>
  </si>
  <si>
    <t>AXQD</t>
  </si>
  <si>
    <t>AXLA</t>
  </si>
  <si>
    <t>AXS8</t>
  </si>
  <si>
    <t>AWNQ</t>
  </si>
  <si>
    <t>AXPX</t>
  </si>
  <si>
    <t>AXS4</t>
  </si>
  <si>
    <t>VOISIN, DAVID JONATHAN</t>
  </si>
  <si>
    <t>AXIB</t>
  </si>
  <si>
    <t xml:space="preserve">  01 - 07 Apr 2026</t>
  </si>
  <si>
    <t>North Carolina Market - No TM</t>
  </si>
  <si>
    <t>Emp ID (Paycom)</t>
  </si>
  <si>
    <t>Employees</t>
  </si>
  <si>
    <t>Status</t>
  </si>
  <si>
    <t>Hire Date</t>
  </si>
  <si>
    <t>Pay Type</t>
  </si>
  <si>
    <t>PAY</t>
  </si>
  <si>
    <t>Commission Bucket $ March 2026</t>
  </si>
  <si>
    <t>ML 5 April 2026</t>
  </si>
  <si>
    <t>ML 5 March 2026</t>
  </si>
  <si>
    <t>Joe Carlos</t>
  </si>
  <si>
    <t>BCE - FT</t>
  </si>
  <si>
    <t>Active</t>
  </si>
  <si>
    <t>Hourly</t>
  </si>
  <si>
    <t>Commission</t>
  </si>
  <si>
    <t>N</t>
  </si>
  <si>
    <t>Y</t>
  </si>
  <si>
    <t>AWVP</t>
  </si>
  <si>
    <t>Collin Strege</t>
  </si>
  <si>
    <t>RSM2</t>
  </si>
  <si>
    <t>Salary</t>
  </si>
  <si>
    <t>Jesus Umana</t>
  </si>
  <si>
    <t>Wage</t>
  </si>
  <si>
    <t>Matthieu Louis</t>
  </si>
  <si>
    <t>CE - FT</t>
  </si>
  <si>
    <t>Daniele Willis</t>
  </si>
  <si>
    <t>Martin Romero</t>
  </si>
  <si>
    <t>Julia Morales</t>
  </si>
  <si>
    <t>Michael Martinez</t>
  </si>
  <si>
    <t>Sophia Shivers</t>
  </si>
  <si>
    <t>Ayiana Rosado batista</t>
  </si>
  <si>
    <t>Tieara Booker</t>
  </si>
  <si>
    <t>Carlos Alberto Morales</t>
  </si>
  <si>
    <t>BCE - PT</t>
  </si>
  <si>
    <t>Mukai Selekwa</t>
  </si>
  <si>
    <t>Eddie Diaz</t>
  </si>
  <si>
    <t>Diego Rodriguez</t>
  </si>
  <si>
    <t>Jimmy Gomez</t>
  </si>
  <si>
    <t>BRSM</t>
  </si>
  <si>
    <t>Tomas Gomez Guerrero</t>
  </si>
  <si>
    <t>Joshua Ramirez</t>
  </si>
  <si>
    <t>Juan Cardona</t>
  </si>
  <si>
    <t>Nastassia Clifford</t>
  </si>
  <si>
    <t>Rodney Boone</t>
  </si>
  <si>
    <t>Loren Quiroz buitrago</t>
  </si>
  <si>
    <t>Baron Johnson</t>
  </si>
  <si>
    <t>Event Team</t>
  </si>
  <si>
    <t>Event Market</t>
  </si>
  <si>
    <t>Event TM</t>
  </si>
  <si>
    <t>Montse Espinoza</t>
  </si>
  <si>
    <t>EL</t>
  </si>
  <si>
    <t>Rony Escobar</t>
  </si>
  <si>
    <t>Julius Julson</t>
  </si>
  <si>
    <t>Hannah Emlund</t>
  </si>
  <si>
    <t>Maria Carrillo</t>
  </si>
  <si>
    <t>Sebastian Perez</t>
  </si>
  <si>
    <t>Isabella Hernandez</t>
  </si>
  <si>
    <t>Heidi Ronquillo</t>
  </si>
  <si>
    <t>Brenda Nape</t>
  </si>
  <si>
    <t>Pedro Monjaraz</t>
  </si>
  <si>
    <t>AXIM</t>
  </si>
  <si>
    <t>Katherine Tercero</t>
  </si>
  <si>
    <t>Kenneth Watson</t>
  </si>
  <si>
    <t>Adan Barahona</t>
  </si>
  <si>
    <t>Malik Nelson</t>
  </si>
  <si>
    <t>Donovan Rodriguez</t>
  </si>
  <si>
    <t>AXJQ</t>
  </si>
  <si>
    <t>Celeste Molina</t>
  </si>
  <si>
    <t>Deziree Lopez</t>
  </si>
  <si>
    <t>Melissa Perez</t>
  </si>
  <si>
    <t>Kason Matin</t>
  </si>
  <si>
    <t>AXI7</t>
  </si>
  <si>
    <t>Naeem Khandwalla</t>
  </si>
  <si>
    <t>AXKI</t>
  </si>
  <si>
    <t>Aaron Estrada</t>
  </si>
  <si>
    <t>Parker Cardenas</t>
  </si>
  <si>
    <t>Carlos Aguilar</t>
  </si>
  <si>
    <t>Lorena Lopez</t>
  </si>
  <si>
    <t>Ozzy Dewees</t>
  </si>
  <si>
    <t>Jatsier Valencia</t>
  </si>
  <si>
    <t>Aidan Sullivan</t>
  </si>
  <si>
    <t>Nahom Sweet</t>
  </si>
  <si>
    <t>Brittanie Crespo</t>
  </si>
  <si>
    <t>Steven Garcia</t>
  </si>
  <si>
    <t>RSM</t>
  </si>
  <si>
    <t>Yamile Carlos</t>
  </si>
  <si>
    <t>Myra Garza</t>
  </si>
  <si>
    <t>Felicity Otero</t>
  </si>
  <si>
    <t>Antonio Mcgee-Crockett</t>
  </si>
  <si>
    <t>Brandon Thomas</t>
  </si>
  <si>
    <t>Michael Gullens jr</t>
  </si>
  <si>
    <t>CE - PT</t>
  </si>
  <si>
    <t>Scott Theusch</t>
  </si>
  <si>
    <t>Gianni Alaniz</t>
  </si>
  <si>
    <t>Adolfo Andrade</t>
  </si>
  <si>
    <t>Francisco Solis</t>
  </si>
  <si>
    <t>Sahira Arroyo</t>
  </si>
  <si>
    <t>Nathania Ibarra</t>
  </si>
  <si>
    <t>Yoselin Gonzalez</t>
  </si>
  <si>
    <t>Exsibeli Bravo</t>
  </si>
  <si>
    <t>Elizabeth Moreno</t>
  </si>
  <si>
    <t>Okunsanya Henry</t>
  </si>
  <si>
    <t>Mekayla Garcia</t>
  </si>
  <si>
    <t>AWTI</t>
  </si>
  <si>
    <t>Adrian Ayala</t>
  </si>
  <si>
    <t>BRSMII</t>
  </si>
  <si>
    <t>Marcel Grieves</t>
  </si>
  <si>
    <t>Dulce Macedo</t>
  </si>
  <si>
    <t>Natalie Luckadoo</t>
  </si>
  <si>
    <t>AX8H</t>
  </si>
  <si>
    <t>Jose Hernandez</t>
  </si>
  <si>
    <t>AX8V</t>
  </si>
  <si>
    <t>Cynthia Robles</t>
  </si>
  <si>
    <t>David Murillo</t>
  </si>
  <si>
    <t>Bryan Vanderloop</t>
  </si>
  <si>
    <t>Isaac Gavan</t>
  </si>
  <si>
    <t>Modou Sanyang</t>
  </si>
  <si>
    <t>Kenneth Austin</t>
  </si>
  <si>
    <t>Nickolas Propst</t>
  </si>
  <si>
    <t>Hannah Carter</t>
  </si>
  <si>
    <t>Jimaunte Watson</t>
  </si>
  <si>
    <t>Markus Kelly</t>
  </si>
  <si>
    <t>Jonathan Dase</t>
  </si>
  <si>
    <t>Noe Ballesteros</t>
  </si>
  <si>
    <t>Alexis Castillo</t>
  </si>
  <si>
    <t>Mitzi Ortega</t>
  </si>
  <si>
    <t>Jaylyn Perez</t>
  </si>
  <si>
    <t>Quennika Lenor</t>
  </si>
  <si>
    <t>Humza Hussain</t>
  </si>
  <si>
    <t>Jose Sanchez</t>
  </si>
  <si>
    <t>Launekia Murry</t>
  </si>
  <si>
    <t>Kyle Perry</t>
  </si>
  <si>
    <t>Perla Valle</t>
  </si>
  <si>
    <t>Delylah Garza</t>
  </si>
  <si>
    <t>Adriana Ibarra</t>
  </si>
  <si>
    <t>AXCQ</t>
  </si>
  <si>
    <t>Ray Saenz</t>
  </si>
  <si>
    <t>Luis Martinez celaya</t>
  </si>
  <si>
    <t>Vanessa Beltran</t>
  </si>
  <si>
    <t>Chelsie Tyson</t>
  </si>
  <si>
    <t>Yan Fabelo velazquez</t>
  </si>
  <si>
    <t>Israel Lerma</t>
  </si>
  <si>
    <t>Michael Aleman</t>
  </si>
  <si>
    <t>Luis Araiza</t>
  </si>
  <si>
    <t>BACSM</t>
  </si>
  <si>
    <t>Angel Mares</t>
  </si>
  <si>
    <t>Rayn Karedia</t>
  </si>
  <si>
    <t>Valerie Valdez</t>
  </si>
  <si>
    <t>Ricardo Ruiz</t>
  </si>
  <si>
    <t>Meleny Ibarra</t>
  </si>
  <si>
    <t>Ashley Perez correa</t>
  </si>
  <si>
    <t>Alexis Perez</t>
  </si>
  <si>
    <t>Clarissa Flores</t>
  </si>
  <si>
    <t>Claudia Alvarez</t>
  </si>
  <si>
    <t>Crystal Allen</t>
  </si>
  <si>
    <t>Abdur Rehman</t>
  </si>
  <si>
    <t>Luis Perez</t>
  </si>
  <si>
    <t>Victoria Castillo</t>
  </si>
  <si>
    <t>Oscar Urrabazo</t>
  </si>
  <si>
    <t>Rachel Vasquez</t>
  </si>
  <si>
    <t>Angel Reyes</t>
  </si>
  <si>
    <t>AWNV</t>
  </si>
  <si>
    <t>Jaime Rodriguez</t>
  </si>
  <si>
    <t>Raymond Mendoza</t>
  </si>
  <si>
    <t>Chris Agbator</t>
  </si>
  <si>
    <t>Stephanie Macias</t>
  </si>
  <si>
    <t>Rafay Kamal</t>
  </si>
  <si>
    <t>Kenneth Amponsah</t>
  </si>
  <si>
    <t>Omarpete Molina</t>
  </si>
  <si>
    <t>Jesus Chavez</t>
  </si>
  <si>
    <t>Soroush Sahragard</t>
  </si>
  <si>
    <t>AXKC</t>
  </si>
  <si>
    <t>Gabriela Hernandez Azuara</t>
  </si>
  <si>
    <t>A50V</t>
  </si>
  <si>
    <t>Dora Del Rio</t>
  </si>
  <si>
    <t>Fatima Zehra</t>
  </si>
  <si>
    <t>Denise Glaspie</t>
  </si>
  <si>
    <t>AXPR</t>
  </si>
  <si>
    <t>Nicholas Cruz</t>
  </si>
  <si>
    <t>Anayeli Vences</t>
  </si>
  <si>
    <t>Jacob Alaniz</t>
  </si>
  <si>
    <t>BSL</t>
  </si>
  <si>
    <t>A940</t>
  </si>
  <si>
    <t>Justin Whitney</t>
  </si>
  <si>
    <t>Juan Navia</t>
  </si>
  <si>
    <t>Javier Perez</t>
  </si>
  <si>
    <t>Nicholas Wilmoth</t>
  </si>
  <si>
    <t>Shagala Jordan</t>
  </si>
  <si>
    <t>Alexander Schmitz</t>
  </si>
  <si>
    <t>Drew Rudh</t>
  </si>
  <si>
    <t>David Sanchez</t>
  </si>
  <si>
    <t>Janerra Mallet</t>
  </si>
  <si>
    <t>Alexis Pierce</t>
  </si>
  <si>
    <t>On Leave</t>
  </si>
  <si>
    <t>Khamry Tatum</t>
  </si>
  <si>
    <t>Daniel Molina</t>
  </si>
  <si>
    <t>Carolina Borja</t>
  </si>
  <si>
    <t>Johnathan Marchisio baer</t>
  </si>
  <si>
    <t>Muhammad Ali</t>
  </si>
  <si>
    <t>Gloria Calvillo avila</t>
  </si>
  <si>
    <t>Rachel Satterfield</t>
  </si>
  <si>
    <t>Rebecca Walker</t>
  </si>
  <si>
    <t>Mariana Payan</t>
  </si>
  <si>
    <t>Sara Green</t>
  </si>
  <si>
    <t>Alexey Romero</t>
  </si>
  <si>
    <t>Samantha Simonar</t>
  </si>
  <si>
    <t>Paul Nosworthy</t>
  </si>
  <si>
    <t>Julieta Vasquez</t>
  </si>
  <si>
    <t>Silvia Murphy</t>
  </si>
  <si>
    <t>AXR7</t>
  </si>
  <si>
    <t>Robert Warren</t>
  </si>
  <si>
    <t>David Voisin</t>
  </si>
  <si>
    <t>AXSH</t>
  </si>
  <si>
    <t>Kaylyn Goins</t>
  </si>
  <si>
    <t>SRSM</t>
  </si>
  <si>
    <t>Amy Sanchez</t>
  </si>
  <si>
    <t>A32C</t>
  </si>
  <si>
    <t>Cindy Vazquez</t>
  </si>
  <si>
    <t>Eric Rodriguez</t>
  </si>
  <si>
    <t>A163</t>
  </si>
  <si>
    <t>Jesus Ortiz</t>
  </si>
  <si>
    <t>Cynthia Ramos</t>
  </si>
  <si>
    <t>Abrahan Baltazar</t>
  </si>
  <si>
    <t>Patrick Konkel</t>
  </si>
  <si>
    <t>Zach Pickett</t>
  </si>
  <si>
    <t>Susana Rodriguez Mata</t>
  </si>
  <si>
    <t>Jose Rodriguez</t>
  </si>
  <si>
    <t>Mariah Castaneda</t>
  </si>
  <si>
    <t>Myrna Navarro</t>
  </si>
  <si>
    <t>Jose Castro</t>
  </si>
  <si>
    <t>Cameron Carr</t>
  </si>
  <si>
    <t>Rigoberto Rodriguez</t>
  </si>
  <si>
    <t>Chase Clark</t>
  </si>
  <si>
    <t>A8J7</t>
  </si>
  <si>
    <t>Austin Knox</t>
  </si>
  <si>
    <t>A8KG</t>
  </si>
  <si>
    <t>Shaynee Mcgee</t>
  </si>
  <si>
    <t>Jacqueline Medina</t>
  </si>
  <si>
    <t>Anthony Vasquez</t>
  </si>
  <si>
    <t>A95V</t>
  </si>
  <si>
    <t>Abdullah Alsabagh</t>
  </si>
  <si>
    <t>Anthony Oso</t>
  </si>
  <si>
    <t>Antony Cortes Ramirez</t>
  </si>
  <si>
    <t>Justin ferguson</t>
  </si>
  <si>
    <t>A995</t>
  </si>
  <si>
    <t>Theresa Ebarb</t>
  </si>
  <si>
    <t>Daniel Montano</t>
  </si>
  <si>
    <t>Lesly Gallegos</t>
  </si>
  <si>
    <t>Jaylen Mason</t>
  </si>
  <si>
    <t>A0KV</t>
  </si>
  <si>
    <t>Tsu Tua Her</t>
  </si>
  <si>
    <t>Christian Alarcon</t>
  </si>
  <si>
    <t>Beau Kirby</t>
  </si>
  <si>
    <t>Segun Ajala</t>
  </si>
  <si>
    <t>A158</t>
  </si>
  <si>
    <t>Mirka Rodriguez</t>
  </si>
  <si>
    <t>Elizabeth Garza</t>
  </si>
  <si>
    <t>Eliazar Vega</t>
  </si>
  <si>
    <t>Graciela Gutierrez-Abarca</t>
  </si>
  <si>
    <t>Joshua Davids</t>
  </si>
  <si>
    <t>Hai Nguyen</t>
  </si>
  <si>
    <t>Jaime Zetina</t>
  </si>
  <si>
    <t>Jessica Hernandez</t>
  </si>
  <si>
    <t>Andres Portillo</t>
  </si>
  <si>
    <t>Andy Fajardo</t>
  </si>
  <si>
    <t>Andrew Tran</t>
  </si>
  <si>
    <t>Jimena Mancinas</t>
  </si>
  <si>
    <t>Paola Alvarez</t>
  </si>
  <si>
    <t>Alexandra Alanis</t>
  </si>
  <si>
    <t>Martha Esquivel</t>
  </si>
  <si>
    <t>AUNB</t>
  </si>
  <si>
    <t>Solange Mendoza</t>
  </si>
  <si>
    <t>AUN9</t>
  </si>
  <si>
    <t>Jamari Vaughn</t>
  </si>
  <si>
    <t>AUOM</t>
  </si>
  <si>
    <t>Jarrad Thompson</t>
  </si>
  <si>
    <t>Joanna Machado</t>
  </si>
  <si>
    <t>Jacqueline Suarez</t>
  </si>
  <si>
    <t>Huy Tran</t>
  </si>
  <si>
    <t>Manuel Grimaldo</t>
  </si>
  <si>
    <t>AUUY</t>
  </si>
  <si>
    <t>Mark Ramos</t>
  </si>
  <si>
    <t>Adonis Davidson</t>
  </si>
  <si>
    <t>Alexander Machado</t>
  </si>
  <si>
    <t>Daniel Rebolledo</t>
  </si>
  <si>
    <t>A3G8</t>
  </si>
  <si>
    <t>Sajad Alsaadi</t>
  </si>
  <si>
    <t>Nadia Turner</t>
  </si>
  <si>
    <t>Kacey Williams</t>
  </si>
  <si>
    <t>ACSM</t>
  </si>
  <si>
    <t>A0S8</t>
  </si>
  <si>
    <t>Angel Maciel</t>
  </si>
  <si>
    <t>EM</t>
  </si>
  <si>
    <t>Jennifer Bermudez Gilces</t>
  </si>
  <si>
    <t>Brittany Daggett</t>
  </si>
  <si>
    <t>Carlos Reyes Jr</t>
  </si>
  <si>
    <t>Orlando Hernandez</t>
  </si>
  <si>
    <t>Josseline Rodriguez</t>
  </si>
  <si>
    <t>Oscar Suarez</t>
  </si>
  <si>
    <t>Jared Vargas</t>
  </si>
  <si>
    <t>Cassandra Bethancourt</t>
  </si>
  <si>
    <t>Aaron Flotte</t>
  </si>
  <si>
    <t>Ruben Hernandez</t>
  </si>
  <si>
    <t>Ilse Carranza</t>
  </si>
  <si>
    <t>Emily Beal</t>
  </si>
  <si>
    <t>Masen Eggers</t>
  </si>
  <si>
    <t>Sebastian Aristizabal</t>
  </si>
  <si>
    <t>Genesis Carrillo</t>
  </si>
  <si>
    <t>AADL</t>
  </si>
  <si>
    <t>Jamison Jungen</t>
  </si>
  <si>
    <t>Angel Garcia</t>
  </si>
  <si>
    <t>Zulema Velazquez</t>
  </si>
  <si>
    <t>Sandra Flores</t>
  </si>
  <si>
    <t>Stephanie Gonzalez</t>
  </si>
  <si>
    <t>Diego Villalpando</t>
  </si>
  <si>
    <t>Esmeralda Galvan</t>
  </si>
  <si>
    <t>Crystal Camacho</t>
  </si>
  <si>
    <t>Edson Velasquez</t>
  </si>
  <si>
    <t>Yanet Rodriguez domenech</t>
  </si>
  <si>
    <t>ATZ7</t>
  </si>
  <si>
    <t>Oscar Antu</t>
  </si>
  <si>
    <t>Hailey Gustamante</t>
  </si>
  <si>
    <t>Heriberto Ramos</t>
  </si>
  <si>
    <t>James Perez</t>
  </si>
  <si>
    <t>Elena Bacho</t>
  </si>
  <si>
    <t>Deanthonee Murray</t>
  </si>
  <si>
    <t>Edward Hernandez</t>
  </si>
  <si>
    <t>Shamin Jamal</t>
  </si>
  <si>
    <t>Melissa Murphy</t>
  </si>
  <si>
    <t>Ivan Rivas</t>
  </si>
  <si>
    <t>Kevin Sanchez</t>
  </si>
  <si>
    <t>Jose Valencia</t>
  </si>
  <si>
    <t>ASMC</t>
  </si>
  <si>
    <t>Jon Michael pierce</t>
  </si>
  <si>
    <t>Hy Huynh</t>
  </si>
  <si>
    <t>Anastacia Larios</t>
  </si>
  <si>
    <t>Ramon Martinez-Celaya</t>
  </si>
  <si>
    <t>Dylan Ackerman</t>
  </si>
  <si>
    <t>Muhammad Khurshid</t>
  </si>
  <si>
    <t>Joel Martinez</t>
  </si>
  <si>
    <t>Huynh Bach</t>
  </si>
  <si>
    <t>Daisy Escobar</t>
  </si>
  <si>
    <t>Kayla Perez</t>
  </si>
  <si>
    <t>Terminated</t>
  </si>
  <si>
    <t>Jocelyn Aguirre</t>
  </si>
  <si>
    <t>Noe Baltazar</t>
  </si>
  <si>
    <t>Emma Fellerer</t>
  </si>
  <si>
    <t>A0JD</t>
  </si>
  <si>
    <t>Audrey Guerrero</t>
  </si>
  <si>
    <t>Guillermo Gumucio</t>
  </si>
  <si>
    <t>Gabriel Herrera</t>
  </si>
  <si>
    <t>Jordan Oatis</t>
  </si>
  <si>
    <t>Jerothan Lu</t>
  </si>
  <si>
    <t>Charlene Worsham</t>
  </si>
  <si>
    <t>Antony Fuentes</t>
  </si>
  <si>
    <t>Neida Aguilar</t>
  </si>
  <si>
    <t>Dennis Reyes</t>
  </si>
  <si>
    <t>Selene Anguiano</t>
  </si>
  <si>
    <t>German Sattarov</t>
  </si>
  <si>
    <t>Marcus King</t>
  </si>
  <si>
    <t>Victoria Medina</t>
  </si>
  <si>
    <t>Hamlet Contreras</t>
  </si>
  <si>
    <t>Rodolfo Luis barrera</t>
  </si>
  <si>
    <t>David Martinez</t>
  </si>
  <si>
    <t>Gerlainer Pena</t>
  </si>
  <si>
    <t>Gilroyd Rentas</t>
  </si>
  <si>
    <t>Rich Lin</t>
  </si>
  <si>
    <t>Aimee Blasini</t>
  </si>
  <si>
    <t>Kayla Gonzalez</t>
  </si>
  <si>
    <t>Sarah Yousef</t>
  </si>
  <si>
    <t>Kelsey Stibbe</t>
  </si>
  <si>
    <t>Adrian Nieto</t>
  </si>
  <si>
    <t>Roosevelt Williams</t>
  </si>
  <si>
    <t>Emelly Carlos</t>
  </si>
  <si>
    <t>Blanca Luevanos</t>
  </si>
  <si>
    <t>Mayra Espinoza</t>
  </si>
  <si>
    <t>Tahni Davis-miller</t>
  </si>
  <si>
    <t>Gerardo Santacruz</t>
  </si>
  <si>
    <t>Yasmeen Alzughaier</t>
  </si>
  <si>
    <t>CE</t>
  </si>
  <si>
    <t>BCE</t>
  </si>
  <si>
    <t>BASM</t>
  </si>
  <si>
    <t>HBRSM</t>
  </si>
  <si>
    <t>HRSM</t>
  </si>
  <si>
    <t>04/07/2026</t>
  </si>
  <si>
    <t>Commission trending Bucket $ April 2026</t>
  </si>
  <si>
    <t>AXSQ</t>
  </si>
  <si>
    <t>David Lucero reyes</t>
  </si>
  <si>
    <t>Marvin Glaspie</t>
  </si>
  <si>
    <t>Eduardo Lopez</t>
  </si>
  <si>
    <t>Jessica Martinez</t>
  </si>
  <si>
    <t>AXT2</t>
  </si>
  <si>
    <t>Nelly Camacho</t>
  </si>
  <si>
    <t>AXTN</t>
  </si>
  <si>
    <t>Crystal Quintanilla</t>
  </si>
  <si>
    <t>AXTS</t>
  </si>
  <si>
    <t>Maria Lira</t>
  </si>
  <si>
    <t>Nathaniel Kempa</t>
  </si>
  <si>
    <t>Brandon Mcmullin</t>
  </si>
  <si>
    <t xml:space="preserve"> Weekly Budgeted HRS as of 08 - 14 Apr</t>
  </si>
  <si>
    <t>01st to 07th April 2026</t>
  </si>
  <si>
    <t>Employee Wise Hours</t>
  </si>
  <si>
    <t>TM Name</t>
  </si>
  <si>
    <t>Home Store</t>
  </si>
  <si>
    <t>Work Store</t>
  </si>
  <si>
    <t>Key</t>
  </si>
  <si>
    <t>Home UID</t>
  </si>
  <si>
    <t>Work UID</t>
  </si>
  <si>
    <t>EE Code</t>
  </si>
  <si>
    <t>Schedule Hours</t>
  </si>
  <si>
    <t xml:space="preserve">Regular </t>
  </si>
  <si>
    <t xml:space="preserve">  OT 
</t>
  </si>
  <si>
    <t>Others</t>
  </si>
  <si>
    <t>MIS Unpproved OT</t>
  </si>
  <si>
    <t>MIS OT</t>
  </si>
  <si>
    <t xml:space="preserve">L.W Schedule Hours </t>
  </si>
  <si>
    <t>L.W Regular</t>
  </si>
  <si>
    <t xml:space="preserve">  L.W OT </t>
  </si>
  <si>
    <t>L.W Others</t>
  </si>
  <si>
    <t>L.W Total Hours</t>
  </si>
  <si>
    <t>L.W MIS Approved OT</t>
  </si>
  <si>
    <t>L.W MIS Unpproved OT</t>
  </si>
  <si>
    <t>L.W MIS OT</t>
  </si>
  <si>
    <t>AVOR176995</t>
  </si>
  <si>
    <t>AWWK174112</t>
  </si>
  <si>
    <t>ASKL174112</t>
  </si>
  <si>
    <t>AVW9215745</t>
  </si>
  <si>
    <t>A45V209867</t>
  </si>
  <si>
    <t>A00P180413</t>
  </si>
  <si>
    <t>AUJ1174113</t>
  </si>
  <si>
    <t>AWQU211049</t>
  </si>
  <si>
    <t>AXQC152336</t>
  </si>
  <si>
    <t>A46B209867</t>
  </si>
  <si>
    <t>AWCH215746</t>
  </si>
  <si>
    <t>AX7H209862</t>
  </si>
  <si>
    <t>AWKD176049</t>
  </si>
  <si>
    <t>A1R1174113</t>
  </si>
  <si>
    <t>A95V207758</t>
  </si>
  <si>
    <t>AWK6155061</t>
  </si>
  <si>
    <t>AUBT176027</t>
  </si>
  <si>
    <t>AWQV209858</t>
  </si>
  <si>
    <t>AWXH213409</t>
  </si>
  <si>
    <t>AWSE216515</t>
  </si>
  <si>
    <t>AVXL207753</t>
  </si>
  <si>
    <t>AWZY178016</t>
  </si>
  <si>
    <t>ATZ7164638</t>
  </si>
  <si>
    <t>AWCQ178016</t>
  </si>
  <si>
    <t>AA72213409</t>
  </si>
  <si>
    <t>AWT2176020</t>
  </si>
  <si>
    <t>AX9M176115</t>
  </si>
  <si>
    <t>AWTI178109</t>
  </si>
  <si>
    <t>ASMC209864</t>
  </si>
  <si>
    <t>ASMC209858</t>
  </si>
  <si>
    <t>ASMC213409</t>
  </si>
  <si>
    <t>AVT0209866</t>
  </si>
  <si>
    <t>AV4I176289</t>
  </si>
  <si>
    <t>AXAE215747</t>
  </si>
  <si>
    <t>A033209863</t>
  </si>
  <si>
    <t>A034207753</t>
  </si>
  <si>
    <t>AXH7211579</t>
  </si>
  <si>
    <t>AW04207753</t>
  </si>
  <si>
    <t>AA0M215003</t>
  </si>
  <si>
    <t>AXCK174110</t>
  </si>
  <si>
    <t>A047209862</t>
  </si>
  <si>
    <t>A9L1180413</t>
  </si>
  <si>
    <t>AW4F221882</t>
  </si>
  <si>
    <t>AWXJ215661</t>
  </si>
  <si>
    <t>AWYS177547</t>
  </si>
  <si>
    <t>AX5E220742</t>
  </si>
  <si>
    <t>AWTC209864</t>
  </si>
  <si>
    <t>AX64178109</t>
  </si>
  <si>
    <t>AXKP215746</t>
  </si>
  <si>
    <t>AX0L176027</t>
  </si>
  <si>
    <t>AWAF178016</t>
  </si>
  <si>
    <t>AWW6178109</t>
  </si>
  <si>
    <t>A071178719</t>
  </si>
  <si>
    <t>A071176049</t>
  </si>
  <si>
    <t>A9Y5176039</t>
  </si>
  <si>
    <t>AAB1152336</t>
  </si>
  <si>
    <t>AXGA152336</t>
  </si>
  <si>
    <t>AX91213409</t>
  </si>
  <si>
    <t>A07F174067</t>
  </si>
  <si>
    <t>AXAD180413</t>
  </si>
  <si>
    <t>AWND215747</t>
  </si>
  <si>
    <t>A07T222262</t>
  </si>
  <si>
    <t>A07T216515</t>
  </si>
  <si>
    <t>AWXR217138</t>
  </si>
  <si>
    <t>A3AQ240355</t>
  </si>
  <si>
    <t>AWZZ219200</t>
  </si>
  <si>
    <t>AW1I210924</t>
  </si>
  <si>
    <t>AW1I176049</t>
  </si>
  <si>
    <t>A97O209868</t>
  </si>
  <si>
    <t>AXMK216129</t>
  </si>
  <si>
    <t>A0AA215661</t>
  </si>
  <si>
    <t>AX9A222262</t>
  </si>
  <si>
    <t>A0AF207760</t>
  </si>
  <si>
    <t>A0AG176049</t>
  </si>
  <si>
    <t>A0AG210924</t>
  </si>
  <si>
    <t>AWP9195709</t>
  </si>
  <si>
    <t>AXBR215747</t>
  </si>
  <si>
    <t>A50V176020</t>
  </si>
  <si>
    <t>AXLK180228</t>
  </si>
  <si>
    <t>AXC3211579</t>
  </si>
  <si>
    <t>A995215661</t>
  </si>
  <si>
    <t>AA19240355</t>
  </si>
  <si>
    <t>AXGB180228</t>
  </si>
  <si>
    <t>AVTV164638</t>
  </si>
  <si>
    <t>AX2Q174112</t>
  </si>
  <si>
    <t>AWPB217138</t>
  </si>
  <si>
    <t>AX11209858</t>
  </si>
  <si>
    <t>AUO9207754</t>
  </si>
  <si>
    <t>AXKI241356</t>
  </si>
  <si>
    <t>AWAU152336</t>
  </si>
  <si>
    <t>A3C8209868</t>
  </si>
  <si>
    <t>A0F0211318</t>
  </si>
  <si>
    <t>A98Y180225</t>
  </si>
  <si>
    <t>AWJI164638</t>
  </si>
  <si>
    <t>AWJI174067</t>
  </si>
  <si>
    <t>AR9I215746</t>
  </si>
  <si>
    <t>A9OU207752</t>
  </si>
  <si>
    <t>AVW3209864</t>
  </si>
  <si>
    <t>AU4Z178719</t>
  </si>
  <si>
    <t>ARCY207753</t>
  </si>
  <si>
    <t>AR6B209868</t>
  </si>
  <si>
    <t>AWTB207758</t>
  </si>
  <si>
    <t>AXL5209870</t>
  </si>
  <si>
    <t>A0HD219201</t>
  </si>
  <si>
    <t>A0HD209869</t>
  </si>
  <si>
    <t>AXNF215747</t>
  </si>
  <si>
    <t>AX8N174110</t>
  </si>
  <si>
    <t>AXPM221882</t>
  </si>
  <si>
    <t>AXT7215746</t>
  </si>
  <si>
    <t>AXSH176115</t>
  </si>
  <si>
    <t>AXSH240558</t>
  </si>
  <si>
    <t>AW8T219201</t>
  </si>
  <si>
    <t>AW8T209870</t>
  </si>
  <si>
    <t>AXGL211579</t>
  </si>
  <si>
    <t>AXFK209858</t>
  </si>
  <si>
    <t>AW7R176028</t>
  </si>
  <si>
    <t>AW7R217138</t>
  </si>
  <si>
    <t>AR9H207753</t>
  </si>
  <si>
    <t>AWTA174067</t>
  </si>
  <si>
    <t>AX6T209868</t>
  </si>
  <si>
    <t>AWV6236188</t>
  </si>
  <si>
    <t>AUWY164638</t>
  </si>
  <si>
    <t>A0JD174067</t>
  </si>
  <si>
    <t>ATXI216129</t>
  </si>
  <si>
    <t>AWS6211318</t>
  </si>
  <si>
    <t>AV3X215745</t>
  </si>
  <si>
    <t>AX80178109</t>
  </si>
  <si>
    <t>A0JR178719</t>
  </si>
  <si>
    <t>AWU7207760</t>
  </si>
  <si>
    <t>A0KV207760</t>
  </si>
  <si>
    <t>AV66209867</t>
  </si>
  <si>
    <t>AXI2207754</t>
  </si>
  <si>
    <t>A3FT207753</t>
  </si>
  <si>
    <t>A3FT207754</t>
  </si>
  <si>
    <t>AX8H209864</t>
  </si>
  <si>
    <t>A9RH174067</t>
  </si>
  <si>
    <t>AUNB215745</t>
  </si>
  <si>
    <t>AV01176995</t>
  </si>
  <si>
    <t>AX8A174113</t>
  </si>
  <si>
    <t>AX8A174110</t>
  </si>
  <si>
    <t>AVK6209866</t>
  </si>
  <si>
    <t>AXC0207754</t>
  </si>
  <si>
    <t>AWHU178016</t>
  </si>
  <si>
    <t>AWT9178016</t>
  </si>
  <si>
    <t>AVAI174110</t>
  </si>
  <si>
    <t>AX12180412</t>
  </si>
  <si>
    <t>AXQL209865</t>
  </si>
  <si>
    <t>AX2G180225</t>
  </si>
  <si>
    <t>ACR6180225</t>
  </si>
  <si>
    <t>AWXA209858</t>
  </si>
  <si>
    <t>AWDG174110</t>
  </si>
  <si>
    <t>AX92180228</t>
  </si>
  <si>
    <t>A0OU210924</t>
  </si>
  <si>
    <t>AXI7213409</t>
  </si>
  <si>
    <t>AVPY207758</t>
  </si>
  <si>
    <t>A0P6215003</t>
  </si>
  <si>
    <t>A66X176049</t>
  </si>
  <si>
    <t>A8KH176039</t>
  </si>
  <si>
    <t>A0PH207757</t>
  </si>
  <si>
    <t>A0PH180225</t>
  </si>
  <si>
    <t>AX6F178109</t>
  </si>
  <si>
    <t>AX6F211579</t>
  </si>
  <si>
    <t>AVKZ216129</t>
  </si>
  <si>
    <t>AXAL180413</t>
  </si>
  <si>
    <t>AWC0209863</t>
  </si>
  <si>
    <t>AW6W176995</t>
  </si>
  <si>
    <t>AXHO178109</t>
  </si>
  <si>
    <t>AXTK222262</t>
  </si>
  <si>
    <t>AXTK216515</t>
  </si>
  <si>
    <t>AXLJ178937</t>
  </si>
  <si>
    <t>AXLJ210924</t>
  </si>
  <si>
    <t>AX3H207758</t>
  </si>
  <si>
    <t>AV1K216514</t>
  </si>
  <si>
    <t>AX8B177547</t>
  </si>
  <si>
    <t>AWAG215747</t>
  </si>
  <si>
    <t>AX78174112</t>
  </si>
  <si>
    <t>A0S6207758</t>
  </si>
  <si>
    <t>AUPD209868</t>
  </si>
  <si>
    <t>AWWO207752</t>
  </si>
  <si>
    <t>A0S8176027</t>
  </si>
  <si>
    <t>AX4F180412</t>
  </si>
  <si>
    <t>AU8J215745</t>
  </si>
  <si>
    <t>AU8J174067</t>
  </si>
  <si>
    <t>AX6A216514</t>
  </si>
  <si>
    <t>AWD5216514</t>
  </si>
  <si>
    <t>AW2W207753</t>
  </si>
  <si>
    <t>AXTD207752</t>
  </si>
  <si>
    <t>AVSK207752</t>
  </si>
  <si>
    <t>AXFG241356</t>
  </si>
  <si>
    <t>AXC8155061</t>
  </si>
  <si>
    <t>AVM0216515</t>
  </si>
  <si>
    <t>A0TZ211318</t>
  </si>
  <si>
    <t>AXJG209862</t>
  </si>
  <si>
    <t>A8KG178719</t>
  </si>
  <si>
    <t>A8KG178937</t>
  </si>
  <si>
    <t>AXOM178937</t>
  </si>
  <si>
    <t>AXOM178719</t>
  </si>
  <si>
    <t>AWCR195709</t>
  </si>
  <si>
    <t>A2KM176020</t>
  </si>
  <si>
    <t>AW17209865</t>
  </si>
  <si>
    <t>AWVU164638</t>
  </si>
  <si>
    <t>AXJQ178937</t>
  </si>
  <si>
    <t>AX53177961</t>
  </si>
  <si>
    <t>AWY4215745</t>
  </si>
  <si>
    <t>AXIT195709</t>
  </si>
  <si>
    <t>AU25164638</t>
  </si>
  <si>
    <t>AU25174067</t>
  </si>
  <si>
    <t>AXF6176289</t>
  </si>
  <si>
    <t>AWQ8155061</t>
  </si>
  <si>
    <t>AWQ8222262</t>
  </si>
  <si>
    <t>AX84178937</t>
  </si>
  <si>
    <t>AX84241356</t>
  </si>
  <si>
    <t>AVDT240558</t>
  </si>
  <si>
    <t>AXRV215745</t>
  </si>
  <si>
    <t>AV6F241356</t>
  </si>
  <si>
    <t>AV6F178937</t>
  </si>
  <si>
    <t>AXIP178719</t>
  </si>
  <si>
    <t>AXIP178937</t>
  </si>
  <si>
    <t>A0XB177961</t>
  </si>
  <si>
    <t>AXQT176995</t>
  </si>
  <si>
    <t>AXHJ219201</t>
  </si>
  <si>
    <t>AXHJ209869</t>
  </si>
  <si>
    <t>A0XX209866</t>
  </si>
  <si>
    <t>AW9R215746</t>
  </si>
  <si>
    <t>AXQZ215661</t>
  </si>
  <si>
    <t>AV05176995</t>
  </si>
  <si>
    <t>AXNS207754</t>
  </si>
  <si>
    <t>AXAG207757</t>
  </si>
  <si>
    <t>A6YS176028</t>
  </si>
  <si>
    <t>A6YS217138</t>
  </si>
  <si>
    <t>A95L210924</t>
  </si>
  <si>
    <t>A95L176049</t>
  </si>
  <si>
    <t>AXNV177547</t>
  </si>
  <si>
    <t>AW3T209863</t>
  </si>
  <si>
    <t>AWJL207753</t>
  </si>
  <si>
    <t>AXR8207758</t>
  </si>
  <si>
    <t>AXA6209863</t>
  </si>
  <si>
    <t>AVTW207752</t>
  </si>
  <si>
    <t>AWNP152336</t>
  </si>
  <si>
    <t>AXIZ209865</t>
  </si>
  <si>
    <t>AXHP215747</t>
  </si>
  <si>
    <t>AWIO220742</t>
  </si>
  <si>
    <t>AXB7240558</t>
  </si>
  <si>
    <t>A110180225</t>
  </si>
  <si>
    <t>AVJ8236188</t>
  </si>
  <si>
    <t>A3LA176028</t>
  </si>
  <si>
    <t>AX9I207757</t>
  </si>
  <si>
    <t>AX00176289</t>
  </si>
  <si>
    <t>AWZJ178937</t>
  </si>
  <si>
    <t>A3LR207753</t>
  </si>
  <si>
    <t>AV3I215746</t>
  </si>
  <si>
    <t>A12D174067</t>
  </si>
  <si>
    <t>A12Q177961</t>
  </si>
  <si>
    <t>AWLQ207758</t>
  </si>
  <si>
    <t>AW53220742</t>
  </si>
  <si>
    <t>AWOO209867</t>
  </si>
  <si>
    <t>AVWP209862</t>
  </si>
  <si>
    <t>A13A216515</t>
  </si>
  <si>
    <t>AVFC209864</t>
  </si>
  <si>
    <t>AX8V215747</t>
  </si>
  <si>
    <t>AXFY178016</t>
  </si>
  <si>
    <t>AXFY211579</t>
  </si>
  <si>
    <t>AXIN219201</t>
  </si>
  <si>
    <t>AXIN209869</t>
  </si>
  <si>
    <t>A2UC176028</t>
  </si>
  <si>
    <t>AXOI207754</t>
  </si>
  <si>
    <t>A15H211049</t>
  </si>
  <si>
    <t>A158211049</t>
  </si>
  <si>
    <t>A14P180225</t>
  </si>
  <si>
    <t>ATZ9176289</t>
  </si>
  <si>
    <t>A7FX207760</t>
  </si>
  <si>
    <t>AX79209870</t>
  </si>
  <si>
    <t>AX79209869</t>
  </si>
  <si>
    <t>AXF1164638</t>
  </si>
  <si>
    <t>AXIA216514</t>
  </si>
  <si>
    <t>AXIA178016</t>
  </si>
  <si>
    <t>AWWU176028</t>
  </si>
  <si>
    <t>AXS0222262</t>
  </si>
  <si>
    <t>AXS0216515</t>
  </si>
  <si>
    <t>AWG7215747</t>
  </si>
  <si>
    <t>AXCQ215746</t>
  </si>
  <si>
    <t>AWXG213409</t>
  </si>
  <si>
    <t>AXS1211049</t>
  </si>
  <si>
    <t>AX3A209862</t>
  </si>
  <si>
    <t>AXAM176027</t>
  </si>
  <si>
    <t>AVGT195709</t>
  </si>
  <si>
    <t>AWQ7155061</t>
  </si>
  <si>
    <t>AX8O219200</t>
  </si>
  <si>
    <t>AVYG219200</t>
  </si>
  <si>
    <t>AX68176115</t>
  </si>
  <si>
    <t>AXQD207757</t>
  </si>
  <si>
    <t>AXC1176020</t>
  </si>
  <si>
    <t>AXC1176039</t>
  </si>
  <si>
    <t>AWZ1155061</t>
  </si>
  <si>
    <t>AX7A240558</t>
  </si>
  <si>
    <t>AWRR222262</t>
  </si>
  <si>
    <t>AWRR216515</t>
  </si>
  <si>
    <t>AW8U240355</t>
  </si>
  <si>
    <t>AUSB177961</t>
  </si>
  <si>
    <t>A9CF209865</t>
  </si>
  <si>
    <t>AXMG220742</t>
  </si>
  <si>
    <t>AXMA215746</t>
  </si>
  <si>
    <t>AX4I174113</t>
  </si>
  <si>
    <t>AX4I209858</t>
  </si>
  <si>
    <t>AWSA211318</t>
  </si>
  <si>
    <t>AUOM209858</t>
  </si>
  <si>
    <t>AU7C209866</t>
  </si>
  <si>
    <t>AUUL216514</t>
  </si>
  <si>
    <t>A81X180225</t>
  </si>
  <si>
    <t>AXCY240558</t>
  </si>
  <si>
    <t>AX2S174113</t>
  </si>
  <si>
    <t>AWOG215747</t>
  </si>
  <si>
    <t>AWFC207754</t>
  </si>
  <si>
    <t>AXLA209866</t>
  </si>
  <si>
    <t>AXLA209864</t>
  </si>
  <si>
    <t>AXLA211049</t>
  </si>
  <si>
    <t>AVIN209869</t>
  </si>
  <si>
    <t>AXAN176027</t>
  </si>
  <si>
    <t>AX8P207757</t>
  </si>
  <si>
    <t>A9KJ217138</t>
  </si>
  <si>
    <t>A931174110</t>
  </si>
  <si>
    <t>A931174113</t>
  </si>
  <si>
    <t>AXS8207754</t>
  </si>
  <si>
    <t>AWNQ178719</t>
  </si>
  <si>
    <t>AWNQ176049</t>
  </si>
  <si>
    <t>AUOQ177547</t>
  </si>
  <si>
    <t>A32C207752</t>
  </si>
  <si>
    <t>A32D152336</t>
  </si>
  <si>
    <t>A32D176039</t>
  </si>
  <si>
    <t>AR69211049</t>
  </si>
  <si>
    <t>AXPX152336</t>
  </si>
  <si>
    <t>AXPX176020</t>
  </si>
  <si>
    <t>ARAV209858</t>
  </si>
  <si>
    <t>AXS4209870</t>
  </si>
  <si>
    <t>AXS4209869</t>
  </si>
  <si>
    <t>AX90176115</t>
  </si>
  <si>
    <t>AXIB221882</t>
  </si>
  <si>
    <t>A1GN180228</t>
  </si>
  <si>
    <t>AWA2176115</t>
  </si>
  <si>
    <t>AX32209858</t>
  </si>
  <si>
    <t>AXR9215746</t>
  </si>
  <si>
    <t>AV2Y178719</t>
  </si>
  <si>
    <t>AW7Y207758</t>
  </si>
  <si>
    <t>AXO2174110</t>
  </si>
  <si>
    <t>A1HT213409</t>
  </si>
  <si>
    <t>A1HV216515</t>
  </si>
  <si>
    <t>Acting Store Manager</t>
  </si>
  <si>
    <t>ASM</t>
  </si>
  <si>
    <t>No Store</t>
  </si>
  <si>
    <t>No Market</t>
  </si>
  <si>
    <t>-</t>
  </si>
  <si>
    <t>Amer Kamal</t>
  </si>
  <si>
    <t>AXU5</t>
  </si>
  <si>
    <t>Yvette Villa</t>
  </si>
  <si>
    <t>AXTP</t>
  </si>
  <si>
    <t>Jose Castellanos Salgado</t>
  </si>
  <si>
    <t>AX91209864</t>
  </si>
  <si>
    <t>AX11176028</t>
  </si>
  <si>
    <t>A00U176027</t>
  </si>
  <si>
    <t>A08B215746</t>
  </si>
  <si>
    <t>AXTN209865</t>
  </si>
  <si>
    <t>AWSB176049</t>
  </si>
  <si>
    <t>AXR7207757</t>
  </si>
  <si>
    <t>A00U</t>
  </si>
  <si>
    <t>A08B</t>
  </si>
  <si>
    <t>04/12/2026</t>
  </si>
  <si>
    <t>AXUH</t>
  </si>
  <si>
    <t>08 - 14 Apr 2026</t>
  </si>
  <si>
    <t>AVOR211579</t>
  </si>
  <si>
    <t>AXTP176289</t>
  </si>
  <si>
    <t>AXUH180412</t>
  </si>
  <si>
    <t>AV1K211579</t>
  </si>
  <si>
    <t>AWCR176049</t>
  </si>
  <si>
    <t>A9KJ209865</t>
  </si>
  <si>
    <t>Colorado Market - No TM</t>
  </si>
  <si>
    <t xml:space="preserve"> Pay Period 01 - 14 Apr</t>
  </si>
  <si>
    <t xml:space="preserve"> 08 - 14 Apr 2026</t>
  </si>
  <si>
    <t>Labour Tracking As of 08 - 13 Apr 2026</t>
  </si>
  <si>
    <t>Approaching OT of Employees for the period 08 - 13 Apr 2025</t>
  </si>
  <si>
    <t>WARREN, ROBERT EMMETT</t>
  </si>
  <si>
    <t>04/13/2026</t>
  </si>
  <si>
    <t>08 - 13 April 2026</t>
  </si>
  <si>
    <t>AXTS207752</t>
  </si>
  <si>
    <t>AXU5216514</t>
  </si>
  <si>
    <t>DYLAN ACKERMAN</t>
  </si>
  <si>
    <t>CHRIS AGBATOR</t>
  </si>
  <si>
    <t>CARLOS AGUILAR</t>
  </si>
  <si>
    <t>NEIDA AGUILAR</t>
  </si>
  <si>
    <t>JOCELYN AGUIRRE</t>
  </si>
  <si>
    <t>SEGUN AJALA</t>
  </si>
  <si>
    <t>ALEXANDRA ALANIS</t>
  </si>
  <si>
    <t>GIANNI ALANIZ</t>
  </si>
  <si>
    <t>JACOB ALANIZ</t>
  </si>
  <si>
    <t>CHRISTIAN ALARCON</t>
  </si>
  <si>
    <t>MICHAEL ALEMAN</t>
  </si>
  <si>
    <t>MUHAMMAD ALI</t>
  </si>
  <si>
    <t>CRYSTAL ALLEN</t>
  </si>
  <si>
    <t>SAJAD ALSAADI</t>
  </si>
  <si>
    <t>ABDULLAH ALSABAGH</t>
  </si>
  <si>
    <t>CLAUDIA ALVAREZ</t>
  </si>
  <si>
    <t>PAOLA ALVAREZ</t>
  </si>
  <si>
    <t>YASMEEN ALZUGHAIER</t>
  </si>
  <si>
    <t>KENNETH AMPONSAH</t>
  </si>
  <si>
    <t>ADOLFO ANDRADE</t>
  </si>
  <si>
    <t>SELENE ANGUIANO</t>
  </si>
  <si>
    <t>CARLOS ALBERTO ANICETO MORALES</t>
  </si>
  <si>
    <t>OSCAR ANTU</t>
  </si>
  <si>
    <t>LUIS ARAIZA</t>
  </si>
  <si>
    <t>SEBASTIAN ARISTIZABAL</t>
  </si>
  <si>
    <t>SAHIRA ARROYO</t>
  </si>
  <si>
    <t>KENNETH AUSTIN</t>
  </si>
  <si>
    <t>ADRIAN AYALA</t>
  </si>
  <si>
    <t>CARLOS AYALA</t>
  </si>
  <si>
    <t>HUYNH BACH</t>
  </si>
  <si>
    <t>ELENA BACHO</t>
  </si>
  <si>
    <t>NOE BALLESTEROS</t>
  </si>
  <si>
    <t>ABRAHAN BALTAZAR</t>
  </si>
  <si>
    <t>NOE BALTAZAR</t>
  </si>
  <si>
    <t>ADAN BARAHONA</t>
  </si>
  <si>
    <t>RODOLFO BARRERA</t>
  </si>
  <si>
    <t>EMILY BEAL</t>
  </si>
  <si>
    <t>VANESSA BELTRAN</t>
  </si>
  <si>
    <t>JENNIFER BERMUDEZ GILCES</t>
  </si>
  <si>
    <t>CASSANDRA BETHANCOURT</t>
  </si>
  <si>
    <t>AIMEE BLASINI</t>
  </si>
  <si>
    <t>TIEARA BOOKER</t>
  </si>
  <si>
    <t>RODNEY BOONE</t>
  </si>
  <si>
    <t>CAROLINA BORJA</t>
  </si>
  <si>
    <t>EXSIBELI BRAVO</t>
  </si>
  <si>
    <t>GLORIA CALVILLO AVILA</t>
  </si>
  <si>
    <t>PARKER CARDENAS</t>
  </si>
  <si>
    <t>JUAN CARDONA</t>
  </si>
  <si>
    <t>EMELLY CARLOS</t>
  </si>
  <si>
    <t>JOE CARLOS</t>
  </si>
  <si>
    <t>CAMERON CARR</t>
  </si>
  <si>
    <t>ILSE CARRANZA</t>
  </si>
  <si>
    <t>GENESIS CARRILLO</t>
  </si>
  <si>
    <t>MARÃA CARRILLO</t>
  </si>
  <si>
    <t>HANNAH CARTER</t>
  </si>
  <si>
    <t>MARIAH CASTANEDA</t>
  </si>
  <si>
    <t>ALEXIS CASTILLO</t>
  </si>
  <si>
    <t>VICTORIA CASTILLO</t>
  </si>
  <si>
    <t>JOSE CASTRO</t>
  </si>
  <si>
    <t>JESUS CHAVEZ</t>
  </si>
  <si>
    <t>CHASE CLARK</t>
  </si>
  <si>
    <t>NASTASSIA CLIFFORD</t>
  </si>
  <si>
    <t>HAMLET CONTRERAS</t>
  </si>
  <si>
    <t>ANTONY CORTES RAMIREZ</t>
  </si>
  <si>
    <t>BRITTANIE CRESPO</t>
  </si>
  <si>
    <t>BRITTANY DAGGETT</t>
  </si>
  <si>
    <t>JONATHAN DASE</t>
  </si>
  <si>
    <t>JOSHUA DAVIDS</t>
  </si>
  <si>
    <t>ADONIS DAVIDSON</t>
  </si>
  <si>
    <t>TAHNI DAVIS-MILLER</t>
  </si>
  <si>
    <t>DELYLAH DE LA GARZA</t>
  </si>
  <si>
    <t>DORA DEL RIO</t>
  </si>
  <si>
    <t>OZZY DEWEES</t>
  </si>
  <si>
    <t>EDDIE DIAZ</t>
  </si>
  <si>
    <t>THERESA EBARB</t>
  </si>
  <si>
    <t>MASEN EGGERS</t>
  </si>
  <si>
    <t>HANNAH EMLUND</t>
  </si>
  <si>
    <t>DAISY ESCOBAR</t>
  </si>
  <si>
    <t>RONY ESCOBAR</t>
  </si>
  <si>
    <t>MAYRA ESPINOZA</t>
  </si>
  <si>
    <t>MONTSE ESPINOZA</t>
  </si>
  <si>
    <t>MARTHA ESQUIVEL</t>
  </si>
  <si>
    <t>AARON ESTRADA</t>
  </si>
  <si>
    <t>YAN FABELO VELAZQUEZ</t>
  </si>
  <si>
    <t>ANDY FAJARDO</t>
  </si>
  <si>
    <t>EMMA FELLERER</t>
  </si>
  <si>
    <t>JUSTIN FERGUSON</t>
  </si>
  <si>
    <t>CLARISSA FLORES</t>
  </si>
  <si>
    <t>SANDRA FLORES</t>
  </si>
  <si>
    <t>AARON FLOTTE</t>
  </si>
  <si>
    <t>ANTONY FUENTES</t>
  </si>
  <si>
    <t>LESLY GALLEGOS</t>
  </si>
  <si>
    <t>ESMERALDA GALVAN</t>
  </si>
  <si>
    <t>ANGEL GARCIA</t>
  </si>
  <si>
    <t>MEKAYLA GARCIA</t>
  </si>
  <si>
    <t>STEVEN GARCIA</t>
  </si>
  <si>
    <t>ELIZABETH GARZA</t>
  </si>
  <si>
    <t>MYRA GARZA</t>
  </si>
  <si>
    <t>ISAAC GAVAN</t>
  </si>
  <si>
    <t>DENISE GLASPIE</t>
  </si>
  <si>
    <t>MARVIN GLASPIE</t>
  </si>
  <si>
    <t>KAYLYN GOINS</t>
  </si>
  <si>
    <t>ISREAL GOMEZ</t>
  </si>
  <si>
    <t>JIMMY GOMEZ</t>
  </si>
  <si>
    <t>TOMAS GOMEZ GUERRERO</t>
  </si>
  <si>
    <t>KAYLA GONZALEZ</t>
  </si>
  <si>
    <t>STEPHANIE GONZALEZ</t>
  </si>
  <si>
    <t>YOSELIN GONZALEZ</t>
  </si>
  <si>
    <t>SARA LYNN GREEN</t>
  </si>
  <si>
    <t>MARCEL GRIEVES</t>
  </si>
  <si>
    <t>MANUEL GRIMALDO</t>
  </si>
  <si>
    <t>AUDREY GUERRERO</t>
  </si>
  <si>
    <t>EDSON GUERRERO VELASQUEZ</t>
  </si>
  <si>
    <t>MICHAEL GULLENS JR</t>
  </si>
  <si>
    <t>HAILEY GUSTAMANTE</t>
  </si>
  <si>
    <t>MARIANA GUTIERREZ PAYAN</t>
  </si>
  <si>
    <t>GRACIELA GUTIERREZ-ABARCA</t>
  </si>
  <si>
    <t>OKUNSANYA HENRY</t>
  </si>
  <si>
    <t>TSU TUA HER</t>
  </si>
  <si>
    <t>EDWARD HERNANDEZ</t>
  </si>
  <si>
    <t>ISABELLA HERNANDEZ</t>
  </si>
  <si>
    <t>JESSICA HERNANDEZ</t>
  </si>
  <si>
    <t>JOSE HERNANDEZ</t>
  </si>
  <si>
    <t>RUBEN HERNANDEZ</t>
  </si>
  <si>
    <t>SOLANGE HERNANDEZ MENDOZA</t>
  </si>
  <si>
    <t>GABRIEL HERRERA</t>
  </si>
  <si>
    <t>HUMZA HUSSAIN</t>
  </si>
  <si>
    <t>HY HUYNH</t>
  </si>
  <si>
    <t>ADRIANA IBARRA</t>
  </si>
  <si>
    <t>MELENY IBARRA</t>
  </si>
  <si>
    <t>NATHANIA IBARRA</t>
  </si>
  <si>
    <t>SHAMIN JAMAL</t>
  </si>
  <si>
    <t>BARON JOHNSON</t>
  </si>
  <si>
    <t>SHAGALA JORDAN</t>
  </si>
  <si>
    <t>JULIUS JULSON</t>
  </si>
  <si>
    <t>JAMISON JUNGEN</t>
  </si>
  <si>
    <t>RAFAY KAMAL</t>
  </si>
  <si>
    <t>RAYN KAREDIA</t>
  </si>
  <si>
    <t>MARKUS KELLY</t>
  </si>
  <si>
    <t>NATHANIEL KEMPA</t>
  </si>
  <si>
    <t>NAEEM KHANDWALLA</t>
  </si>
  <si>
    <t>MUHAMMAD KHURSHID</t>
  </si>
  <si>
    <t>MARCUS KING</t>
  </si>
  <si>
    <t>BEAU KIRBY</t>
  </si>
  <si>
    <t>AUSTIN KNOX</t>
  </si>
  <si>
    <t>PATRICK KONKEL</t>
  </si>
  <si>
    <t>ORLANDO LANDEROS HERNANDEZ</t>
  </si>
  <si>
    <t>ANASTACIA LARIOS</t>
  </si>
  <si>
    <t>QUENNIKA LENOR</t>
  </si>
  <si>
    <t>ISRAEL LERMA</t>
  </si>
  <si>
    <t>RICH LIN</t>
  </si>
  <si>
    <t>DEZIREE LOPEZ</t>
  </si>
  <si>
    <t>EDUARDO LOPEZ</t>
  </si>
  <si>
    <t>LORENA LOPEZ</t>
  </si>
  <si>
    <t>MATTHIEU LOUIS</t>
  </si>
  <si>
    <t>JEROTHAN LU</t>
  </si>
  <si>
    <t>NATALIE LUCKADOO</t>
  </si>
  <si>
    <t>BLANCA LUEVANOS</t>
  </si>
  <si>
    <t>DULCE MACEDO</t>
  </si>
  <si>
    <t>ALEXANDER MACHADO</t>
  </si>
  <si>
    <t>JOANNA MACHADO</t>
  </si>
  <si>
    <t>STEPHANIE MACIAS</t>
  </si>
  <si>
    <t>ANGEL MACIEL</t>
  </si>
  <si>
    <t>JANERRA MALLET</t>
  </si>
  <si>
    <t>JIMENA MANCINAS</t>
  </si>
  <si>
    <t>JOHNATHAN MARCHISIO BAER</t>
  </si>
  <si>
    <t>ANGEL MARES</t>
  </si>
  <si>
    <t>DAVID MARTINEZ</t>
  </si>
  <si>
    <t>JESSICA MARTINEZ</t>
  </si>
  <si>
    <t>JOEL MARTINEZ</t>
  </si>
  <si>
    <t>MICHAEL MARTINEZ</t>
  </si>
  <si>
    <t>LUIS MARTINEZ - CELAYA</t>
  </si>
  <si>
    <t>RAMON ARMANDO MARTINEZ-CELAYA</t>
  </si>
  <si>
    <t>JAYLEN MASON</t>
  </si>
  <si>
    <t>KASON MATIN</t>
  </si>
  <si>
    <t>SHAYNEE MCGEE</t>
  </si>
  <si>
    <t>ANTONIO MCGEE-CROCKETT</t>
  </si>
  <si>
    <t>BRANDON MCMULLIN</t>
  </si>
  <si>
    <t>JACQUELINE MEDINA</t>
  </si>
  <si>
    <t>VICTORIA MEDINA</t>
  </si>
  <si>
    <t>RAYMOND MENDOZA</t>
  </si>
  <si>
    <t>CELESTE MOLINA</t>
  </si>
  <si>
    <t>DANIEL MOLINA</t>
  </si>
  <si>
    <t>OMARPETE MOLINA</t>
  </si>
  <si>
    <t>PEDRO MONJARAZ</t>
  </si>
  <si>
    <t>DANIEL MONTANO</t>
  </si>
  <si>
    <t>JULIA MORALES</t>
  </si>
  <si>
    <t>ELIZABETH MORENO</t>
  </si>
  <si>
    <t>DAVID MURILLO</t>
  </si>
  <si>
    <t>MELISSA MURPHY</t>
  </si>
  <si>
    <t>SILVIA MURPHY</t>
  </si>
  <si>
    <t>DE'ANTHONE'E MURRAY</t>
  </si>
  <si>
    <t>BRENDA NAPE</t>
  </si>
  <si>
    <t>MYRNA NAVARRO</t>
  </si>
  <si>
    <t>JUAN NAVIA</t>
  </si>
  <si>
    <t>MALIK NELSON</t>
  </si>
  <si>
    <t>HAI NGUYEN</t>
  </si>
  <si>
    <t>ADRIAN NIETO</t>
  </si>
  <si>
    <t>PAUL NOSWORTHY</t>
  </si>
  <si>
    <t>JORDAN OATIS</t>
  </si>
  <si>
    <t>YAMILE OROZCO CARLOS</t>
  </si>
  <si>
    <t>MITZI ORTEGA</t>
  </si>
  <si>
    <t>JESUS ORTIZ</t>
  </si>
  <si>
    <t>ANTHONY OSO</t>
  </si>
  <si>
    <t>FELICITY OTERO</t>
  </si>
  <si>
    <t>GERLAINER PENA</t>
  </si>
  <si>
    <t>ALEXIS PEREZ</t>
  </si>
  <si>
    <t>JAVIER PEREZ</t>
  </si>
  <si>
    <t>JAYLYN PEREZ</t>
  </si>
  <si>
    <t>KAYLA PEREZ</t>
  </si>
  <si>
    <t>LUIS PEREZ</t>
  </si>
  <si>
    <t>MELISSA PEREZ</t>
  </si>
  <si>
    <t>SEBASTIAN PEREZ</t>
  </si>
  <si>
    <t>ASHLEY PEREZ CORREA</t>
  </si>
  <si>
    <t>KYLE PERRY</t>
  </si>
  <si>
    <t>ZACH PICKETT</t>
  </si>
  <si>
    <t>JON-MICHAEL PIERCE</t>
  </si>
  <si>
    <t>ANDRES PORTILLO</t>
  </si>
  <si>
    <t>NICKOLAS PROPST</t>
  </si>
  <si>
    <t>LOREN QUIROZ BUITRAGO</t>
  </si>
  <si>
    <t>JOSHUA RAMIREZ</t>
  </si>
  <si>
    <t>CYNTHIA RAMOS</t>
  </si>
  <si>
    <t>HERIBERTO RAMOS</t>
  </si>
  <si>
    <t>MARK RAMOS</t>
  </si>
  <si>
    <t>DANIEL REBOLLEDO</t>
  </si>
  <si>
    <t>ABDUR REHMAN</t>
  </si>
  <si>
    <t>GILROYD RENTAS</t>
  </si>
  <si>
    <t>ANGEL REYES</t>
  </si>
  <si>
    <t>DENNIS REYES</t>
  </si>
  <si>
    <t>CARLOS REYES JR</t>
  </si>
  <si>
    <t>IVAN RIVAS</t>
  </si>
  <si>
    <t>CYNTHIA ROBLES</t>
  </si>
  <si>
    <t>DIEGO RODRIGUEZ</t>
  </si>
  <si>
    <t>DONOVAN RODRIGUEZ</t>
  </si>
  <si>
    <t>ERIC RODRIGUEZ</t>
  </si>
  <si>
    <t>JOSE RODRIGUEZ</t>
  </si>
  <si>
    <t>JOSSELINE RODRIGUEZ</t>
  </si>
  <si>
    <t>MIRKA RODRIGUEZ</t>
  </si>
  <si>
    <t>RIGOBERTO RODRIGUEZ</t>
  </si>
  <si>
    <t>YANET RODRIGUEZ DOMENECH</t>
  </si>
  <si>
    <t>SUSANA RODRIGUEZ MATA</t>
  </si>
  <si>
    <t>ALEXEY ROMERO</t>
  </si>
  <si>
    <t>MARTIN ROMERO</t>
  </si>
  <si>
    <t>HEIDI RONQUILLO</t>
  </si>
  <si>
    <t>AYIANA ROSADO BATISTA</t>
  </si>
  <si>
    <t>DREW RUDH</t>
  </si>
  <si>
    <t>RICARDO RUIZ</t>
  </si>
  <si>
    <t>RAY SAENZ</t>
  </si>
  <si>
    <t>SOROUSH SAHRAGARD</t>
  </si>
  <si>
    <t>AMY SANCHEZ</t>
  </si>
  <si>
    <t>DAVID SANCHEZ</t>
  </si>
  <si>
    <t>JOSE SANCHEZ</t>
  </si>
  <si>
    <t>KEVIN SANCHEZ</t>
  </si>
  <si>
    <t>GERARDO SANTACRUZ</t>
  </si>
  <si>
    <t>MODOU SANYANG</t>
  </si>
  <si>
    <t>GERMAN SATTAROV</t>
  </si>
  <si>
    <t>RACHEL SATTERFIELD</t>
  </si>
  <si>
    <t>ALEXANDER SCHMITZ</t>
  </si>
  <si>
    <t>MUKAI SELEKWA</t>
  </si>
  <si>
    <t>SOPHIA SHIVERS</t>
  </si>
  <si>
    <t>SAMANTHA SIMONAR</t>
  </si>
  <si>
    <t>FRANCISCO SOLIS</t>
  </si>
  <si>
    <t>KELSEY STIBBE</t>
  </si>
  <si>
    <t>JACQUELINE SUAREZ</t>
  </si>
  <si>
    <t>OSCAR SUAREZ</t>
  </si>
  <si>
    <t>AIDAN SULLIVAN</t>
  </si>
  <si>
    <t>NAHOM SWEET</t>
  </si>
  <si>
    <t>KHAMRY TATUM</t>
  </si>
  <si>
    <t>SCOTT THEUSCH</t>
  </si>
  <si>
    <t>JARRAD THOMPSON</t>
  </si>
  <si>
    <t>ANDREW TRAN</t>
  </si>
  <si>
    <t>HUY TRAN</t>
  </si>
  <si>
    <t>NADIA TURNER</t>
  </si>
  <si>
    <t>CHELSIE TYSON</t>
  </si>
  <si>
    <t>JESUS UMANA</t>
  </si>
  <si>
    <t>OSCAR URRABAZO</t>
  </si>
  <si>
    <t>VALERIE VALDEZ</t>
  </si>
  <si>
    <t>JATSIER VALENCIA</t>
  </si>
  <si>
    <t>JOSE VALENCIA</t>
  </si>
  <si>
    <t>PERLA VALLE</t>
  </si>
  <si>
    <t>BRYAN VANDERLOOP</t>
  </si>
  <si>
    <t>JARED VARGAS</t>
  </si>
  <si>
    <t>ANTHONY VASQUEZ</t>
  </si>
  <si>
    <t>JULIETA VASQUEZ</t>
  </si>
  <si>
    <t>RACHEL VASQUEZ</t>
  </si>
  <si>
    <t>JAMARI VAUGHN</t>
  </si>
  <si>
    <t>CINDY VAZQUEZ</t>
  </si>
  <si>
    <t>ELIAZAR VEGA-SANTOS</t>
  </si>
  <si>
    <t>ZULEMA VELAZQUEZ</t>
  </si>
  <si>
    <t>ANAYELI VENCES</t>
  </si>
  <si>
    <t>DIEGO VILLALPANDO</t>
  </si>
  <si>
    <t>DAVID VOISIN</t>
  </si>
  <si>
    <t>JIMAUNTE WATSON</t>
  </si>
  <si>
    <t>KENNETH WATSON</t>
  </si>
  <si>
    <t>KACEY WILLIAMS</t>
  </si>
  <si>
    <t>ROOSEVELT WILLIAMS</t>
  </si>
  <si>
    <t>DANIELE WILLIS</t>
  </si>
  <si>
    <t>NICHOLAS WILMOTH</t>
  </si>
  <si>
    <t>CHARLENE WORSHAM</t>
  </si>
  <si>
    <t>SARAH YOUSEF</t>
  </si>
  <si>
    <t>FATIMA ZEHRA</t>
  </si>
  <si>
    <t>GUILLERMO ZENTENO GUMUCIO</t>
  </si>
  <si>
    <t>JAIME ZETINA</t>
  </si>
  <si>
    <t>FRANK ALDACO</t>
  </si>
  <si>
    <t>KARLA CHAVEZ</t>
  </si>
  <si>
    <t>CRYSTAL QUINTANILLA</t>
  </si>
  <si>
    <t>BRANDON THOMAS</t>
  </si>
  <si>
    <t>ROBERT WARREN</t>
  </si>
  <si>
    <t>JOSE CASTELLANOS SALGADO</t>
  </si>
  <si>
    <t>NATALY DUARTE</t>
  </si>
  <si>
    <t>MARIA LIRA</t>
  </si>
  <si>
    <t>YVETTE VILLA</t>
  </si>
  <si>
    <t>CHRISTOPHER ZAPATA</t>
  </si>
  <si>
    <t>CHRISTOPHER GRAVES</t>
  </si>
  <si>
    <t>ALEJANDRO CARDENAS</t>
  </si>
  <si>
    <t>JONATHON SHOPINSKI JR</t>
  </si>
  <si>
    <t>EUGENE THOMAS</t>
  </si>
  <si>
    <t>SAMUEL STEVENS</t>
  </si>
  <si>
    <t>ANYCE TILLMAN</t>
  </si>
  <si>
    <t>ISOLDE ALEQUIN</t>
  </si>
  <si>
    <t>GERARDO BERAIN II</t>
  </si>
  <si>
    <t>CLARISSA GARCIA</t>
  </si>
  <si>
    <t>KEVIN MORENO</t>
  </si>
  <si>
    <t>MICHAEL WALKER</t>
  </si>
  <si>
    <t>LISETTE COLIN</t>
  </si>
  <si>
    <t>MARK MOJICA</t>
  </si>
  <si>
    <t>TIGLATH MIKHAIL</t>
  </si>
  <si>
    <t>LORRAINE MARTINEZ COMPEAN</t>
  </si>
  <si>
    <t>ROBIN HERDINA</t>
  </si>
  <si>
    <t>ANTHONY FAVELA</t>
  </si>
  <si>
    <t>JULIE STUBBLEFIELD</t>
  </si>
  <si>
    <t>JASON VANALMEN</t>
  </si>
  <si>
    <t>JULIO ALEJANDRE</t>
  </si>
  <si>
    <t>ISRAEL SANCHEZ</t>
  </si>
  <si>
    <t>VIRGILIO PALACIOS</t>
  </si>
  <si>
    <t>JESSE LUNA</t>
  </si>
  <si>
    <t>GIL CAMPOS</t>
  </si>
  <si>
    <t>SAMEER KHAN</t>
  </si>
  <si>
    <t>SIMON BLUSTEIN PIEDRA</t>
  </si>
  <si>
    <t>VERONICA ALVARADO</t>
  </si>
  <si>
    <t>ISAIAH FLORES</t>
  </si>
  <si>
    <t>MELISSA SANCHEZ</t>
  </si>
  <si>
    <t>KEIRI WEST</t>
  </si>
  <si>
    <t>ABDELKARIM ALBARGHOUTHI</t>
  </si>
  <si>
    <t>CRAIG GUZMAN</t>
  </si>
  <si>
    <t>CHEVONNA PURINGTON</t>
  </si>
  <si>
    <t>VICTOR MIRANDA</t>
  </si>
  <si>
    <t>JERRY MARQUEZ</t>
  </si>
  <si>
    <t>JORDAN BRIGGS</t>
  </si>
  <si>
    <t>IRIS ABREU</t>
  </si>
  <si>
    <t>ORVEL CASEY</t>
  </si>
  <si>
    <t>JANET CRUZ</t>
  </si>
  <si>
    <t>GLORIA HERNANDEZ</t>
  </si>
  <si>
    <t>MELISSA LOREDO</t>
  </si>
  <si>
    <t>JOSE MANZO</t>
  </si>
  <si>
    <t>KIMBERLYN SANCHO</t>
  </si>
  <si>
    <t>LEE WILLIAMS</t>
  </si>
  <si>
    <t>CHAYCE PETTIS</t>
  </si>
  <si>
    <t>JOSE RAMIREZ</t>
  </si>
  <si>
    <t>MARILYN ROMERO</t>
  </si>
  <si>
    <t>YARETZY RAMOS</t>
  </si>
  <si>
    <t>ALAZIZ HUSSAIN</t>
  </si>
  <si>
    <t>LUIS CRESPO</t>
  </si>
  <si>
    <t>CRISTIAN CONSTANZA RIVERA</t>
  </si>
  <si>
    <t>JESSIE MURDOCK</t>
  </si>
  <si>
    <t>HAILEY WILLARD</t>
  </si>
  <si>
    <t>COMPTON PUGH</t>
  </si>
  <si>
    <t>ALEC MARTINEZ</t>
  </si>
  <si>
    <t>JOSHUA SNOW</t>
  </si>
  <si>
    <t>AUSTIN ALVAREZ</t>
  </si>
  <si>
    <t>XAVIER ALEMAN</t>
  </si>
  <si>
    <t>ELIJAH MEZA</t>
  </si>
  <si>
    <t>DONAVIN BEDBURDICK</t>
  </si>
  <si>
    <t>MASON SEABOY</t>
  </si>
  <si>
    <t>ALEJANDRO VILLALPANDO</t>
  </si>
  <si>
    <t>RAMIRO MARTINEZ</t>
  </si>
  <si>
    <t>ASHLEY BURK</t>
  </si>
  <si>
    <t>JOSE CEBALLOS</t>
  </si>
  <si>
    <t>COLLIN TURNER</t>
  </si>
  <si>
    <t>IVAIANCE VIVERETTE</t>
  </si>
  <si>
    <t>MARICELA BARCO</t>
  </si>
  <si>
    <t>J COLMENARES</t>
  </si>
  <si>
    <t>FLORENCIA DE LEON</t>
  </si>
  <si>
    <t>STEVEN GOTCH</t>
  </si>
  <si>
    <t>ROBERT RUNNALLS</t>
  </si>
  <si>
    <t>REINA PEREZ</t>
  </si>
  <si>
    <t>JASLYN ASTORGA</t>
  </si>
  <si>
    <t>NICOLE DUTTER</t>
  </si>
  <si>
    <t>ANDREA BARRERAS</t>
  </si>
  <si>
    <t>LUIS ARMANDO RIVERA BATAILLE</t>
  </si>
  <si>
    <t>STEPHANIE ALEGRIA</t>
  </si>
  <si>
    <t>CECELIA RUBIO</t>
  </si>
  <si>
    <t>ZAKIYA ALFRED</t>
  </si>
  <si>
    <t>REINA TORRES</t>
  </si>
  <si>
    <t>HAILEY MARCIA</t>
  </si>
  <si>
    <t>MARCO ARELLANO</t>
  </si>
  <si>
    <t>REBECCA NISTAL</t>
  </si>
  <si>
    <t>ANNIE FLORES</t>
  </si>
  <si>
    <t>CAITLIN PICARELLO</t>
  </si>
  <si>
    <t>CRYSTAL CAMACHO</t>
  </si>
  <si>
    <t>DAYLEN BRIGHT</t>
  </si>
  <si>
    <t>JENAE HELWIG</t>
  </si>
  <si>
    <t>BRIAN MIRANDA</t>
  </si>
  <si>
    <t>MACKENZIE BLACKWELL</t>
  </si>
  <si>
    <t>ALEXIS MIRELES</t>
  </si>
  <si>
    <t>NICOLAS CAPUCHIN</t>
  </si>
  <si>
    <t>RENE OSORNIO</t>
  </si>
  <si>
    <t>KARLA TREJO</t>
  </si>
  <si>
    <t>FELIX CUEVAS</t>
  </si>
  <si>
    <t>ADRIAN GRAYS</t>
  </si>
  <si>
    <t>ROBERTO MENDEZ</t>
  </si>
  <si>
    <t>MARIO VALDEZ</t>
  </si>
  <si>
    <t>ANTONY VELIYATHU</t>
  </si>
  <si>
    <t>VINCENT ARELLANO</t>
  </si>
  <si>
    <t>FERNANDO HERRERA</t>
  </si>
  <si>
    <t>KAYLEEN HERRERA</t>
  </si>
  <si>
    <t>BRANDA GALINDO</t>
  </si>
  <si>
    <t>ARIEANNA BANKS</t>
  </si>
  <si>
    <t>ZYAIRE BARBOUR</t>
  </si>
  <si>
    <t>ASHLEY LOPEZ</t>
  </si>
  <si>
    <t>NATALY HERNANDEZ</t>
  </si>
  <si>
    <t>LIZBETH FIGUEROA</t>
  </si>
  <si>
    <t>RAFAEL L RODRIGES</t>
  </si>
  <si>
    <t>MARIA RAMOS</t>
  </si>
  <si>
    <t>CECILIA ROMANOS</t>
  </si>
  <si>
    <t>ALIA AGUILAR</t>
  </si>
  <si>
    <t>JOSHUA ALLEN</t>
  </si>
  <si>
    <t>LOGAN ASH</t>
  </si>
  <si>
    <t>LUZ AVILES PEREZ</t>
  </si>
  <si>
    <t>FAZEEL BAIG</t>
  </si>
  <si>
    <t>CONNOR BAKER</t>
  </si>
  <si>
    <t>RAHMIR BENNETT</t>
  </si>
  <si>
    <t>DENISE BRADLEY</t>
  </si>
  <si>
    <t>ERNESTO CALDERON</t>
  </si>
  <si>
    <t>YORGELIS CARDENAS-MONTERO</t>
  </si>
  <si>
    <t>VICTOR CARRASQUILLO</t>
  </si>
  <si>
    <t>SIMEON COLEMAN</t>
  </si>
  <si>
    <t>CHRISTOPHER CORLEY</t>
  </si>
  <si>
    <t>LARRY DAVIS</t>
  </si>
  <si>
    <t>ANGELA DE LOS SANTOS</t>
  </si>
  <si>
    <t>MADISON DEMLOW</t>
  </si>
  <si>
    <t>MICHELLE DIAZ</t>
  </si>
  <si>
    <t>CRUZ DOMINGUEZ</t>
  </si>
  <si>
    <t>ELIANA ESQUIVEL</t>
  </si>
  <si>
    <t>JOSE FUENTES</t>
  </si>
  <si>
    <t>LUIS GARCIA</t>
  </si>
  <si>
    <t>JOSHUA GARCIA</t>
  </si>
  <si>
    <t>ANIKA GARZA</t>
  </si>
  <si>
    <t>EUGENE GREEN</t>
  </si>
  <si>
    <t>TINA GRIFFITHS</t>
  </si>
  <si>
    <t>JESSIKA HARDY</t>
  </si>
  <si>
    <t>MICHAEL HOANG</t>
  </si>
  <si>
    <t>SHAZELL JOHNSON</t>
  </si>
  <si>
    <t>DUSTIN KEENEY</t>
  </si>
  <si>
    <t>BRAYDEN MARIANO</t>
  </si>
  <si>
    <t>ALEJANDRO MONTOYA</t>
  </si>
  <si>
    <t>RUDOLFO MORALES</t>
  </si>
  <si>
    <t>ANH NGUYEN</t>
  </si>
  <si>
    <t>QUOC NINH</t>
  </si>
  <si>
    <t>RAMON ORTIZ</t>
  </si>
  <si>
    <t>MIA PEREZ</t>
  </si>
  <si>
    <t>BORIS PETROV</t>
  </si>
  <si>
    <t>AARON PONCE</t>
  </si>
  <si>
    <t>PATRICIA RAMOS</t>
  </si>
  <si>
    <t>APRIL RHODES</t>
  </si>
  <si>
    <t>ALYSSA RICO</t>
  </si>
  <si>
    <t>MARIYAH ROBERSON</t>
  </si>
  <si>
    <t>CARLOS RODRIGUEZ</t>
  </si>
  <si>
    <t>GISELLE RODRIGUEZ</t>
  </si>
  <si>
    <t>JACQUELINE ROJAS</t>
  </si>
  <si>
    <t>FAITH RUBIO</t>
  </si>
  <si>
    <t>JULIE RUIZ</t>
  </si>
  <si>
    <t>JASON SAUCEDO</t>
  </si>
  <si>
    <t>VINCENT SCHAWL</t>
  </si>
  <si>
    <t>CHRISTOPHER SHIN</t>
  </si>
  <si>
    <t>ANNA SHOVER</t>
  </si>
  <si>
    <t>MICHAEL STAPLETON</t>
  </si>
  <si>
    <t>AARON STAUFFER</t>
  </si>
  <si>
    <t>JAVION STRAITER-JARMON</t>
  </si>
  <si>
    <t>CHASSIDY THOMSON</t>
  </si>
  <si>
    <t>BRANDON TINSLEY</t>
  </si>
  <si>
    <t>JACOB TORRES</t>
  </si>
  <si>
    <t>BIANEY TREJO</t>
  </si>
  <si>
    <t>ALICIA TRUONG</t>
  </si>
  <si>
    <t>VICTOR VALDEZ</t>
  </si>
  <si>
    <t>BRITTNEY VELASQUEZ</t>
  </si>
  <si>
    <t>OMAR VENEGAS</t>
  </si>
  <si>
    <t>IRVIN VILLASENOR</t>
  </si>
  <si>
    <t>TANNER VU</t>
  </si>
  <si>
    <t>JUAN YBARRA</t>
  </si>
  <si>
    <t>ADRIANNA ZUNIGA</t>
  </si>
  <si>
    <t>BRIANA CHAGOLLA</t>
  </si>
  <si>
    <t>MICHAEL GARZA</t>
  </si>
  <si>
    <t>SEAN GRAY</t>
  </si>
  <si>
    <t>KYLE PIZARRO</t>
  </si>
  <si>
    <t>JONATHAN SOLIS</t>
  </si>
  <si>
    <t>FERNANDA VILLARREAL</t>
  </si>
  <si>
    <t>CARLOS BERNARDINO</t>
  </si>
  <si>
    <t>JOSH JACOBS</t>
  </si>
  <si>
    <t>ANGELIQUE MEDINA</t>
  </si>
  <si>
    <t>CESAR MEDINA</t>
  </si>
  <si>
    <t>LILIBETH MENENDEZ</t>
  </si>
  <si>
    <t>ETTIS MORALES</t>
  </si>
  <si>
    <t>MIGUEL NUNEZ</t>
  </si>
  <si>
    <t>LUIS PENA</t>
  </si>
  <si>
    <t>ISAAC ROBINSON</t>
  </si>
  <si>
    <t>KARENISE VERA</t>
  </si>
  <si>
    <t>CORNELIUS COLEMAN</t>
  </si>
  <si>
    <t>DESIREE GARCIA</t>
  </si>
  <si>
    <t>MARIANA MENDEZ</t>
  </si>
  <si>
    <t>EMMANUAL RIOS</t>
  </si>
  <si>
    <t>STEPHANIE RODRIGUEZ</t>
  </si>
  <si>
    <t>BRIANNA STEVENS</t>
  </si>
  <si>
    <t>TERESA VAZQUEZ</t>
  </si>
  <si>
    <t>MARCOS VELA</t>
  </si>
  <si>
    <t>DESTIN WEBSTER</t>
  </si>
  <si>
    <t>TYLER MONK</t>
  </si>
  <si>
    <t>JOHNNY SALAS</t>
  </si>
  <si>
    <t>JOSHUA ZRIMC</t>
  </si>
  <si>
    <t>JOHN MILLER</t>
  </si>
  <si>
    <t>TENIYA POWELL</t>
  </si>
  <si>
    <t>LAGAYSHUN BOWMAN</t>
  </si>
  <si>
    <t>GALVIN DIXON</t>
  </si>
  <si>
    <t>FAITH JACKSON</t>
  </si>
  <si>
    <t>DESTINY SAUNDERS</t>
  </si>
  <si>
    <t>GIAVAUGNA STROMAN</t>
  </si>
  <si>
    <t>KIRSTEN RODRIGUEZ</t>
  </si>
  <si>
    <t>IRIS RAMOS</t>
  </si>
  <si>
    <t>JONATHAN RECENDIS</t>
  </si>
  <si>
    <t>CESAR IBARRA</t>
  </si>
  <si>
    <t>COLTON YANIGA</t>
  </si>
  <si>
    <t>ORLANDO ORTIZ</t>
  </si>
  <si>
    <t>HANNAMAURIE CURIEL</t>
  </si>
  <si>
    <t>BREIA DRENON</t>
  </si>
  <si>
    <t>RAMON KABOLI</t>
  </si>
  <si>
    <t>CHELSY WARREN</t>
  </si>
  <si>
    <t>KIANNE BURROUGH</t>
  </si>
  <si>
    <t>CHRISTIAN CABALLERO</t>
  </si>
  <si>
    <t>RYAN HEARON</t>
  </si>
  <si>
    <t>KIARA HANEY</t>
  </si>
  <si>
    <t>BILLY PERRY</t>
  </si>
  <si>
    <t>ISABEL MARTIN</t>
  </si>
  <si>
    <t>MARTIN VALDEZ</t>
  </si>
  <si>
    <t>ARISMENDY ROMERO</t>
  </si>
  <si>
    <t>WESLEY FELTON</t>
  </si>
  <si>
    <t>TAYE PORTER</t>
  </si>
  <si>
    <t>ASHLEY ALVARADO RODRIGUÃ‰Z</t>
  </si>
  <si>
    <t>DADRON WADE</t>
  </si>
  <si>
    <t>JEFFREY ROBINSON</t>
  </si>
  <si>
    <t>ICYS TOWNES</t>
  </si>
  <si>
    <t>NAYELLI FUENTES</t>
  </si>
  <si>
    <t>ABDELMAJED SABRI</t>
  </si>
  <si>
    <t>JOSE FLORES</t>
  </si>
  <si>
    <t>DAVION POLLARD</t>
  </si>
  <si>
    <t>RICKY MEACHAM</t>
  </si>
  <si>
    <t>JUAN CALDERA</t>
  </si>
  <si>
    <t>JUSTIN BYRAM</t>
  </si>
  <si>
    <t>ALAN DAMIAN</t>
  </si>
  <si>
    <t>BREANDAN DAWSON</t>
  </si>
  <si>
    <t>MADISON BLACKBURN</t>
  </si>
  <si>
    <t>MASYN ZASTROW</t>
  </si>
  <si>
    <t>JUAN DIEGO LEMUS</t>
  </si>
  <si>
    <t>KATHERINE RUIZ</t>
  </si>
  <si>
    <t>SEBSIBBE STOLL</t>
  </si>
  <si>
    <t>DERON SESSION</t>
  </si>
  <si>
    <t>JORDAN GELLERT</t>
  </si>
  <si>
    <t>RYAN WINTERS</t>
  </si>
  <si>
    <t>EMELY SALINAS</t>
  </si>
  <si>
    <t>YUSRA ALBARGHOUTHI</t>
  </si>
  <si>
    <t>MUZZAMIL ABDUSSAMAD</t>
  </si>
  <si>
    <t>DEBRA DCOSTA</t>
  </si>
  <si>
    <t>ADAM UBIAS</t>
  </si>
  <si>
    <t>JOSE VELOZ</t>
  </si>
  <si>
    <t>MADELYN GARCIA</t>
  </si>
  <si>
    <t>ALMA AMAYA</t>
  </si>
  <si>
    <t>DAYANARA SILLAS MUNOZ</t>
  </si>
  <si>
    <t>MARYURI ANTUNEZ MARTINEZ</t>
  </si>
  <si>
    <t>ETHAN GARZA XIONG</t>
  </si>
  <si>
    <t>ALEXIS ACUNA</t>
  </si>
  <si>
    <t>RICKY MARTINEZ</t>
  </si>
  <si>
    <t>DINH PHAM</t>
  </si>
  <si>
    <t>LAURA BATTAGLIA</t>
  </si>
  <si>
    <t>NATHAN RODRIGUEZ</t>
  </si>
  <si>
    <t>ALASIA PEARTREE</t>
  </si>
  <si>
    <t>KYLE FONTAINE</t>
  </si>
  <si>
    <t>JOHN KRULIK</t>
  </si>
  <si>
    <t>RABIH CHAHINE</t>
  </si>
  <si>
    <t>KELLY RIFE</t>
  </si>
  <si>
    <t>BRETT WETLEY</t>
  </si>
  <si>
    <t>ANNA SALINAS</t>
  </si>
  <si>
    <t>SOFIA GARZA</t>
  </si>
  <si>
    <t>JOHN RINGO</t>
  </si>
  <si>
    <t>ADAM HILL</t>
  </si>
  <si>
    <t>KATIRIA RIVERA</t>
  </si>
  <si>
    <t>MYRA CHURCH</t>
  </si>
  <si>
    <t>JASMIN HOCHAIMI</t>
  </si>
  <si>
    <t>EDVARDO AYALA</t>
  </si>
  <si>
    <t>JOSE GOMEZTAGLE</t>
  </si>
  <si>
    <t>CHRISTIAN ESPEJO</t>
  </si>
  <si>
    <t>ERIN LOWERY</t>
  </si>
  <si>
    <t>SANDA WIN</t>
  </si>
  <si>
    <t>JENNIFER MARISCAL</t>
  </si>
  <si>
    <t>SERENA WILLIAMS</t>
  </si>
  <si>
    <t>JAMESON HAPPEL</t>
  </si>
  <si>
    <t>HASSAM YUNUS</t>
  </si>
  <si>
    <t>PAUL MONTOYA</t>
  </si>
  <si>
    <t>DAUNTE MADRID</t>
  </si>
  <si>
    <t>STACY LANE</t>
  </si>
  <si>
    <t>MARISSA STRAUTHER</t>
  </si>
  <si>
    <t>ANDREW RASBERRY</t>
  </si>
  <si>
    <t>MARAHIA GALLEGOS</t>
  </si>
  <si>
    <t>RYAN WHITE</t>
  </si>
  <si>
    <t>NELSON ALVARADO RUBIO</t>
  </si>
  <si>
    <t>AIMEE NGUYEN</t>
  </si>
  <si>
    <t>ETHAN TUTTLE</t>
  </si>
  <si>
    <t>JESUS CAMPAZ</t>
  </si>
  <si>
    <t>DOUGLAS REYES-GUEVARA</t>
  </si>
  <si>
    <t>JORDI OSTRIA</t>
  </si>
  <si>
    <t>PERLA ACOSTA</t>
  </si>
  <si>
    <t>ANDRES CANTERO</t>
  </si>
  <si>
    <t>MACKENZIE FAULKNER</t>
  </si>
  <si>
    <t>ADAM SNYDER</t>
  </si>
  <si>
    <t>ANGEL DUARTE</t>
  </si>
  <si>
    <t>GENESIS DIAZ</t>
  </si>
  <si>
    <t>AMY GRAY</t>
  </si>
  <si>
    <t>STACEY YBARBO</t>
  </si>
  <si>
    <t>DESTINY HAYNES</t>
  </si>
  <si>
    <t>LUCKY OBOR</t>
  </si>
  <si>
    <t>ALEXIANA HUMPHRIES</t>
  </si>
  <si>
    <t>SHAQUETTA ELLIS</t>
  </si>
  <si>
    <t>SAMANTHA VELEPUCHA SIGUENCIA</t>
  </si>
  <si>
    <t>VERONICA FELICIANO</t>
  </si>
  <si>
    <t>CODY DECKERT</t>
  </si>
  <si>
    <t>JOCELYN ALVARADO</t>
  </si>
  <si>
    <t>BRYCEN VICK</t>
  </si>
  <si>
    <t>JIMMEY CLEMONS</t>
  </si>
  <si>
    <t>JACOURI WOODS</t>
  </si>
  <si>
    <t>JENNA FLAMING</t>
  </si>
  <si>
    <t>ABED KAZI</t>
  </si>
  <si>
    <t>KASAN CHIN</t>
  </si>
  <si>
    <t>MARCUS MURRIETA</t>
  </si>
  <si>
    <t>JOSEPH HARRIS</t>
  </si>
  <si>
    <t>USMAN MOTIWALA</t>
  </si>
  <si>
    <t>IRVING SALINAS</t>
  </si>
  <si>
    <t>SAMUEL MONTALVO</t>
  </si>
  <si>
    <t>TALMAGE TEW</t>
  </si>
  <si>
    <t>JASMINE LAMELL</t>
  </si>
  <si>
    <t>CHARLES BROKENSHIRE</t>
  </si>
  <si>
    <t>YOUSEF ABDELMAJID</t>
  </si>
  <si>
    <t>ABDULAZIZ ISHAQ</t>
  </si>
  <si>
    <t>DIEGO CUN</t>
  </si>
  <si>
    <t>ABDULQADER MAJID</t>
  </si>
  <si>
    <t>RAMON MIRANDA</t>
  </si>
  <si>
    <t>NICOLE DUSCH</t>
  </si>
  <si>
    <t>HECTOR JIMENEZ</t>
  </si>
  <si>
    <t>ABDUL AHMED</t>
  </si>
  <si>
    <t>JAZIB KAMAL</t>
  </si>
  <si>
    <t>JOSEPH RAMIREZ</t>
  </si>
  <si>
    <t>KADEN FENN</t>
  </si>
  <si>
    <t>OCTAVIO SILVA-RAMIREZ</t>
  </si>
  <si>
    <t>CONNOR BEVERS</t>
  </si>
  <si>
    <t>JONATHAN SERRANO</t>
  </si>
  <si>
    <t>DESTINY CARRIZALES</t>
  </si>
  <si>
    <t>ALENA THOMAS</t>
  </si>
  <si>
    <t>FRANK ROJAS MORERA</t>
  </si>
  <si>
    <t>ONEAL JENKINS</t>
  </si>
  <si>
    <t>ZACHARY KATZ</t>
  </si>
  <si>
    <t>DUA KAMAL</t>
  </si>
  <si>
    <t>SARA ROBLES</t>
  </si>
  <si>
    <t>SANTILINA BYAS</t>
  </si>
  <si>
    <t>OSCAR DULCHÃ‰</t>
  </si>
  <si>
    <t>ISAAC VARELA</t>
  </si>
  <si>
    <t>KARLA PEREZ</t>
  </si>
  <si>
    <t>VINCENT GORDON</t>
  </si>
  <si>
    <t>TOMMY HUYNH</t>
  </si>
  <si>
    <t>TRANG LY</t>
  </si>
  <si>
    <t>JOEWINSON MANG</t>
  </si>
  <si>
    <t>ANNA URIAS</t>
  </si>
  <si>
    <t>PEDRO BAROJAS</t>
  </si>
  <si>
    <t>JOSE CONTRERAS GARCIA</t>
  </si>
  <si>
    <t>SUHAIB NAVIWALA</t>
  </si>
  <si>
    <t>KAITLIN NGUYEN</t>
  </si>
  <si>
    <t>JESUS TIJERINA</t>
  </si>
  <si>
    <t>MELANIE TORRES</t>
  </si>
  <si>
    <t>JONTE WASHINGTON</t>
  </si>
  <si>
    <t>JESSICA BARAJAS</t>
  </si>
  <si>
    <t>TRINITY CLOSE</t>
  </si>
  <si>
    <t>MAX CRUTE</t>
  </si>
  <si>
    <t>KALIA RODELA</t>
  </si>
  <si>
    <t>JODIE WASHINGTON</t>
  </si>
  <si>
    <t>CURTIS DENTIS</t>
  </si>
  <si>
    <t>SERGIO CALLES</t>
  </si>
  <si>
    <t>ANTHONY VALLECILLO</t>
  </si>
  <si>
    <t>TAHIR CHARANIA</t>
  </si>
  <si>
    <t>JAMES MARTINEZ</t>
  </si>
  <si>
    <t>KRISTIAN SARAVIA</t>
  </si>
  <si>
    <t>AMIA COBBS</t>
  </si>
  <si>
    <t>ISAIAH STUBBLEFIELD</t>
  </si>
  <si>
    <t>NATHAN GONZALEZ</t>
  </si>
  <si>
    <t>LANE LEWIS</t>
  </si>
  <si>
    <t>JESSE YBARRA</t>
  </si>
  <si>
    <t>ADRIAN GONZALEZ</t>
  </si>
  <si>
    <t>ANTONIO PAZOS</t>
  </si>
  <si>
    <t>AUSTIN JARAMILLO</t>
  </si>
  <si>
    <t>SKYLAR LEWIS</t>
  </si>
  <si>
    <t>GRANT SWEENEY</t>
  </si>
  <si>
    <t>MARQUIEL ARCHIBALD</t>
  </si>
  <si>
    <t>HECTOR ALONZO</t>
  </si>
  <si>
    <t>ANDRES VASQUEZ</t>
  </si>
  <si>
    <t>MIGUEL DURAN</t>
  </si>
  <si>
    <t>CARLOS GONZALEZ</t>
  </si>
  <si>
    <t>GENESIS CACERES</t>
  </si>
  <si>
    <t>ANTHONY BACA</t>
  </si>
  <si>
    <t>SHAWN RODRIGUEZ</t>
  </si>
  <si>
    <t>JAMES DIXON</t>
  </si>
  <si>
    <t>MIGUEL ROMAN</t>
  </si>
  <si>
    <t>GABRIEL CARDENAS</t>
  </si>
  <si>
    <t>BENITO HERRERA</t>
  </si>
  <si>
    <t>ABDUL BARI</t>
  </si>
  <si>
    <t>BRIANNA REQUEJO</t>
  </si>
  <si>
    <t>NATALIA MATA</t>
  </si>
  <si>
    <t>GISELLE PRUDENTE</t>
  </si>
  <si>
    <t>KARINA BALDERRAMA</t>
  </si>
  <si>
    <t>PEDRO VASQUEZ BELTRAN</t>
  </si>
  <si>
    <t>EDMUNDO LOPEZ</t>
  </si>
  <si>
    <t>CRISTAL ROCHA</t>
  </si>
  <si>
    <t>ANDREW TCACIUC</t>
  </si>
  <si>
    <t>DAVID ESPERIQUETA</t>
  </si>
  <si>
    <t>JESUS ROSALES</t>
  </si>
  <si>
    <t>HOBED SARAVIA</t>
  </si>
  <si>
    <t>MARIAH DAVIS</t>
  </si>
  <si>
    <t>JOSE ROBLEDO</t>
  </si>
  <si>
    <t>JESUS DELGADO</t>
  </si>
  <si>
    <t>ION SAMBOLA</t>
  </si>
  <si>
    <t>LEOPOLDO ALARDIN</t>
  </si>
  <si>
    <t>MICHAEL WHITLEY</t>
  </si>
  <si>
    <t>VINCENT GALARZA</t>
  </si>
  <si>
    <t>FABIAN GONZALEZ RUBIO</t>
  </si>
  <si>
    <t>JEREMY BUCK</t>
  </si>
  <si>
    <t>BRAD JOHNSON</t>
  </si>
  <si>
    <t>DANIEL VICTORIANO</t>
  </si>
  <si>
    <t>ANDREA AGUILLON</t>
  </si>
  <si>
    <t>LESLIE CRUZ</t>
  </si>
  <si>
    <t>EVERARDO RAMIREZ</t>
  </si>
  <si>
    <t>RAMIRO ROCHA</t>
  </si>
  <si>
    <t>DANIELA RUIZ</t>
  </si>
  <si>
    <t>DVONNE ANDREWS</t>
  </si>
  <si>
    <t>JASMINE ESCAMILLA</t>
  </si>
  <si>
    <t>JAMES PEREZ</t>
  </si>
  <si>
    <t>ANNEKA RAMIREZ</t>
  </si>
  <si>
    <t>ERIK KASPER</t>
  </si>
  <si>
    <t>AUSTIN CLIFTON</t>
  </si>
  <si>
    <t>TANIA GARCIA FRANCO</t>
  </si>
  <si>
    <t>NATHAN NEWHOUSE</t>
  </si>
  <si>
    <t>ERICA SAMBRANO</t>
  </si>
  <si>
    <t>NICK VALDEZ</t>
  </si>
  <si>
    <t>ALEXANDRA MUNOZ RODRIGUEZ</t>
  </si>
  <si>
    <t>ADAM HOOGERVORST</t>
  </si>
  <si>
    <t>KYMESHA MCKEE</t>
  </si>
  <si>
    <t>FRANCISCO MORALES</t>
  </si>
  <si>
    <t>JARVIS ROBERTS</t>
  </si>
  <si>
    <t>ANGEL TREVINO</t>
  </si>
  <si>
    <t>SANDRA GONZALEZ</t>
  </si>
  <si>
    <t>ELVA NAVARRO</t>
  </si>
  <si>
    <t>DYLAN NELSON</t>
  </si>
  <si>
    <t>DYLAN MILES</t>
  </si>
  <si>
    <t>RIGO MONDRAGON</t>
  </si>
  <si>
    <t>LIZETH CARRILLO</t>
  </si>
  <si>
    <t>FRANK GONZALEZ</t>
  </si>
  <si>
    <t>JULISSA HARWELL</t>
  </si>
  <si>
    <t>CHRISTOPHER FULLER</t>
  </si>
  <si>
    <t>AIDEN ORTIZ</t>
  </si>
  <si>
    <t>MICHAEL LEWIS</t>
  </si>
  <si>
    <t>JOSHUA MARTINEZ</t>
  </si>
  <si>
    <t>KIRK MOSS</t>
  </si>
  <si>
    <t>JOSE HERRERA</t>
  </si>
  <si>
    <t>ETHAN LINDHARDT</t>
  </si>
  <si>
    <t>BLAKE WILLE</t>
  </si>
  <si>
    <t>EVAN PENA</t>
  </si>
  <si>
    <t>YASHAS KULKARNI</t>
  </si>
  <si>
    <t>AMBER MELANCON</t>
  </si>
  <si>
    <t>ALEX HUERTAS</t>
  </si>
  <si>
    <t>KIMBERLY GONZALES</t>
  </si>
  <si>
    <t>RANDY RHODES</t>
  </si>
  <si>
    <t>SERGIO SANTA CRUZ</t>
  </si>
  <si>
    <t>REX MONGRAIN</t>
  </si>
  <si>
    <t>MIKE MEDINA</t>
  </si>
  <si>
    <t>ADRIAN HERNANDEZ</t>
  </si>
  <si>
    <t>SHAKIRA DENT</t>
  </si>
  <si>
    <t>ALEJANDRA HERNANDEZ</t>
  </si>
  <si>
    <t>ISRAEL GARCIA</t>
  </si>
  <si>
    <t>JACOB RAMIREZ</t>
  </si>
  <si>
    <t>JASON AGUILAR</t>
  </si>
  <si>
    <t>FRANK TADEO LOPEZ</t>
  </si>
  <si>
    <t>BETZAYDA NAJERA</t>
  </si>
  <si>
    <t>FABIOLA BUSTAMANTE</t>
  </si>
  <si>
    <t>DAVID GALINDO</t>
  </si>
  <si>
    <t>AXL SANTOS</t>
  </si>
  <si>
    <t>MANUEL DAVILA</t>
  </si>
  <si>
    <t>LUTHER MONDAY</t>
  </si>
  <si>
    <t>VALENCIA WHITEHEAD</t>
  </si>
  <si>
    <t>JOHNY GONZALEZ</t>
  </si>
  <si>
    <t>PALOMA ALDACO</t>
  </si>
  <si>
    <t>CEDRICK SCOTT</t>
  </si>
  <si>
    <t>ERIK DUSEK</t>
  </si>
  <si>
    <t>JAZMIN VILLEGAS</t>
  </si>
  <si>
    <t>ANTHONY LEAL</t>
  </si>
  <si>
    <t>DAMON CLEMMERSON</t>
  </si>
  <si>
    <t>DAMIAN DELGADO</t>
  </si>
  <si>
    <t>NANCY MASIS ESCOBAR</t>
  </si>
  <si>
    <t>JUAN YAGUACA</t>
  </si>
  <si>
    <t>BO OCHOA</t>
  </si>
  <si>
    <t>JOSHUA BENNINGS</t>
  </si>
  <si>
    <t>ADAM BLAIR</t>
  </si>
  <si>
    <t>VICTORIA CRUTE</t>
  </si>
  <si>
    <t>ANNA HERNANDEZ</t>
  </si>
  <si>
    <t>CAMERON NAZERIAN</t>
  </si>
  <si>
    <t>LUIS MELENDEZ ALVARADO</t>
  </si>
  <si>
    <t>JALEESA RILEY</t>
  </si>
  <si>
    <t>ANAHI FLORES</t>
  </si>
  <si>
    <t>YADHIRA GOMEZ</t>
  </si>
  <si>
    <t>MARIA DEL CARMEN GUTIERREZ</t>
  </si>
  <si>
    <t>CHENOBLE PEDROZA-JUAREZ</t>
  </si>
  <si>
    <t>RAMOS TRAVIS</t>
  </si>
  <si>
    <t>ANALISE ZUNIGA</t>
  </si>
  <si>
    <t>MARLIN ALVAREZ</t>
  </si>
  <si>
    <t>JOSE BARAJAS</t>
  </si>
  <si>
    <t>MELISSA GARCIA</t>
  </si>
  <si>
    <t>EUSTAQUIO GARCIA</t>
  </si>
  <si>
    <t>MELANIE CHAVEZ</t>
  </si>
  <si>
    <t>TREVOR MEDINA</t>
  </si>
  <si>
    <t>MASON SMITHEE</t>
  </si>
  <si>
    <t>GISSELLE CORDOVA</t>
  </si>
  <si>
    <t>CALEB CORNELIUS</t>
  </si>
  <si>
    <t>EDWARD HORTON JR</t>
  </si>
  <si>
    <t>ANTHONY MATA</t>
  </si>
  <si>
    <t>LUISA CHAVEZ MADRID</t>
  </si>
  <si>
    <t>DOMINIC RAMOS</t>
  </si>
  <si>
    <t>GLORIA GARZA</t>
  </si>
  <si>
    <t>CODY SNEED</t>
  </si>
  <si>
    <t>CRISTIAN BRAVO</t>
  </si>
  <si>
    <t>SABRINA ACEVEDO</t>
  </si>
  <si>
    <t>ELIANY HERNANDEZ</t>
  </si>
  <si>
    <t>JARED SOZA VELASQUEZ</t>
  </si>
  <si>
    <t>LESLIE ORONA</t>
  </si>
  <si>
    <t>CHINYERE PEREZ</t>
  </si>
  <si>
    <t>HUNTER FLETCHER</t>
  </si>
  <si>
    <t>DALANTRAY STINNETT</t>
  </si>
  <si>
    <t>MARIA BALDERRAMA</t>
  </si>
  <si>
    <t>CHRISTIANI WASHINGTON</t>
  </si>
  <si>
    <t>JULIAN ANTONIO ACOSTA</t>
  </si>
  <si>
    <t>JOAQUIN RAMIREZ</t>
  </si>
  <si>
    <t>ARGENIS OCHOA</t>
  </si>
  <si>
    <t>RAFAEL MEDINA</t>
  </si>
  <si>
    <t>ELLA EDWARDS</t>
  </si>
  <si>
    <t>LYMON WEATHERSPOON</t>
  </si>
  <si>
    <t>MICHAEL DEGREGG</t>
  </si>
  <si>
    <t>JOCELYN FLORES SAENZ</t>
  </si>
  <si>
    <t>ZACHARY MASE</t>
  </si>
  <si>
    <t>BRYCE DEBRUYCKER</t>
  </si>
  <si>
    <t>NOLAN HARTINGER</t>
  </si>
  <si>
    <t>REECE TURNER</t>
  </si>
  <si>
    <t>MATTHEW HOCHADEL</t>
  </si>
  <si>
    <t>JORGE FLORES</t>
  </si>
  <si>
    <t>KAYLEE RUIZ</t>
  </si>
  <si>
    <t>REBECCA WALKER</t>
  </si>
  <si>
    <t>JOHN SOLER</t>
  </si>
  <si>
    <t>KAILYN GRILLO</t>
  </si>
  <si>
    <t>JONNE THURMAN</t>
  </si>
  <si>
    <t>TREIN BENBENEK</t>
  </si>
  <si>
    <t>ALEXIS PIERCE</t>
  </si>
  <si>
    <t>PETER SEGOVIA</t>
  </si>
  <si>
    <t>CRISTIAN FUENTES</t>
  </si>
  <si>
    <t>YOUSSOUF ISSA GAMBO</t>
  </si>
  <si>
    <t>LAUNEKIA MURRY</t>
  </si>
  <si>
    <t>CHRISTOPHER WEIDNER</t>
  </si>
  <si>
    <t>CAMERON MCLEAN</t>
  </si>
  <si>
    <t>JOEL FLORES</t>
  </si>
  <si>
    <t>ZIVIA HODGE</t>
  </si>
  <si>
    <t>JACOB MILLER</t>
  </si>
  <si>
    <t>JESUS QUINTANA</t>
  </si>
  <si>
    <t>FERNANDO GARZA</t>
  </si>
  <si>
    <t>No SD</t>
  </si>
  <si>
    <t>Wisconsin East</t>
  </si>
  <si>
    <t>Wisconsin West</t>
  </si>
  <si>
    <t xml:space="preserve"> Regular Hours  as of 08 - 13 Apr 2026</t>
  </si>
  <si>
    <t xml:space="preserve"> Overtime Hours  as of 08 - 13 Apr 2026</t>
  </si>
  <si>
    <t xml:space="preserve"> Other Hours   as of 08 - 13 Apr 2026</t>
  </si>
  <si>
    <t xml:space="preserve"> Total Hours as of 08 - 13 Apr 2026</t>
  </si>
  <si>
    <t>Multiple Stores</t>
  </si>
  <si>
    <t>Nataly Duarte</t>
  </si>
  <si>
    <t>Budgeted vs Actual Hours  08 - 13 Apr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</si>
</sst>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44" formatCode="_(&quot;$&quot;* #,##0.00_);_(&quot;$&quot;* \(#,##0.00\);_(&quot;$&quot;* &quot;-&quot;??_);_(@_)"/>
    <numFmt numFmtId="43" formatCode="_(* #,##0.00_);_(* \(#,##0.00\);_(* &quot;-&quot;??_);_(@_)"/>
    <numFmt numFmtId="164" formatCode="_(* #,##0_);_(* \(#,##0\);_(* &quot;-&quot;??_);_(@_)"/>
    <numFmt numFmtId="165" formatCode="0.0"/>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rgb="FF000000"/>
      <name val="Calibri"/>
      <family val="2"/>
    </font>
    <font>
      <sz val="10"/>
      <color theme="1"/>
      <name val="Arial"/>
      <family val="2"/>
    </font>
    <font>
      <b/>
      <sz val="11"/>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0"/>
      <name val="Calibri"/>
      <family val="2"/>
      <scheme val="minor"/>
    </font>
    <font>
      <sz val="14"/>
      <color theme="8" tint="0.79998168889431442"/>
      <name val="Bahnschrift"/>
      <family val="2"/>
    </font>
    <font>
      <sz val="12"/>
      <color theme="1"/>
      <name val="Calibri"/>
      <family val="2"/>
      <scheme val="minor"/>
    </font>
    <font>
      <b/>
      <sz val="12"/>
      <name val="Calibri"/>
      <family val="2"/>
      <scheme val="minor"/>
    </font>
    <font>
      <b/>
      <sz val="12"/>
      <color theme="1"/>
      <name val="Calibri"/>
      <family val="2"/>
      <scheme val="minor"/>
    </font>
    <font>
      <sz val="10"/>
      <color indexed="8"/>
      <name val="Calibri"/>
      <family val="2"/>
      <scheme val="minor"/>
    </font>
    <font>
      <sz val="11"/>
      <name val="Calibri"/>
      <family val="2"/>
    </font>
    <font>
      <b/>
      <sz val="11"/>
      <name val="Calibri"/>
      <family val="2"/>
    </font>
    <font>
      <sz val="10"/>
      <name val="Arial"/>
      <family val="2"/>
    </font>
    <font>
      <b/>
      <sz val="10"/>
      <name val="Calibri"/>
      <family val="2"/>
      <scheme val="minor"/>
    </font>
    <font>
      <sz val="11"/>
      <name val="Calibri"/>
      <family val="2"/>
    </font>
    <font>
      <sz val="11"/>
      <name val="Calibri"/>
      <family val="2"/>
    </font>
    <font>
      <sz val="11"/>
      <name val="Calibri"/>
      <family val="2"/>
    </font>
    <font>
      <sz val="11"/>
      <name val="Calibri"/>
      <family val="2"/>
    </font>
    <font>
      <sz val="11"/>
      <name val="Calibri"/>
      <family val="2"/>
    </font>
    <font>
      <b/>
      <sz val="10"/>
      <color theme="3" tint="-0.499984740745262"/>
      <name val="Calibri"/>
      <family val="2"/>
      <scheme val="minor"/>
    </font>
    <font>
      <sz val="10"/>
      <color indexed="8"/>
      <name val="Calibri"/>
      <family val="2"/>
      <scheme val="minor"/>
    </font>
    <font>
      <sz val="10"/>
      <color theme="1"/>
      <name val="Calibri"/>
      <family val="2"/>
      <scheme val="minor"/>
    </font>
    <font>
      <sz val="8"/>
      <name val="Calibri"/>
      <family val="2"/>
      <scheme val="minor"/>
    </font>
    <font>
      <sz val="11"/>
      <color rgb="FF000000"/>
      <name val="Calibri"/>
      <family val="2"/>
      <scheme val="minor"/>
    </font>
    <font>
      <b/>
      <sz val="10"/>
      <color rgb="FFFFFFFF"/>
      <name val="Calibri"/>
      <family val="2"/>
      <scheme val="minor"/>
    </font>
    <font>
      <sz val="10"/>
      <color rgb="FF000000"/>
      <name val="Calibri"/>
      <family val="2"/>
      <scheme val="minor"/>
    </font>
    <font>
      <b/>
      <sz val="12"/>
      <color theme="0"/>
      <name val="Calibri"/>
      <family val="2"/>
      <scheme val="minor"/>
    </font>
    <font>
      <sz val="10"/>
      <color theme="1"/>
      <name val="Calibri"/>
      <scheme val="minor"/>
    </font>
    <font>
      <b/>
      <i/>
      <sz val="14"/>
      <color theme="0"/>
      <name val="Calibri"/>
      <family val="2"/>
      <scheme val="minor"/>
    </font>
  </fonts>
  <fills count="27">
    <fill>
      <patternFill patternType="none"/>
    </fill>
    <fill>
      <patternFill patternType="gray125"/>
    </fill>
    <fill>
      <patternFill patternType="solid">
        <fgColor theme="7"/>
        <bgColor indexed="64"/>
      </patternFill>
    </fill>
    <fill>
      <patternFill patternType="solid">
        <fgColor theme="1"/>
        <bgColor indexed="64"/>
      </patternFill>
    </fill>
    <fill>
      <patternFill patternType="solid">
        <fgColor theme="9" tint="0.39997558519241921"/>
        <bgColor indexed="64"/>
      </patternFill>
    </fill>
    <fill>
      <patternFill patternType="solid">
        <fgColor theme="8" tint="-0.499984740745262"/>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4" tint="-0.499984740745262"/>
        <bgColor indexed="64"/>
      </patternFill>
    </fill>
    <fill>
      <patternFill patternType="solid">
        <fgColor theme="4" tint="0.39997558519241921"/>
        <bgColor indexed="64"/>
      </patternFill>
    </fill>
    <fill>
      <gradientFill degree="90">
        <stop position="0">
          <color theme="4"/>
        </stop>
        <stop position="1">
          <color theme="3" tint="-0.25098422193060094"/>
        </stop>
      </gradientFill>
    </fill>
    <fill>
      <patternFill patternType="solid">
        <fgColor theme="7" tint="0.79998168889431442"/>
        <bgColor indexed="64"/>
      </patternFill>
    </fill>
    <fill>
      <patternFill patternType="solid">
        <fgColor rgb="FF92D050"/>
        <bgColor indexed="64"/>
      </patternFill>
    </fill>
    <fill>
      <patternFill patternType="solid">
        <fgColor theme="5" tint="0.79998168889431442"/>
        <bgColor theme="9"/>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4" tint="0.39997558519241921"/>
        <bgColor theme="4" tint="0.79998168889431442"/>
      </patternFill>
    </fill>
    <fill>
      <patternFill patternType="solid">
        <fgColor rgb="FF000000"/>
        <bgColor rgb="FF000000"/>
      </patternFill>
    </fill>
    <fill>
      <patternFill patternType="solid">
        <fgColor rgb="FF9BC2E6"/>
        <bgColor rgb="FF000000"/>
      </patternFill>
    </fill>
    <fill>
      <patternFill patternType="solid">
        <fgColor rgb="FFFF0000"/>
        <bgColor rgb="FF000000"/>
      </patternFill>
    </fill>
    <fill>
      <patternFill patternType="solid">
        <fgColor rgb="FF70AD47"/>
        <bgColor rgb="FF000000"/>
      </patternFill>
    </fill>
    <fill>
      <patternFill patternType="solid">
        <fgColor theme="4" tint="-0.249977111117893"/>
        <bgColor indexed="64"/>
      </patternFill>
    </fill>
    <fill>
      <patternFill patternType="solid">
        <fgColor rgb="FF0070C0"/>
        <bgColor indexed="64"/>
      </patternFill>
    </fill>
    <fill>
      <patternFill patternType="solid">
        <fgColor theme="8"/>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theme="0"/>
      </left>
      <right/>
      <top style="medium">
        <color indexed="64"/>
      </top>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theme="0"/>
      </right>
      <top style="medium">
        <color indexed="64"/>
      </top>
      <bottom style="thin">
        <color indexed="64"/>
      </bottom>
      <diagonal/>
    </border>
    <border>
      <left style="thin">
        <color indexed="64"/>
      </left>
      <right/>
      <top/>
      <bottom/>
      <diagonal/>
    </border>
    <border>
      <left style="thin">
        <color indexed="64"/>
      </left>
      <right/>
      <top style="thin">
        <color indexed="64"/>
      </top>
      <bottom style="thin">
        <color theme="4" tint="0.39997558519241921"/>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s>
  <cellStyleXfs count="21">
    <xf numFmtId="0" fontId="0" fillId="0" borderId="0"/>
    <xf numFmtId="43" fontId="1" fillId="0" borderId="0" applyFont="0" applyFill="0" applyBorder="0" applyAlignment="0" applyProtection="0"/>
    <xf numFmtId="0" fontId="1"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44" fontId="5" fillId="0" borderId="0" applyFont="0" applyFill="0" applyBorder="0" applyAlignment="0" applyProtection="0"/>
    <xf numFmtId="0" fontId="5" fillId="0" borderId="0"/>
    <xf numFmtId="0" fontId="11" fillId="13" borderId="7">
      <alignment horizontal="center" vertical="center"/>
    </xf>
    <xf numFmtId="0" fontId="16" fillId="0" borderId="0"/>
    <xf numFmtId="0" fontId="4" fillId="0" borderId="0"/>
    <xf numFmtId="0" fontId="1" fillId="0" borderId="0"/>
    <xf numFmtId="0" fontId="1" fillId="0" borderId="0"/>
    <xf numFmtId="0" fontId="18" fillId="0" borderId="0"/>
    <xf numFmtId="43" fontId="1" fillId="0" borderId="0" applyFont="0" applyFill="0" applyBorder="0" applyAlignment="0" applyProtection="0"/>
    <xf numFmtId="0" fontId="20" fillId="0" borderId="0"/>
    <xf numFmtId="0" fontId="21" fillId="0" borderId="0"/>
    <xf numFmtId="0" fontId="22" fillId="0" borderId="0"/>
    <xf numFmtId="0" fontId="23" fillId="0" borderId="0"/>
    <xf numFmtId="0" fontId="24" fillId="0" borderId="0"/>
    <xf numFmtId="0" fontId="29" fillId="0" borderId="0"/>
  </cellStyleXfs>
  <cellXfs count="175">
    <xf numFmtId="0" fontId="0" fillId="0" borderId="0" xfId="0"/>
    <xf numFmtId="0" fontId="0" fillId="0" borderId="0" xfId="0" applyAlignment="1">
      <alignment horizontal="center"/>
    </xf>
    <xf numFmtId="0" fontId="8" fillId="11" borderId="1" xfId="0" applyFont="1" applyFill="1" applyBorder="1" applyAlignment="1">
      <alignment horizontal="center" vertical="center"/>
    </xf>
    <xf numFmtId="0" fontId="0" fillId="0" borderId="1" xfId="0" applyBorder="1" applyAlignment="1">
      <alignment horizontal="center"/>
    </xf>
    <xf numFmtId="0" fontId="7" fillId="0" borderId="1" xfId="0" applyFont="1" applyBorder="1" applyAlignment="1">
      <alignment horizontal="center"/>
    </xf>
    <xf numFmtId="0" fontId="7" fillId="0" borderId="0" xfId="0" applyFont="1"/>
    <xf numFmtId="0" fontId="7" fillId="6" borderId="0" xfId="0" applyFont="1" applyFill="1" applyAlignment="1">
      <alignment horizontal="center" vertical="center"/>
    </xf>
    <xf numFmtId="0" fontId="0" fillId="12" borderId="0" xfId="0" applyFill="1"/>
    <xf numFmtId="0" fontId="0" fillId="6" borderId="0" xfId="0" applyFill="1" applyAlignment="1">
      <alignment horizontal="center" vertical="center"/>
    </xf>
    <xf numFmtId="2" fontId="15" fillId="10" borderId="1" xfId="2" applyNumberFormat="1" applyFont="1" applyFill="1" applyBorder="1" applyAlignment="1">
      <alignment horizontal="center" vertical="center"/>
    </xf>
    <xf numFmtId="0" fontId="0" fillId="0" borderId="0" xfId="0" applyAlignment="1">
      <alignment horizontal="left"/>
    </xf>
    <xf numFmtId="0" fontId="0" fillId="0" borderId="1" xfId="0" applyBorder="1"/>
    <xf numFmtId="0" fontId="0" fillId="6" borderId="0" xfId="0" applyFill="1" applyAlignment="1">
      <alignment horizontal="center" vertical="center" wrapText="1"/>
    </xf>
    <xf numFmtId="0" fontId="3" fillId="12" borderId="0" xfId="0" applyFont="1" applyFill="1"/>
    <xf numFmtId="0" fontId="0" fillId="0" borderId="0" xfId="0" applyAlignment="1">
      <alignment horizontal="center" vertical="center" wrapText="1"/>
    </xf>
    <xf numFmtId="0" fontId="7" fillId="0" borderId="0" xfId="0" applyFont="1" applyAlignment="1">
      <alignment horizontal="center"/>
    </xf>
    <xf numFmtId="0" fontId="4" fillId="0" borderId="0" xfId="10"/>
    <xf numFmtId="0" fontId="9" fillId="0" borderId="0" xfId="0" applyFont="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0" fillId="0" borderId="14" xfId="0" applyBorder="1" applyAlignment="1">
      <alignment horizontal="center"/>
    </xf>
    <xf numFmtId="0" fontId="0" fillId="0" borderId="14" xfId="0" applyBorder="1"/>
    <xf numFmtId="0" fontId="8" fillId="11" borderId="18" xfId="0" applyFont="1" applyFill="1" applyBorder="1" applyAlignment="1">
      <alignment horizontal="center" vertical="center"/>
    </xf>
    <xf numFmtId="0" fontId="0" fillId="0" borderId="18" xfId="0" applyBorder="1" applyAlignment="1">
      <alignment horizontal="center"/>
    </xf>
    <xf numFmtId="0" fontId="0" fillId="0" borderId="18" xfId="1" applyNumberFormat="1" applyFont="1" applyBorder="1" applyAlignment="1">
      <alignment horizontal="center"/>
    </xf>
    <xf numFmtId="2" fontId="6" fillId="9" borderId="17" xfId="0" applyNumberFormat="1" applyFont="1" applyFill="1" applyBorder="1" applyAlignment="1">
      <alignment horizontal="center" vertical="center" wrapText="1"/>
    </xf>
    <xf numFmtId="2" fontId="15" fillId="10" borderId="2" xfId="2" applyNumberFormat="1" applyFont="1" applyFill="1" applyBorder="1" applyAlignment="1">
      <alignment horizontal="center" vertical="center"/>
    </xf>
    <xf numFmtId="0" fontId="0" fillId="6" borderId="16" xfId="0" applyFill="1" applyBorder="1" applyAlignment="1">
      <alignment horizontal="center" vertical="center"/>
    </xf>
    <xf numFmtId="2" fontId="15" fillId="10" borderId="14" xfId="2" applyNumberFormat="1" applyFont="1" applyFill="1" applyBorder="1" applyAlignment="1">
      <alignment horizontal="center" vertical="center"/>
    </xf>
    <xf numFmtId="2" fontId="15" fillId="10" borderId="15" xfId="2" applyNumberFormat="1" applyFont="1" applyFill="1" applyBorder="1" applyAlignment="1">
      <alignment horizontal="center" vertical="center"/>
    </xf>
    <xf numFmtId="0" fontId="12" fillId="0" borderId="0" xfId="0" applyFont="1" applyAlignment="1">
      <alignment horizontal="center" vertical="center"/>
    </xf>
    <xf numFmtId="0" fontId="17" fillId="4" borderId="0" xfId="7" applyFont="1" applyFill="1" applyAlignment="1">
      <alignment horizontal="center" vertical="center" wrapText="1"/>
    </xf>
    <xf numFmtId="0" fontId="2" fillId="17" borderId="5" xfId="0" applyFont="1" applyFill="1" applyBorder="1" applyAlignment="1">
      <alignment horizontal="center" vertical="center"/>
    </xf>
    <xf numFmtId="16" fontId="25" fillId="5" borderId="29" xfId="0" applyNumberFormat="1" applyFont="1" applyFill="1" applyBorder="1" applyAlignment="1">
      <alignment vertical="center"/>
    </xf>
    <xf numFmtId="0" fontId="0" fillId="0" borderId="16" xfId="0" applyBorder="1" applyAlignment="1">
      <alignment horizontal="center"/>
    </xf>
    <xf numFmtId="0" fontId="0" fillId="6" borderId="14" xfId="0" applyFill="1" applyBorder="1" applyAlignment="1">
      <alignment horizontal="center"/>
    </xf>
    <xf numFmtId="0" fontId="0" fillId="6" borderId="14" xfId="0" applyFill="1" applyBorder="1" applyAlignment="1">
      <alignment horizontal="center" vertical="center"/>
    </xf>
    <xf numFmtId="2" fontId="26" fillId="10" borderId="15" xfId="2" applyNumberFormat="1" applyFont="1" applyFill="1" applyBorder="1" applyAlignment="1">
      <alignment horizontal="center" vertical="center"/>
    </xf>
    <xf numFmtId="0" fontId="7" fillId="18" borderId="15" xfId="0" applyFont="1" applyFill="1" applyBorder="1" applyAlignment="1">
      <alignment horizontal="center" vertical="center"/>
    </xf>
    <xf numFmtId="0" fontId="7" fillId="18" borderId="15" xfId="0" applyFont="1" applyFill="1" applyBorder="1" applyAlignment="1">
      <alignment horizontal="center"/>
    </xf>
    <xf numFmtId="0" fontId="7" fillId="18" borderId="1" xfId="0" applyFont="1" applyFill="1" applyBorder="1" applyAlignment="1">
      <alignment horizontal="center"/>
    </xf>
    <xf numFmtId="0" fontId="19" fillId="16" borderId="0" xfId="0" applyFont="1" applyFill="1" applyAlignment="1">
      <alignment horizontal="center" vertical="center"/>
    </xf>
    <xf numFmtId="0" fontId="19" fillId="16" borderId="30" xfId="0" applyFont="1" applyFill="1" applyBorder="1" applyAlignment="1">
      <alignment horizontal="center" vertical="center"/>
    </xf>
    <xf numFmtId="0" fontId="0" fillId="0" borderId="18" xfId="0" applyBorder="1"/>
    <xf numFmtId="1" fontId="0" fillId="0" borderId="0" xfId="0" applyNumberFormat="1"/>
    <xf numFmtId="0" fontId="7" fillId="18" borderId="31" xfId="0" applyFont="1" applyFill="1" applyBorder="1" applyAlignment="1">
      <alignment horizontal="center" vertical="center"/>
    </xf>
    <xf numFmtId="0" fontId="7" fillId="18" borderId="2" xfId="0" applyFont="1" applyFill="1" applyBorder="1" applyAlignment="1">
      <alignment horizontal="center" vertical="center"/>
    </xf>
    <xf numFmtId="0" fontId="0" fillId="0" borderId="23" xfId="0" applyBorder="1"/>
    <xf numFmtId="0" fontId="0" fillId="0" borderId="1" xfId="0" applyBorder="1" applyAlignment="1">
      <alignment horizontal="center" vertical="center"/>
    </xf>
    <xf numFmtId="0" fontId="0" fillId="0" borderId="32" xfId="0" applyBorder="1" applyAlignment="1">
      <alignment horizontal="center"/>
    </xf>
    <xf numFmtId="0" fontId="0" fillId="0" borderId="32" xfId="0" applyBorder="1" applyAlignment="1">
      <alignment horizontal="left"/>
    </xf>
    <xf numFmtId="0" fontId="14" fillId="7" borderId="32" xfId="0" applyFont="1" applyFill="1" applyBorder="1" applyAlignment="1">
      <alignment horizontal="center"/>
    </xf>
    <xf numFmtId="165" fontId="14" fillId="7" borderId="33" xfId="0" applyNumberFormat="1" applyFont="1" applyFill="1" applyBorder="1" applyAlignment="1">
      <alignment horizontal="center"/>
    </xf>
    <xf numFmtId="0" fontId="0" fillId="18" borderId="1" xfId="0" applyFill="1" applyBorder="1" applyAlignment="1">
      <alignment horizontal="center"/>
    </xf>
    <xf numFmtId="16" fontId="19" fillId="16" borderId="30" xfId="0" applyNumberFormat="1" applyFont="1" applyFill="1" applyBorder="1" applyAlignment="1">
      <alignment horizontal="center" vertical="center" wrapText="1"/>
    </xf>
    <xf numFmtId="0" fontId="19" fillId="16" borderId="8" xfId="0" applyFont="1" applyFill="1" applyBorder="1" applyAlignment="1">
      <alignment horizontal="center" vertical="center"/>
    </xf>
    <xf numFmtId="0" fontId="19" fillId="16" borderId="21" xfId="0" applyFont="1" applyFill="1" applyBorder="1" applyAlignment="1">
      <alignment vertical="center"/>
    </xf>
    <xf numFmtId="0" fontId="19" fillId="16" borderId="21" xfId="0" applyFont="1" applyFill="1" applyBorder="1" applyAlignment="1">
      <alignment horizontal="center" vertical="center"/>
    </xf>
    <xf numFmtId="0" fontId="19" fillId="16" borderId="21" xfId="0" applyFont="1" applyFill="1" applyBorder="1" applyAlignment="1">
      <alignment horizontal="center" vertical="center" wrapText="1"/>
    </xf>
    <xf numFmtId="0" fontId="19" fillId="16" borderId="9" xfId="0" applyFont="1" applyFill="1" applyBorder="1" applyAlignment="1">
      <alignment horizontal="center" vertical="center" wrapText="1"/>
    </xf>
    <xf numFmtId="0" fontId="7" fillId="0" borderId="22" xfId="0" applyFont="1" applyBorder="1" applyAlignment="1">
      <alignment horizontal="center" vertical="center"/>
    </xf>
    <xf numFmtId="0" fontId="19" fillId="16" borderId="30" xfId="0" applyFont="1" applyFill="1" applyBorder="1" applyAlignment="1">
      <alignment horizontal="center" vertical="center" wrapText="1"/>
    </xf>
    <xf numFmtId="2" fontId="15" fillId="10" borderId="34" xfId="2" applyNumberFormat="1" applyFont="1" applyFill="1" applyBorder="1" applyAlignment="1">
      <alignment horizontal="center" vertical="center"/>
    </xf>
    <xf numFmtId="164" fontId="8" fillId="15" borderId="34" xfId="1" applyNumberFormat="1" applyFont="1" applyFill="1" applyBorder="1" applyAlignment="1">
      <alignment horizontal="center" vertical="center" wrapText="1"/>
    </xf>
    <xf numFmtId="164" fontId="2" fillId="15" borderId="34" xfId="1" applyNumberFormat="1" applyFont="1" applyFill="1" applyBorder="1" applyAlignment="1">
      <alignment horizontal="center" vertical="center" wrapText="1"/>
    </xf>
    <xf numFmtId="164" fontId="8" fillId="3" borderId="34" xfId="1" applyNumberFormat="1" applyFont="1" applyFill="1" applyBorder="1" applyAlignment="1">
      <alignment horizontal="center" vertical="center" wrapText="1"/>
    </xf>
    <xf numFmtId="0" fontId="9" fillId="12" borderId="36" xfId="0" applyFont="1" applyFill="1" applyBorder="1" applyAlignment="1">
      <alignment horizontal="center" vertical="center"/>
    </xf>
    <xf numFmtId="0" fontId="9" fillId="12" borderId="37" xfId="0" applyFont="1" applyFill="1" applyBorder="1" applyAlignment="1">
      <alignment horizontal="center" vertical="center"/>
    </xf>
    <xf numFmtId="0" fontId="27" fillId="18" borderId="15" xfId="0" applyFont="1" applyFill="1" applyBorder="1" applyAlignment="1">
      <alignment horizontal="center"/>
    </xf>
    <xf numFmtId="0" fontId="0" fillId="0" borderId="38" xfId="0" applyBorder="1"/>
    <xf numFmtId="0" fontId="0" fillId="0" borderId="34" xfId="0" applyBorder="1"/>
    <xf numFmtId="0" fontId="0" fillId="0" borderId="34" xfId="0" applyBorder="1" applyAlignment="1">
      <alignment horizontal="center" vertical="center"/>
    </xf>
    <xf numFmtId="0" fontId="0" fillId="0" borderId="39" xfId="0" applyBorder="1"/>
    <xf numFmtId="0" fontId="14" fillId="2" borderId="35" xfId="0" applyFont="1" applyFill="1" applyBorder="1" applyAlignment="1">
      <alignment horizontal="center" vertical="center" wrapText="1"/>
    </xf>
    <xf numFmtId="0" fontId="14" fillId="2" borderId="40" xfId="0" applyFont="1" applyFill="1" applyBorder="1" applyAlignment="1">
      <alignment horizontal="center" vertical="center" wrapText="1"/>
    </xf>
    <xf numFmtId="0" fontId="14" fillId="2" borderId="41" xfId="0" applyFont="1" applyFill="1" applyBorder="1" applyAlignment="1">
      <alignment horizontal="center" vertical="center" wrapText="1"/>
    </xf>
    <xf numFmtId="0" fontId="27" fillId="18" borderId="15" xfId="0" applyFont="1" applyFill="1" applyBorder="1" applyAlignment="1">
      <alignment horizontal="center" vertical="center"/>
    </xf>
    <xf numFmtId="0" fontId="30" fillId="20" borderId="1" xfId="20" applyFont="1" applyFill="1" applyBorder="1" applyAlignment="1">
      <alignment horizontal="center" vertical="center" wrapText="1"/>
    </xf>
    <xf numFmtId="0" fontId="30" fillId="20" borderId="18" xfId="20" applyFont="1" applyFill="1" applyBorder="1" applyAlignment="1">
      <alignment horizontal="center" vertical="center" wrapText="1"/>
    </xf>
    <xf numFmtId="0" fontId="29" fillId="0" borderId="0" xfId="20"/>
    <xf numFmtId="0" fontId="31" fillId="21" borderId="34" xfId="20" applyFont="1" applyFill="1" applyBorder="1" applyAlignment="1">
      <alignment horizontal="center" vertical="center" wrapText="1"/>
    </xf>
    <xf numFmtId="6" fontId="31" fillId="21" borderId="42" xfId="20" applyNumberFormat="1" applyFont="1" applyFill="1" applyBorder="1" applyAlignment="1">
      <alignment horizontal="center" vertical="center" wrapText="1"/>
    </xf>
    <xf numFmtId="14" fontId="29" fillId="22" borderId="42" xfId="20" applyNumberFormat="1" applyFill="1" applyBorder="1" applyAlignment="1">
      <alignment horizontal="center" vertical="center"/>
    </xf>
    <xf numFmtId="14" fontId="29" fillId="23" borderId="42" xfId="20" applyNumberFormat="1" applyFill="1" applyBorder="1" applyAlignment="1">
      <alignment horizontal="center" vertical="center"/>
    </xf>
    <xf numFmtId="0" fontId="0" fillId="0" borderId="42" xfId="0" applyBorder="1"/>
    <xf numFmtId="164" fontId="3" fillId="0" borderId="0" xfId="1" applyNumberFormat="1" applyFont="1" applyAlignment="1">
      <alignment horizontal="center" vertical="center"/>
    </xf>
    <xf numFmtId="0" fontId="3" fillId="0" borderId="0" xfId="0" applyFont="1" applyAlignment="1">
      <alignment horizontal="center" vertical="center"/>
    </xf>
    <xf numFmtId="0" fontId="33" fillId="18" borderId="15" xfId="0" applyFont="1" applyFill="1" applyBorder="1" applyAlignment="1">
      <alignment horizontal="center" vertical="center"/>
    </xf>
    <xf numFmtId="0" fontId="33" fillId="18" borderId="15" xfId="0" applyFont="1" applyFill="1" applyBorder="1" applyAlignment="1">
      <alignment horizontal="center"/>
    </xf>
    <xf numFmtId="0" fontId="7" fillId="18" borderId="1" xfId="0" applyFont="1" applyFill="1" applyBorder="1" applyAlignment="1">
      <alignment horizontal="center" vertical="center"/>
    </xf>
    <xf numFmtId="0" fontId="7" fillId="18" borderId="1" xfId="0" applyFont="1" applyFill="1" applyBorder="1" applyAlignment="1">
      <alignment horizontal="left" vertical="center"/>
    </xf>
    <xf numFmtId="0" fontId="27" fillId="18" borderId="1" xfId="0" applyFont="1" applyFill="1" applyBorder="1" applyAlignment="1">
      <alignment horizontal="center"/>
    </xf>
    <xf numFmtId="0" fontId="27" fillId="18" borderId="1" xfId="0" applyFont="1" applyFill="1" applyBorder="1" applyAlignment="1">
      <alignment horizontal="center" vertical="center"/>
    </xf>
    <xf numFmtId="0" fontId="33" fillId="18" borderId="1" xfId="0" applyFont="1" applyFill="1" applyBorder="1" applyAlignment="1">
      <alignment horizontal="center"/>
    </xf>
    <xf numFmtId="0" fontId="33" fillId="18" borderId="1" xfId="0" applyFont="1" applyFill="1" applyBorder="1" applyAlignment="1">
      <alignment horizontal="center" vertical="center"/>
    </xf>
    <xf numFmtId="164" fontId="6" fillId="0" borderId="0" xfId="1" applyNumberFormat="1" applyFont="1" applyFill="1" applyBorder="1" applyAlignment="1">
      <alignment horizontal="center" vertical="center" wrapText="1"/>
    </xf>
    <xf numFmtId="164" fontId="6" fillId="0" borderId="43" xfId="1" applyNumberFormat="1" applyFont="1" applyFill="1" applyBorder="1" applyAlignment="1">
      <alignment horizontal="center" vertical="center" wrapText="1"/>
    </xf>
    <xf numFmtId="164" fontId="19" fillId="0" borderId="43" xfId="1" applyNumberFormat="1" applyFont="1" applyFill="1" applyBorder="1" applyAlignment="1">
      <alignment horizontal="center" vertical="center" wrapText="1"/>
    </xf>
    <xf numFmtId="164" fontId="6" fillId="0" borderId="20" xfId="1" applyNumberFormat="1" applyFont="1" applyFill="1" applyBorder="1" applyAlignment="1">
      <alignment horizontal="center" vertical="center" wrapText="1"/>
    </xf>
    <xf numFmtId="164" fontId="8" fillId="24" borderId="43" xfId="0" applyNumberFormat="1" applyFont="1" applyFill="1" applyBorder="1" applyAlignment="1">
      <alignment horizontal="center" vertical="center" wrapText="1"/>
    </xf>
    <xf numFmtId="164" fontId="8" fillId="24" borderId="47" xfId="0" applyNumberFormat="1" applyFont="1" applyFill="1" applyBorder="1" applyAlignment="1">
      <alignment horizontal="center" vertical="center" wrapText="1"/>
    </xf>
    <xf numFmtId="164" fontId="8" fillId="24" borderId="47" xfId="14" applyNumberFormat="1" applyFont="1" applyFill="1" applyBorder="1" applyAlignment="1">
      <alignment horizontal="center" vertical="center" wrapText="1"/>
    </xf>
    <xf numFmtId="164" fontId="8" fillId="24" borderId="30" xfId="0" applyNumberFormat="1" applyFont="1" applyFill="1" applyBorder="1" applyAlignment="1">
      <alignment horizontal="center" vertical="center" wrapText="1"/>
    </xf>
    <xf numFmtId="164" fontId="8" fillId="24" borderId="19" xfId="0" applyNumberFormat="1" applyFont="1" applyFill="1" applyBorder="1" applyAlignment="1">
      <alignment horizontal="center" vertical="center" wrapText="1"/>
    </xf>
    <xf numFmtId="164" fontId="8" fillId="25" borderId="35" xfId="0" applyNumberFormat="1" applyFont="1" applyFill="1" applyBorder="1" applyAlignment="1">
      <alignment horizontal="center" vertical="center" wrapText="1"/>
    </xf>
    <xf numFmtId="164" fontId="8" fillId="25" borderId="40" xfId="0" applyNumberFormat="1" applyFont="1" applyFill="1" applyBorder="1" applyAlignment="1">
      <alignment horizontal="center" vertical="center" wrapText="1"/>
    </xf>
    <xf numFmtId="164" fontId="8" fillId="25" borderId="40" xfId="0" applyNumberFormat="1" applyFont="1" applyFill="1" applyBorder="1" applyAlignment="1">
      <alignment horizontal="center" vertical="center"/>
    </xf>
    <xf numFmtId="164" fontId="8" fillId="25" borderId="41" xfId="0" applyNumberFormat="1" applyFont="1" applyFill="1" applyBorder="1" applyAlignment="1">
      <alignment horizontal="center" vertical="center" wrapText="1"/>
    </xf>
    <xf numFmtId="164" fontId="8" fillId="26" borderId="47" xfId="0" applyNumberFormat="1" applyFont="1" applyFill="1" applyBorder="1" applyAlignment="1">
      <alignment horizontal="center" vertical="center" wrapText="1"/>
    </xf>
    <xf numFmtId="164" fontId="8" fillId="26" borderId="30" xfId="0" applyNumberFormat="1" applyFont="1" applyFill="1" applyBorder="1" applyAlignment="1">
      <alignment horizontal="center" vertical="center" wrapText="1"/>
    </xf>
    <xf numFmtId="0" fontId="0" fillId="0" borderId="8" xfId="0" applyBorder="1"/>
    <xf numFmtId="0" fontId="0" fillId="0" borderId="21" xfId="0" applyBorder="1"/>
    <xf numFmtId="14" fontId="0" fillId="0" borderId="9" xfId="0" applyNumberFormat="1" applyBorder="1"/>
    <xf numFmtId="0" fontId="0" fillId="0" borderId="48" xfId="0" applyBorder="1"/>
    <xf numFmtId="14" fontId="0" fillId="0" borderId="0" xfId="0" applyNumberFormat="1"/>
    <xf numFmtId="14" fontId="31" fillId="21" borderId="34" xfId="20" applyNumberFormat="1" applyFont="1" applyFill="1" applyBorder="1" applyAlignment="1">
      <alignment horizontal="center" vertical="center" wrapText="1"/>
    </xf>
    <xf numFmtId="6" fontId="31" fillId="21" borderId="34" xfId="20" applyNumberFormat="1" applyFont="1" applyFill="1" applyBorder="1" applyAlignment="1">
      <alignment horizontal="center" vertical="center" wrapText="1"/>
    </xf>
    <xf numFmtId="0" fontId="33" fillId="18" borderId="14" xfId="0" applyFont="1" applyFill="1" applyBorder="1" applyAlignment="1">
      <alignment horizontal="center"/>
    </xf>
    <xf numFmtId="0" fontId="33" fillId="18" borderId="14" xfId="0" applyFont="1" applyFill="1" applyBorder="1" applyAlignment="1">
      <alignment horizontal="center" vertical="center"/>
    </xf>
    <xf numFmtId="3" fontId="2" fillId="19" borderId="35" xfId="1" applyNumberFormat="1" applyFont="1" applyFill="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22" xfId="0" applyBorder="1" applyAlignment="1">
      <alignment horizontal="left" wrapText="1"/>
    </xf>
    <xf numFmtId="0" fontId="0" fillId="0" borderId="23" xfId="0" applyBorder="1" applyAlignment="1">
      <alignment horizontal="center" wrapText="1"/>
    </xf>
    <xf numFmtId="0" fontId="0" fillId="0" borderId="22" xfId="0" applyBorder="1" applyAlignment="1">
      <alignment horizontal="left" wrapText="1" indent="1"/>
    </xf>
    <xf numFmtId="1" fontId="12" fillId="0" borderId="25" xfId="0" applyNumberFormat="1" applyFont="1" applyBorder="1" applyAlignment="1">
      <alignment horizontal="center" vertical="center" wrapText="1"/>
    </xf>
    <xf numFmtId="1" fontId="12" fillId="0" borderId="26" xfId="0" applyNumberFormat="1" applyFont="1" applyBorder="1" applyAlignment="1">
      <alignment horizontal="center" vertical="center" wrapText="1"/>
    </xf>
    <xf numFmtId="0" fontId="0" fillId="0" borderId="22" xfId="0" applyBorder="1" applyAlignment="1">
      <alignment horizontal="center" wrapText="1"/>
    </xf>
    <xf numFmtId="1" fontId="12" fillId="0" borderId="24" xfId="0" applyNumberFormat="1" applyFont="1" applyBorder="1" applyAlignment="1">
      <alignment horizontal="center" vertical="center" wrapText="1"/>
    </xf>
    <xf numFmtId="1" fontId="12" fillId="0" borderId="25" xfId="0" applyNumberFormat="1" applyFont="1" applyBorder="1" applyAlignment="1">
      <alignment horizontal="center" wrapText="1"/>
    </xf>
    <xf numFmtId="1" fontId="12" fillId="0" borderId="26" xfId="0" applyNumberFormat="1" applyFont="1" applyBorder="1" applyAlignment="1">
      <alignment horizontal="center" wrapText="1"/>
    </xf>
    <xf numFmtId="0" fontId="0" fillId="0" borderId="21" xfId="0" applyBorder="1" applyAlignment="1">
      <alignment horizontal="center" wrapText="1"/>
    </xf>
    <xf numFmtId="0" fontId="0" fillId="0" borderId="9" xfId="0" applyBorder="1" applyAlignment="1">
      <alignment horizontal="center" wrapText="1"/>
    </xf>
    <xf numFmtId="0" fontId="12" fillId="0" borderId="10" xfId="0" applyFont="1" applyBorder="1" applyAlignment="1">
      <alignment horizontal="center" wrapText="1"/>
    </xf>
    <xf numFmtId="0" fontId="0" fillId="0" borderId="10" xfId="0" applyBorder="1" applyAlignment="1">
      <alignment horizontal="center" vertical="center" wrapText="1"/>
    </xf>
    <xf numFmtId="0" fontId="0" fillId="0" borderId="2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vertical="center" wrapText="1"/>
    </xf>
    <xf numFmtId="0" fontId="0" fillId="0" borderId="8" xfId="0" applyBorder="1" applyAlignment="1">
      <alignment horizontal="center" wrapText="1"/>
    </xf>
    <xf numFmtId="0" fontId="12" fillId="0" borderId="10" xfId="0" applyFont="1" applyBorder="1" applyAlignment="1">
      <alignment horizontal="center" vertical="center" wrapText="1"/>
    </xf>
    <xf numFmtId="0" fontId="0" fillId="0" borderId="8" xfId="0"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3" fontId="0" fillId="0" borderId="1" xfId="0" applyNumberFormat="1" applyBorder="1" applyAlignment="1">
      <alignment horizontal="center" vertical="center" wrapText="1"/>
    </xf>
    <xf numFmtId="3"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4" fontId="14" fillId="0" borderId="1" xfId="0" applyNumberFormat="1" applyFont="1" applyBorder="1" applyAlignment="1">
      <alignment horizontal="center" vertical="center" wrapText="1"/>
    </xf>
    <xf numFmtId="0" fontId="0" fillId="0" borderId="1" xfId="0" applyBorder="1" applyAlignment="1">
      <alignment horizontal="left" vertical="center" wrapText="1" indent="1"/>
    </xf>
    <xf numFmtId="0" fontId="13" fillId="14" borderId="3" xfId="0" applyFont="1" applyFill="1" applyBorder="1" applyAlignment="1">
      <alignment horizontal="center" vertical="center" wrapText="1"/>
    </xf>
    <xf numFmtId="0" fontId="13" fillId="14" borderId="4" xfId="0" applyFont="1" applyFill="1" applyBorder="1" applyAlignment="1">
      <alignment horizontal="center" vertical="center" wrapText="1"/>
    </xf>
    <xf numFmtId="0" fontId="13" fillId="14" borderId="5" xfId="0" applyFont="1" applyFill="1" applyBorder="1" applyAlignment="1">
      <alignment horizontal="center" vertical="center" wrapText="1"/>
    </xf>
    <xf numFmtId="0" fontId="13" fillId="14" borderId="11" xfId="0" applyFont="1" applyFill="1" applyBorder="1" applyAlignment="1">
      <alignment horizontal="center" vertical="center" wrapText="1"/>
    </xf>
    <xf numFmtId="0" fontId="13" fillId="14" borderId="12" xfId="0" applyFont="1" applyFill="1" applyBorder="1" applyAlignment="1">
      <alignment horizontal="center" vertical="center" wrapText="1"/>
    </xf>
    <xf numFmtId="0" fontId="13" fillId="14" borderId="13" xfId="0" applyFont="1" applyFill="1" applyBorder="1" applyAlignment="1">
      <alignment horizontal="center" vertical="center" wrapText="1"/>
    </xf>
    <xf numFmtId="0" fontId="13" fillId="14" borderId="19" xfId="0" applyFont="1" applyFill="1" applyBorder="1" applyAlignment="1">
      <alignment horizontal="center" vertical="center" wrapText="1"/>
    </xf>
    <xf numFmtId="0" fontId="13" fillId="14" borderId="0" xfId="0" applyFont="1" applyFill="1" applyAlignment="1">
      <alignment horizontal="center" vertical="center" wrapText="1"/>
    </xf>
    <xf numFmtId="0" fontId="13" fillId="14" borderId="20" xfId="0" applyFont="1" applyFill="1" applyBorder="1" applyAlignment="1">
      <alignment horizontal="center" vertical="center" wrapText="1"/>
    </xf>
    <xf numFmtId="0" fontId="10" fillId="5" borderId="6" xfId="0" applyFont="1" applyFill="1" applyBorder="1" applyAlignment="1">
      <alignment horizontal="center" vertical="center"/>
    </xf>
    <xf numFmtId="0" fontId="10" fillId="5" borderId="5" xfId="0" applyFont="1" applyFill="1" applyBorder="1" applyAlignment="1">
      <alignment horizontal="center" vertical="center"/>
    </xf>
    <xf numFmtId="0" fontId="8" fillId="5" borderId="27" xfId="0" applyFont="1" applyFill="1" applyBorder="1" applyAlignment="1">
      <alignment horizontal="center" vertical="center"/>
    </xf>
    <xf numFmtId="0" fontId="8" fillId="5" borderId="28" xfId="0" applyFont="1" applyFill="1" applyBorder="1" applyAlignment="1">
      <alignment horizontal="center" vertical="center"/>
    </xf>
    <xf numFmtId="0" fontId="3" fillId="8" borderId="19" xfId="0" applyFont="1" applyFill="1" applyBorder="1" applyAlignment="1">
      <alignment horizontal="center" vertical="top"/>
    </xf>
    <xf numFmtId="0" fontId="3" fillId="8" borderId="0" xfId="0" applyFont="1" applyFill="1" applyAlignment="1">
      <alignment horizontal="center" vertical="top"/>
    </xf>
    <xf numFmtId="164" fontId="8" fillId="24" borderId="45" xfId="14" applyNumberFormat="1" applyFont="1" applyFill="1" applyBorder="1" applyAlignment="1">
      <alignment horizontal="center" vertical="center" wrapText="1"/>
    </xf>
    <xf numFmtId="164" fontId="8" fillId="24" borderId="44" xfId="14" applyNumberFormat="1" applyFont="1" applyFill="1" applyBorder="1" applyAlignment="1">
      <alignment horizontal="center" vertical="center" wrapText="1"/>
    </xf>
    <xf numFmtId="0" fontId="32" fillId="25" borderId="46" xfId="0" applyFont="1" applyFill="1" applyBorder="1" applyAlignment="1">
      <alignment horizontal="center"/>
    </xf>
    <xf numFmtId="0" fontId="32" fillId="25" borderId="36" xfId="0" applyFont="1" applyFill="1" applyBorder="1" applyAlignment="1">
      <alignment horizontal="center"/>
    </xf>
    <xf numFmtId="0" fontId="32" fillId="25" borderId="37" xfId="0" applyFont="1" applyFill="1" applyBorder="1" applyAlignment="1">
      <alignment horizontal="center"/>
    </xf>
    <xf numFmtId="0" fontId="32" fillId="26" borderId="46" xfId="0" applyFont="1" applyFill="1" applyBorder="1" applyAlignment="1">
      <alignment horizontal="center"/>
    </xf>
    <xf numFmtId="0" fontId="32" fillId="26" borderId="36" xfId="0" applyFont="1" applyFill="1" applyBorder="1" applyAlignment="1">
      <alignment horizontal="center"/>
    </xf>
    <xf numFmtId="0" fontId="32" fillId="26" borderId="37" xfId="0" applyFont="1" applyFill="1" applyBorder="1" applyAlignment="1">
      <alignment horizontal="center"/>
    </xf>
    <xf numFmtId="0" fontId="34" fillId="24" borderId="3" xfId="0" applyFont="1" applyFill="1" applyBorder="1" applyAlignment="1">
      <alignment horizontal="center" vertical="center"/>
    </xf>
    <xf numFmtId="0" fontId="34" fillId="24" borderId="4" xfId="0" applyFont="1" applyFill="1" applyBorder="1" applyAlignment="1">
      <alignment horizontal="center" vertical="center"/>
    </xf>
    <xf numFmtId="0" fontId="34" fillId="24" borderId="5" xfId="0" applyFont="1" applyFill="1" applyBorder="1" applyAlignment="1">
      <alignment horizontal="center" vertical="center"/>
    </xf>
  </cellXfs>
  <cellStyles count="21">
    <cellStyle name="Comma" xfId="1" builtinId="3"/>
    <cellStyle name="Comma 2" xfId="14" xr:uid="{00000000-0005-0000-0000-000001000000}"/>
    <cellStyle name="Currency 2" xfId="6" xr:uid="{00000000-0005-0000-0000-000002000000}"/>
    <cellStyle name="Normal" xfId="0" builtinId="0"/>
    <cellStyle name="Normal 10" xfId="19" xr:uid="{00000000-0005-0000-0000-000004000000}"/>
    <cellStyle name="Normal 11" xfId="20" xr:uid="{17225EE1-C972-493A-BE8D-E37AAA1677A9}"/>
    <cellStyle name="Normal 2" xfId="7" xr:uid="{00000000-0005-0000-0000-000005000000}"/>
    <cellStyle name="Normal 2 2" xfId="2" xr:uid="{00000000-0005-0000-0000-000006000000}"/>
    <cellStyle name="Normal 2 3" xfId="4" xr:uid="{00000000-0005-0000-0000-000007000000}"/>
    <cellStyle name="Normal 2 4" xfId="13" xr:uid="{00000000-0005-0000-0000-000008000000}"/>
    <cellStyle name="Normal 3" xfId="9" xr:uid="{00000000-0005-0000-0000-000009000000}"/>
    <cellStyle name="Normal 3 2" xfId="12" xr:uid="{00000000-0005-0000-0000-00000A000000}"/>
    <cellStyle name="Normal 4" xfId="10" xr:uid="{00000000-0005-0000-0000-00000B000000}"/>
    <cellStyle name="Normal 5" xfId="11" xr:uid="{00000000-0005-0000-0000-00000C000000}"/>
    <cellStyle name="Normal 6" xfId="15" xr:uid="{00000000-0005-0000-0000-00000D000000}"/>
    <cellStyle name="Normal 7" xfId="16" xr:uid="{00000000-0005-0000-0000-00000E000000}"/>
    <cellStyle name="Normal 8" xfId="17" xr:uid="{00000000-0005-0000-0000-00000F000000}"/>
    <cellStyle name="Normal 9" xfId="18" xr:uid="{00000000-0005-0000-0000-000010000000}"/>
    <cellStyle name="Percent 2" xfId="3" xr:uid="{00000000-0005-0000-0000-000011000000}"/>
    <cellStyle name="Percent 2 2" xfId="5" xr:uid="{00000000-0005-0000-0000-000012000000}"/>
    <cellStyle name="Style 1" xfId="8" xr:uid="{00000000-0005-0000-0000-000013000000}"/>
  </cellStyles>
  <dxfs count="2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medium">
          <color indexed="64"/>
        </left>
        <right style="thin">
          <color indexed="64"/>
        </right>
        <top style="medium">
          <color indexed="64"/>
        </top>
        <bottom style="thin">
          <color indexed="64"/>
        </bottom>
        <vertical/>
        <horizontal/>
      </border>
    </dxf>
    <dxf>
      <border diagonalUp="0" diagonalDown="0">
        <left style="thin">
          <color indexed="64"/>
        </left>
        <right style="medium">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numFmt numFmtId="0" formatCode="General"/>
      <border diagonalUp="0" diagonalDown="0">
        <left/>
        <right style="thin">
          <color indexed="64"/>
        </right>
        <top/>
        <bottom style="thin">
          <color indexed="64"/>
        </bottom>
        <vertical/>
        <horizontal/>
      </border>
    </dxf>
    <dxf>
      <numFmt numFmtId="19" formatCode="m/d/yyyy"/>
      <border diagonalUp="0" diagonalDown="0">
        <left style="thin">
          <color indexed="64"/>
        </left>
        <right style="medium">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thin">
          <color indexed="64"/>
        </left>
        <right style="thin">
          <color indexed="64"/>
        </right>
        <top style="medium">
          <color indexed="64"/>
        </top>
        <bottom style="thin">
          <color indexed="64"/>
        </bottom>
        <vertical/>
        <horizontal/>
      </border>
    </dxf>
    <dxf>
      <border diagonalUp="0" diagonalDown="0">
        <left style="medium">
          <color indexed="64"/>
        </left>
        <right style="thin">
          <color indexed="64"/>
        </right>
        <top style="medium">
          <color indexed="64"/>
        </top>
        <bottom style="thin">
          <color indexed="64"/>
        </bottom>
        <vertical/>
        <horizontal/>
      </border>
    </dxf>
    <dxf>
      <border diagonalUp="0" diagonalDown="0">
        <left style="medium">
          <color indexed="64"/>
        </left>
        <right style="thin">
          <color indexed="64"/>
        </right>
        <top style="medium">
          <color indexed="64"/>
        </top>
        <bottom style="thin">
          <color indexed="64"/>
        </bottom>
        <vertical/>
        <horizontal/>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Calibri"/>
        <family val="2"/>
        <scheme val="minor"/>
      </font>
      <numFmt numFmtId="164" formatCode="_(* #,##0_);_(* \(#,##0\);_(* &quot;-&quot;??_);_(@_)"/>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theme="1"/>
        <name val="Calibri"/>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border outline="0">
        <left style="thin">
          <color indexed="64"/>
        </left>
        <top style="thin">
          <color indexed="64"/>
        </top>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Calibri"/>
        <scheme val="minor"/>
      </font>
      <fill>
        <patternFill patternType="solid">
          <fgColor theme="9"/>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scheme val="minor"/>
      </font>
      <numFmt numFmtId="2" formatCode="0.00"/>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0"/>
        <color indexed="8"/>
        <name val="Calibri"/>
        <scheme val="minor"/>
      </font>
      <fill>
        <patternFill patternType="solid">
          <fgColor indexed="64"/>
          <bgColor theme="8" tint="0.59999389629810485"/>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numFmt numFmtId="164" formatCode="_(* #,##0_);_(* \(#,##0\);_(* &quot;-&quot;??_);_(@_)"/>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dxf>
    <dxf>
      <numFmt numFmtId="4" formatCode="#,##0.00"/>
    </dxf>
    <dxf>
      <numFmt numFmtId="166" formatCode="#,##0.0"/>
    </dxf>
    <dxf>
      <alignment horizontal="center"/>
    </dxf>
    <dxf>
      <alignment vertical="center"/>
    </dxf>
    <dxf>
      <alignment horizontal="center" readingOrder="0"/>
    </dxf>
    <dxf>
      <alignment horizontal="center" readingOrder="0"/>
    </dxf>
    <dxf>
      <font>
        <sz val="12"/>
      </font>
    </dxf>
    <dxf>
      <font>
        <sz val="12"/>
      </font>
    </dxf>
    <dxf>
      <alignment vertical="center" readingOrder="0"/>
    </dxf>
    <dxf>
      <alignment vertical="center"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readingOrder="0"/>
    </dxf>
    <dxf>
      <border>
        <left style="medium">
          <color indexed="64"/>
        </left>
        <right style="medium">
          <color indexed="64"/>
        </right>
      </border>
    </dxf>
    <dxf>
      <border>
        <left style="medium">
          <color indexed="64"/>
        </left>
        <right style="medium">
          <color indexed="64"/>
        </right>
      </border>
    </dxf>
    <dxf>
      <numFmt numFmtId="3" formatCode="#,##0"/>
    </dxf>
    <dxf>
      <fill>
        <patternFill>
          <bgColor indexed="64"/>
        </patternFill>
      </fill>
    </dxf>
    <dxf>
      <fill>
        <patternFill>
          <bgColor indexed="64"/>
        </patternFill>
      </fill>
    </dxf>
    <dxf>
      <fill>
        <patternFill>
          <bgColor indexed="64"/>
        </patternFill>
      </fill>
    </dxf>
    <dxf>
      <font>
        <sz val="11"/>
      </font>
    </dxf>
    <dxf>
      <font>
        <sz val="11"/>
      </font>
    </dxf>
    <dxf>
      <font>
        <b/>
      </font>
    </dxf>
    <dxf>
      <border>
        <left style="thin">
          <color indexed="64"/>
        </left>
      </border>
    </dxf>
    <dxf>
      <border>
        <left style="thin">
          <color indexed="64"/>
        </left>
      </border>
    </dxf>
    <dxf>
      <font>
        <sz val="12"/>
      </font>
    </dxf>
    <dxf>
      <font>
        <sz val="12"/>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patternFill>
      </fill>
      <alignment horizontal="center" vertical="center" wrapText="1" readingOrder="0"/>
    </dxf>
    <dxf>
      <fill>
        <patternFill patternType="solid">
          <fgColor indexed="64"/>
          <bgColor theme="7"/>
        </patternFill>
      </fill>
      <alignment horizontal="center" vertical="center" wrapText="1" readingOrder="0"/>
    </dxf>
    <dxf>
      <fill>
        <patternFill patternType="solid">
          <fgColor indexed="64"/>
          <bgColor theme="7"/>
        </patternFill>
      </fill>
      <alignment horizontal="center" vertical="center" wrapText="1" readingOrder="0"/>
    </dxf>
    <dxf>
      <fill>
        <patternFill patternType="solid">
          <fgColor indexed="64"/>
          <bgColor theme="7"/>
        </patternFill>
      </fill>
      <alignment horizontal="center" vertical="center" wrapText="1" readingOrder="0"/>
    </dxf>
    <dxf>
      <fill>
        <patternFill patternType="solid">
          <fgColor indexed="64"/>
          <bgColor theme="7"/>
        </patternFill>
      </fill>
      <alignment horizontal="center" vertical="center" wrapText="1" readingOrder="0"/>
    </dxf>
    <dxf>
      <border>
        <vertical style="thin">
          <color indexed="64"/>
        </vertical>
        <horizontal style="thin">
          <color indexed="64"/>
        </horizontal>
      </border>
    </dxf>
    <dxf>
      <alignment vertical="center"/>
    </dxf>
    <dxf>
      <alignment vertical="center"/>
    </dxf>
    <dxf>
      <alignment horizontal="center"/>
    </dxf>
    <dxf>
      <alignment vertical="center"/>
    </dxf>
    <dxf>
      <alignment vertical="cent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alignment vertical="bottom" indent="0"/>
    </dxf>
    <dxf>
      <alignment vertical="bottom" indent="0"/>
    </dxf>
    <dxf>
      <alignment vertical="bottom" indent="0"/>
    </dxf>
    <dxf>
      <alignment vertical="bottom" indent="0"/>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font>
        <sz val="12"/>
      </font>
    </dxf>
    <dxf>
      <font>
        <sz val="12"/>
      </font>
    </dxf>
    <dxf>
      <alignment vertical="center" readingOrder="0"/>
    </dxf>
    <dxf>
      <alignment vertical="center"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rder>
    </dxf>
    <dxf>
      <fill>
        <patternFill patternType="solid">
          <fgColor indexed="64"/>
          <bgColor theme="7"/>
        </patternFill>
      </fill>
      <alignment wrapText="1" readingOrder="0"/>
    </dxf>
    <dxf>
      <fill>
        <patternFill patternType="solid">
          <fgColor indexed="64"/>
          <bgColor theme="7"/>
        </patternFill>
      </fill>
      <alignment wrapText="1" readingOrder="0"/>
    </dxf>
    <dxf>
      <fill>
        <patternFill patternType="solid">
          <fgColor indexed="64"/>
          <bgColor theme="7"/>
        </patternFill>
      </fill>
      <alignment wrapText="1" readingOrder="0"/>
    </dxf>
    <dxf>
      <fill>
        <patternFill patternType="solid">
          <fgColor indexed="64"/>
          <bgColor theme="7"/>
        </patternFill>
      </fill>
      <alignment wrapText="1" readingOrder="0"/>
    </dxf>
    <dxf>
      <alignment horizontal="center" readingOrder="0"/>
    </dxf>
    <dxf>
      <alignment vertical="center" readingOrder="0"/>
    </dxf>
    <dxf>
      <alignment horizontal="center" readingOrder="0"/>
    </dxf>
    <dxf>
      <alignment horizontal="left" readingOrder="0"/>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vertical="center"/>
    </dxf>
    <dxf>
      <alignment horizontal="center"/>
    </dxf>
    <dxf>
      <numFmt numFmtId="1" formatCode="0"/>
    </dxf>
    <dxf>
      <alignment horizontal="center" readingOrder="0"/>
    </dxf>
    <dxf>
      <alignment horizontal="center" readingOrder="0"/>
    </dxf>
    <dxf>
      <font>
        <sz val="12"/>
      </font>
    </dxf>
    <dxf>
      <font>
        <sz val="12"/>
      </font>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readingOrder="0"/>
    </dxf>
    <dxf>
      <border>
        <left style="medium">
          <color indexed="64"/>
        </left>
        <right style="medium">
          <color indexed="64"/>
        </right>
      </border>
    </dxf>
    <dxf>
      <fill>
        <patternFill patternType="solid">
          <fgColor indexed="64"/>
          <bgColor theme="7"/>
        </patternFill>
      </fill>
      <alignment wrapText="1" readingOrder="0"/>
    </dxf>
    <dxf>
      <fill>
        <patternFill patternType="solid">
          <fgColor indexed="64"/>
          <bgColor theme="7"/>
        </patternFill>
      </fill>
      <alignment wrapText="1" readingOrder="0"/>
    </dxf>
    <dxf>
      <fill>
        <patternFill patternType="solid">
          <fgColor indexed="64"/>
          <bgColor theme="7"/>
        </patternFill>
      </fill>
      <alignment wrapText="1" readingOrder="0"/>
    </dxf>
    <dxf>
      <fill>
        <patternFill patternType="solid">
          <fgColor indexed="64"/>
          <bgColor theme="7"/>
        </patternFill>
      </fill>
      <alignment wrapText="1" readingOrder="0"/>
    </dxf>
    <dxf>
      <alignment horizontal="center" readingOrder="0"/>
    </dxf>
    <dxf>
      <alignment vertical="center" readingOrder="0"/>
    </dxf>
    <dxf>
      <alignment horizontal="center" readingOrder="0"/>
    </dxf>
    <dxf>
      <alignment horizontal="left" readingOrder="0"/>
    </dxf>
  </dxfs>
  <tableStyles count="1" defaultTableStyle="TableStyleMedium2" defaultPivotStyle="PivotStyleLight16">
    <tableStyle name="PivotTable Style 1" table="0" count="0" xr9:uid="{00000000-0011-0000-FFFF-FFFF00000000}"/>
  </tableStyles>
  <colors>
    <mruColors>
      <color rgb="FFFF9900"/>
      <color rgb="FFA7CF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93345</xdr:colOff>
      <xdr:row>2</xdr:row>
      <xdr:rowOff>16797</xdr:rowOff>
    </xdr:from>
    <xdr:to>
      <xdr:col>14</xdr:col>
      <xdr:colOff>127635</xdr:colOff>
      <xdr:row>21</xdr:row>
      <xdr:rowOff>83098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22145" y="445422"/>
          <a:ext cx="6844665" cy="368580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4</xdr:col>
      <xdr:colOff>133351</xdr:colOff>
      <xdr:row>15</xdr:row>
      <xdr:rowOff>38100</xdr:rowOff>
    </xdr:from>
    <xdr:to>
      <xdr:col>7</xdr:col>
      <xdr:colOff>457201</xdr:colOff>
      <xdr:row>17</xdr:row>
      <xdr:rowOff>47626</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571751" y="2943225"/>
          <a:ext cx="2152650" cy="390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accent1">
                  <a:lumMod val="50000"/>
                </a:schemeClr>
              </a:solidFill>
            </a:rPr>
            <a:t>04/08/2026 - 04/13/2026</a:t>
          </a:r>
        </a:p>
        <a:p>
          <a:pPr algn="ctr"/>
          <a:r>
            <a:rPr lang="en-US" sz="1400" b="1" baseline="0">
              <a:solidFill>
                <a:schemeClr val="accent1">
                  <a:lumMod val="50000"/>
                </a:schemeClr>
              </a:solidFill>
            </a:rPr>
            <a:t>/</a:t>
          </a:r>
        </a:p>
        <a:p>
          <a:pPr algn="ctr"/>
          <a:endParaRPr lang="en-US" sz="1400" b="1">
            <a:solidFill>
              <a:schemeClr val="accent1">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590551</xdr:colOff>
      <xdr:row>0</xdr:row>
      <xdr:rowOff>76200</xdr:rowOff>
    </xdr:from>
    <xdr:to>
      <xdr:col>9</xdr:col>
      <xdr:colOff>2286002</xdr:colOff>
      <xdr:row>5</xdr:row>
      <xdr:rowOff>28574</xdr:rowOff>
    </xdr:to>
    <mc:AlternateContent xmlns:mc="http://schemas.openxmlformats.org/markup-compatibility/2006" xmlns:sle15="http://schemas.microsoft.com/office/drawing/2012/slicer">
      <mc:Choice Requires="sle15">
        <xdr:graphicFrame macro="">
          <xdr:nvGraphicFramePr>
            <xdr:cNvPr id="2" name="TM Name 1">
              <a:extLst>
                <a:ext uri="{FF2B5EF4-FFF2-40B4-BE49-F238E27FC236}">
                  <a16:creationId xmlns:a16="http://schemas.microsoft.com/office/drawing/2014/main" id="{F8C109D3-A4D5-4599-A925-68628F04A17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M Name 1"/>
            </a:graphicData>
          </a:graphic>
        </xdr:graphicFrame>
      </mc:Choice>
      <mc:Fallback xmlns="">
        <xdr:sp macro="" textlink="">
          <xdr:nvSpPr>
            <xdr:cNvPr id="0" name=""/>
            <xdr:cNvSpPr>
              <a:spLocks noTextEdit="1"/>
            </xdr:cNvSpPr>
          </xdr:nvSpPr>
          <xdr:spPr>
            <a:xfrm>
              <a:off x="590551" y="76200"/>
              <a:ext cx="7391401" cy="9143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366867708333" missingItemsLimit="0" createdVersion="5" refreshedVersion="8" minRefreshableVersion="3" recordCount="65" xr:uid="{00000000-000A-0000-FFFF-FFFF07000000}">
  <cacheSource type="worksheet">
    <worksheetSource name="Budgeted_Hrs"/>
  </cacheSource>
  <cacheFields count="17">
    <cacheField name="Unique ID" numFmtId="0">
      <sharedItems containsSemiMixedTypes="0" containsString="0" containsNumber="1" containsInteger="1" minValue="152336" maxValue="241356"/>
    </cacheField>
    <cacheField name="Market" numFmtId="0">
      <sharedItems/>
    </cacheField>
    <cacheField name="Store" numFmtId="0">
      <sharedItems/>
    </cacheField>
    <cacheField name="VP" numFmtId="0">
      <sharedItems count="1">
        <s v="Anthony Galichet"/>
      </sharedItems>
    </cacheField>
    <cacheField name="SD" numFmtId="0">
      <sharedItems count="2">
        <s v="Romio Hamdar"/>
        <s v="No SD"/>
      </sharedItems>
    </cacheField>
    <cacheField name="TM" numFmtId="0">
      <sharedItems count="9">
        <s v="Isreal Gomez- Level Up"/>
        <s v="Suhail Ishaq"/>
        <s v="Carlos Ayala-Level Up"/>
        <s v="Austin TM"/>
        <s v="Veronica Ramos"/>
        <s v="Jayme Roraff"/>
        <s v="Colorado Market - No TM"/>
        <s v="Susu Leong"/>
        <s v="North Carolina Market - No TM"/>
      </sharedItems>
    </cacheField>
    <cacheField name="Tiers" numFmtId="0">
      <sharedItems/>
    </cacheField>
    <cacheField name="Dealer Code" numFmtId="0">
      <sharedItems/>
    </cacheField>
    <cacheField name="Weekly Budgeted HRS" numFmtId="2">
      <sharedItems containsSemiMixedTypes="0" containsString="0" containsNumber="1" minValue="105" maxValue="350"/>
    </cacheField>
    <cacheField name="Regular Hours" numFmtId="2">
      <sharedItems containsSemiMixedTypes="0" containsString="0" containsNumber="1" minValue="33.339999999999996" maxValue="240.33"/>
    </cacheField>
    <cacheField name="Overtime Hours" numFmtId="2">
      <sharedItems containsSemiMixedTypes="0" containsString="0" containsNumber="1" minValue="0" maxValue="12.47"/>
    </cacheField>
    <cacheField name="Other Hours " numFmtId="2">
      <sharedItems containsSemiMixedTypes="0" containsString="0" containsNumber="1" containsInteger="1" minValue="0" maxValue="0"/>
    </cacheField>
    <cacheField name="Total Hours " numFmtId="2">
      <sharedItems containsSemiMixedTypes="0" containsString="0" containsNumber="1" minValue="33.339999999999996" maxValue="240.33"/>
    </cacheField>
    <cacheField name="(+ / -)_x000a_Budgeted Hours" numFmtId="2">
      <sharedItems containsSemiMixedTypes="0" containsString="0" containsNumber="1" minValue="-18.92000000000003" maxValue="139.49"/>
    </cacheField>
    <cacheField name="MIS Approved OT" numFmtId="2">
      <sharedItems containsSemiMixedTypes="0" containsString="0" containsNumber="1" containsInteger="1" minValue="0" maxValue="0"/>
    </cacheField>
    <cacheField name="MIS Unapproved OT" numFmtId="2">
      <sharedItems containsSemiMixedTypes="0" containsString="0" containsNumber="1" containsInteger="1" minValue="0" maxValue="0"/>
    </cacheField>
    <cacheField name="Total OT" numFmtId="2">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367741435184" missingItemsLimit="0" createdVersion="8" refreshedVersion="8" minRefreshableVersion="3" recordCount="783" xr:uid="{00000000-000A-0000-FFFF-FFFF11000000}">
  <cacheSource type="worksheet">
    <worksheetSource name="Table6"/>
  </cacheSource>
  <cacheFields count="95">
    <cacheField name="VP" numFmtId="0">
      <sharedItems count="1">
        <s v="Anthony Galichet"/>
      </sharedItems>
    </cacheField>
    <cacheField name="SD" numFmtId="0">
      <sharedItems count="2">
        <s v="Romio Hamdar"/>
        <s v="No SD"/>
      </sharedItems>
    </cacheField>
    <cacheField name="TM" numFmtId="0">
      <sharedItems count="9">
        <s v="Suhail Ishaq"/>
        <s v="Isreal Gomez- Level Up"/>
        <s v="Jayme Roraff"/>
        <s v="Veronica Ramos"/>
        <s v="North Carolina Market - No TM"/>
        <s v="Carlos Ayala-Level Up"/>
        <s v="Susu Leong"/>
        <s v="Colorado Market - No TM"/>
        <s v="Austin TM"/>
      </sharedItems>
    </cacheField>
    <cacheField name="HRBP" numFmtId="0">
      <sharedItems/>
    </cacheField>
    <cacheField name="Market" numFmtId="0">
      <sharedItems/>
    </cacheField>
    <cacheField name="Store" numFmtId="0">
      <sharedItems/>
    </cacheField>
    <cacheField name="UID" numFmtId="0">
      <sharedItems containsSemiMixedTypes="0" containsString="0" containsNumber="1" containsInteger="1" minValue="152336" maxValue="241356"/>
    </cacheField>
    <cacheField name="Tier" numFmtId="0">
      <sharedItems/>
    </cacheField>
    <cacheField name="ID" numFmtId="0">
      <sharedItems/>
    </cacheField>
    <cacheField name="Employee Name" numFmtId="0">
      <sharedItems/>
    </cacheField>
    <cacheField name="08 - 14 Apr 2026" numFmtId="0">
      <sharedItems containsSemiMixedTypes="0" containsString="0" containsNumber="1" minValue="0" maxValue="12.47"/>
    </cacheField>
    <cacheField name="01 - 07 Apr 2026" numFmtId="0">
      <sharedItems containsSemiMixedTypes="0" containsString="0" containsNumber="1" minValue="0" maxValue="13.35"/>
    </cacheField>
    <cacheField name="25 - 31 Mar 2026" numFmtId="0">
      <sharedItems containsString="0" containsBlank="1" containsNumber="1" minValue="0" maxValue="15.620000000000001"/>
    </cacheField>
    <cacheField name="18-24 Mar 2026" numFmtId="0">
      <sharedItems containsString="0" containsBlank="1" containsNumber="1" minValue="0" maxValue="12.46"/>
    </cacheField>
    <cacheField name="11-17 March 2026" numFmtId="0">
      <sharedItems containsString="0" containsBlank="1" containsNumber="1" minValue="0" maxValue="12.34"/>
    </cacheField>
    <cacheField name="4-10 March 2026" numFmtId="0">
      <sharedItems containsString="0" containsBlank="1" containsNumber="1" minValue="0" maxValue="15.01"/>
    </cacheField>
    <cacheField name="25 feb - 3 march 2026" numFmtId="0">
      <sharedItems containsString="0" containsBlank="1" containsNumber="1" minValue="0" maxValue="15.53"/>
    </cacheField>
    <cacheField name="18-24 Feb" numFmtId="0">
      <sharedItems containsString="0" containsBlank="1" containsNumber="1" minValue="0" maxValue="16.23"/>
    </cacheField>
    <cacheField name="11-17 Feb" numFmtId="0">
      <sharedItems containsString="0" containsBlank="1" containsNumber="1" minValue="0" maxValue="16.66"/>
    </cacheField>
    <cacheField name="4-10 Feb" numFmtId="0">
      <sharedItems containsString="0" containsBlank="1" containsNumber="1" minValue="0" maxValue="14.700000000000001"/>
    </cacheField>
    <cacheField name="28 jan-3 Feb" numFmtId="0">
      <sharedItems containsString="0" containsBlank="1" containsNumber="1" minValue="0" maxValue="18.489999999999998"/>
    </cacheField>
    <cacheField name="21-27 Jan" numFmtId="0">
      <sharedItems containsString="0" containsBlank="1" containsNumber="1" minValue="0" maxValue="19.66"/>
    </cacheField>
    <cacheField name="14-20 Jan" numFmtId="0">
      <sharedItems containsString="0" containsBlank="1" containsNumber="1" minValue="0" maxValue="11.31"/>
    </cacheField>
    <cacheField name="7-13 Jan " numFmtId="0">
      <sharedItems containsString="0" containsBlank="1" containsNumber="1" minValue="0" maxValue="17.23"/>
    </cacheField>
    <cacheField name="31 Dec - 06 Jan" numFmtId="0">
      <sharedItems containsString="0" containsBlank="1" containsNumber="1" minValue="0" maxValue="14.59"/>
    </cacheField>
    <cacheField name="24 Dec - 30 Dec" numFmtId="0">
      <sharedItems containsString="0" containsBlank="1" containsNumber="1" minValue="0" maxValue="11.92"/>
    </cacheField>
    <cacheField name="17 Dec - 23 Dec" numFmtId="0">
      <sharedItems containsString="0" containsBlank="1" containsNumber="1" minValue="0" maxValue="10.620000000000001"/>
    </cacheField>
    <cacheField name="10 Dec - 16 Dec" numFmtId="0">
      <sharedItems containsString="0" containsBlank="1" containsNumber="1" minValue="0" maxValue="29.82"/>
    </cacheField>
    <cacheField name="03 Dec - 09 Dec" numFmtId="0">
      <sharedItems containsString="0" containsBlank="1" containsNumber="1" minValue="0" maxValue="24.9"/>
    </cacheField>
    <cacheField name="26 Nov - 02 Dec" numFmtId="0">
      <sharedItems containsString="0" containsBlank="1" containsNumber="1" minValue="0" maxValue="14.22"/>
    </cacheField>
    <cacheField name="Pay Period 24 July - 6 Aug 24" numFmtId="0" formula="#NAME?+#NAME?" databaseField="0"/>
    <cacheField name="Pay Period 07 - 20 Aug 2024" numFmtId="0" formula="#NAME?+#NAME?" databaseField="0"/>
    <cacheField name="Pay Period 21 Aug - 3 Sep 2024" numFmtId="0" formula="#NAME?+#NAME?" databaseField="0"/>
    <cacheField name="Pay Period 4 - 17 Sep 2024" numFmtId="0" formula="#NAME?+#NAME?" databaseField="0"/>
    <cacheField name="Pay Period 18 Sep - 01 Oct 24" numFmtId="0" formula="#NAME?+#NAME?+#NAME?" databaseField="0"/>
    <cacheField name="18 - 24 Sep 2024" numFmtId="0" formula="#NAME?+#NAME?" databaseField="0"/>
    <cacheField name="02 -15 " numFmtId="0" formula="#NAME?+#NAME?" databaseField="0"/>
    <cacheField name="PP 2-15" numFmtId="0" formula="#NAME?+#NAME?" databaseField="0"/>
    <cacheField name="Pay Period 16 -29 Oct 24" numFmtId="0" formula="#NAME?+#NAME?" databaseField="0"/>
    <cacheField name="PP 30 Oct - 12 Noc" numFmtId="0" formula="#NAME?+#NAME?" databaseField="0"/>
    <cacheField name="PP 13 - 26 Nov" numFmtId="0" formula="#NAME?+#NAME?" databaseField="0"/>
    <cacheField name="Field1" numFmtId="0" formula="#NAME? +#NAME?" databaseField="0"/>
    <cacheField name="Pay Period 13-26" numFmtId="0" formula="#NAME?+#NAME?" databaseField="0"/>
    <cacheField name="PP 27 Nov - 10 Dec" numFmtId="0" formula="#NAME?+#NAME?" databaseField="0"/>
    <cacheField name="ppppp" numFmtId="0" formula="#NAME?+#NAME?" databaseField="0"/>
    <cacheField name="11 Dec - 24 Dec" numFmtId="0" formula="#NAME?" databaseField="0"/>
    <cacheField name="Field2" numFmtId="0" formula="#NAME?+#NAME?" databaseField="0"/>
    <cacheField name="Pay Period 25 Nov- 07 Jan" numFmtId="0" formula="#NAME?" databaseField="0"/>
    <cacheField name="Field3" numFmtId="0" formula="#NAME?+#NAME?" databaseField="0"/>
    <cacheField name="Field4" numFmtId="0" formula="#NAME?+#NAME?" databaseField="0"/>
    <cacheField name="Pay Period 08 Jan - 21 Jan " numFmtId="0" formula="#NAME?" databaseField="0"/>
    <cacheField name="PP 08-21" numFmtId="0" formula="#NAME?+#NAME?" databaseField="0"/>
    <cacheField name="Pay Period 08 - 21 Jan " numFmtId="0" formula="#NAME?+#NAME?" databaseField="0"/>
    <cacheField name="Pay Period 22 Jan - 04 Feb 2025" numFmtId="0" formula="#NAME?" databaseField="0"/>
    <cacheField name="Field5" numFmtId="0" formula="#NAME?+#NAME?" databaseField="0"/>
    <cacheField name="Pay Period 05 Feb - 18 Feb" numFmtId="0" formula="#NAME?" databaseField="0"/>
    <cacheField name="Pay Period 05 Feb - 18 Feb 2025 " numFmtId="0" formula="#NAME?+#NAME?" databaseField="0"/>
    <cacheField name="Pay Period 19 Feb - 04 March 2025" numFmtId="0" formula="#NAME?+#NAME?" databaseField="0"/>
    <cacheField name="Pay Period 05-18 March" numFmtId="0" formula="#NAME?+#NAME?" databaseField="0"/>
    <cacheField name="Pay Period 19 March - 01 Apr 2025" numFmtId="0" formula="#NAME?+#NAME?" databaseField="0"/>
    <cacheField name="Pay Period 02 Apr - 15 Apr 2025" numFmtId="0" formula="#NAME?+#NAME?" databaseField="0"/>
    <cacheField name="Pay Period 16 Apr - 29 Apr 2025" numFmtId="0" formula="#NAME?+#NAME?" databaseField="0"/>
    <cacheField name="Pay Period 30 Apr - 13 May 2025" numFmtId="0" formula="#NAME?+#NAME?" databaseField="0"/>
    <cacheField name="Pay Period 14 May - 27 May" numFmtId="0" formula="#NAME?+#NAME?" databaseField="0"/>
    <cacheField name="Pay Period 28 May - 10 June" numFmtId="0" formula="#NAME?+#NAME?" databaseField="0"/>
    <cacheField name="Pay Period 11 June - 24 June" numFmtId="0" formula="#NAME?+#NAME?" databaseField="0"/>
    <cacheField name="Pay Period 25 June - 08 July" numFmtId="0" formula="#NAME?+#NAME?" databaseField="0"/>
    <cacheField name="9 July - 22 July" numFmtId="0" formula="#NAME?+#NAME?" databaseField="0"/>
    <cacheField name="23 July - 05 Aug" numFmtId="0" formula="#NAME?" databaseField="0"/>
    <cacheField name="Pay Period 23 July - 05 Aug" numFmtId="0" formula="#NAME?+#NAME?" databaseField="0"/>
    <cacheField name="Pay Period 06 Aug - 19 Aug" numFmtId="0" formula="#NAME?+#NAME?" databaseField="0"/>
    <cacheField name="Pay period 20 Aug - 02 Sept" numFmtId="0" formula="#NAME?+#NAME?" databaseField="0"/>
    <cacheField name="03 Sept - 16 Sept" numFmtId="0" formula="#NAME?+#NAME?" databaseField="0"/>
    <cacheField name="Pay Period 17 Sept - 30 Sept" numFmtId="0" formula="#NAME?+#NAME?" databaseField="0"/>
    <cacheField name="Pay Period 01 Oct - 14 Oct" numFmtId="0" formula="#NAME?+#NAME?" databaseField="0"/>
    <cacheField name="Pay Period 15 Oct - 28 Oct" numFmtId="0" formula="#NAME?+#NAME?" databaseField="0"/>
    <cacheField name="Pay Period 29 Oct - 11 Nov" numFmtId="0" formula="#NAME?+#NAME?" databaseField="0"/>
    <cacheField name="Field6" numFmtId="0" formula="#NAME?+#NAME?" databaseField="0"/>
    <cacheField name="Pay Period 12 Nov - 25 Nov" numFmtId="0" formula="#NAME?+#NAME?" databaseField="0"/>
    <cacheField name="Pay Period 26 Nov - 09 Dec" numFmtId="0" formula="'26 Nov - 02 Dec'+'03 Dec - 09 Dec'" databaseField="0"/>
    <cacheField name="Pay Period 10 Dec - 23 Dec" numFmtId="0" formula="'10 Dec - 16 Dec'+'17 Dec - 23 Dec'" databaseField="0"/>
    <cacheField name="Pay Period 24 Dec - 06 Jan" numFmtId="0" formula="'24 Dec - 30 Dec'+'31 Dec - 06 Jan'" databaseField="0"/>
    <cacheField name="Pay Period 7-20" numFmtId="0" formula="#NAME?+'7-13 Jan '" databaseField="0"/>
    <cacheField name="Field7" numFmtId="0" formula=" 0" databaseField="0"/>
    <cacheField name="Pay Period 7-20 Jan" numFmtId="0" formula="'14-20 Jan'+'7-13 Jan '" databaseField="0"/>
    <cacheField name="Pay Period 21 jan - 3 Feb" numFmtId="0" formula="'21-27 Jan'+'28 jan-3 Feb'" databaseField="0"/>
    <cacheField name="Pay Period 4-17 Feb 2026" numFmtId="0" formula="'4-10 Feb'+'11-17 Feb'" databaseField="0"/>
    <cacheField name="Pay Period 18 feb - 3 March 2026" numFmtId="0" formula="'25 feb - 3 march 2026'+'18-24 Feb'" databaseField="0"/>
    <cacheField name="Field8" numFmtId="0" formula=" 0" databaseField="0"/>
    <cacheField name="Pay Period 18 March - 31 March" numFmtId="0" formula="'25 - 31 Mar 2026'+'18-24 Mar 2026'" databaseField="0"/>
    <cacheField name="Pay Period 04 March - 17 March" numFmtId="0" formula="'11-17 March 2026'+'4-10 March 2026'" databaseField="0"/>
    <cacheField name="Pay Period 18 Feb to 03 Mar" numFmtId="0" formula="'25 feb - 3 march 2026'+'18-24 Feb'" databaseField="0"/>
    <cacheField name="Pay Period04 Feb - 17 Feb" numFmtId="0" formula="'11-17 Feb'+'4-10 Feb'" databaseField="0"/>
    <cacheField name="Pay Period 04 Feb - 17 Feb" numFmtId="0" formula="'11-17 Feb'+'4-10 Feb'" databaseField="0"/>
    <cacheField name="Pay Period 01 - 14 Apr" numFmtId="0" formula="'08 - 14 Apr 2026'+'01 - 07 Apr 2026'"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n v="176028"/>
    <s v="Houston East"/>
    <s v="Falls Creek Humble"/>
    <x v="0"/>
    <x v="0"/>
    <x v="0"/>
    <s v="Battleship"/>
    <s v="P9IFS"/>
    <n v="175"/>
    <n v="120.35000000000002"/>
    <n v="0"/>
    <n v="0"/>
    <n v="120.35000000000002"/>
    <n v="54.649999999999977"/>
    <n v="0"/>
    <n v="0"/>
    <n v="0"/>
  </r>
  <r>
    <n v="215661"/>
    <s v="Houston East"/>
    <s v="Jasper"/>
    <x v="0"/>
    <x v="0"/>
    <x v="0"/>
    <s v="Regular"/>
    <s v="6C0KB"/>
    <n v="157"/>
    <n v="48.13"/>
    <n v="0"/>
    <n v="0"/>
    <n v="48.13"/>
    <n v="108.87"/>
    <n v="0"/>
    <n v="0"/>
    <n v="0"/>
  </r>
  <r>
    <n v="209868"/>
    <s v="Houston North East"/>
    <s v="Ponderosa Forest"/>
    <x v="0"/>
    <x v="0"/>
    <x v="1"/>
    <s v="Regular"/>
    <s v="YLXY5"/>
    <n v="157"/>
    <n v="121.27"/>
    <n v="0"/>
    <n v="0"/>
    <n v="121.27"/>
    <n v="35.730000000000004"/>
    <n v="0"/>
    <n v="0"/>
    <n v="0"/>
  </r>
  <r>
    <n v="209869"/>
    <s v="Houston East"/>
    <s v="Fairmont Pkwy"/>
    <x v="0"/>
    <x v="0"/>
    <x v="0"/>
    <s v="Focus"/>
    <s v="C9ZNE"/>
    <n v="115"/>
    <n v="53.800000000000004"/>
    <n v="8.6999999999999993"/>
    <n v="0"/>
    <n v="62.5"/>
    <n v="52.5"/>
    <n v="0"/>
    <n v="0"/>
    <n v="0"/>
  </r>
  <r>
    <n v="209870"/>
    <s v="Houston East"/>
    <s v="Deer Park"/>
    <x v="0"/>
    <x v="0"/>
    <x v="0"/>
    <s v="Regular"/>
    <s v="B2073"/>
    <n v="105"/>
    <n v="83.63000000000001"/>
    <n v="12.47"/>
    <n v="0"/>
    <n v="96.100000000000009"/>
    <n v="8.8999999999999915"/>
    <n v="0"/>
    <n v="0"/>
    <n v="0"/>
  </r>
  <r>
    <n v="217138"/>
    <s v="Houston South West"/>
    <s v="Little York Rd"/>
    <x v="0"/>
    <x v="0"/>
    <x v="2"/>
    <s v="Regular"/>
    <s v="7ZLZ7"/>
    <n v="157"/>
    <n v="103.08"/>
    <n v="0"/>
    <n v="0"/>
    <n v="103.08"/>
    <n v="53.92"/>
    <n v="0"/>
    <n v="0"/>
    <n v="0"/>
  </r>
  <r>
    <n v="174112"/>
    <s v="Houston South West"/>
    <s v="Rice Ave"/>
    <x v="0"/>
    <x v="0"/>
    <x v="2"/>
    <s v="Regular"/>
    <s v="6V54M"/>
    <n v="140"/>
    <n v="111.75999999999999"/>
    <n v="0"/>
    <n v="0"/>
    <n v="111.75999999999999"/>
    <n v="28.240000000000009"/>
    <n v="0"/>
    <n v="0"/>
    <n v="0"/>
  </r>
  <r>
    <n v="209865"/>
    <s v="Houston North East"/>
    <s v="Antoine Town Center"/>
    <x v="0"/>
    <x v="0"/>
    <x v="1"/>
    <s v="Regular"/>
    <s v="GUOUA"/>
    <n v="180"/>
    <n v="115.53999999999999"/>
    <n v="0"/>
    <n v="0"/>
    <n v="115.53999999999999"/>
    <n v="64.460000000000008"/>
    <n v="0"/>
    <n v="0"/>
    <n v="0"/>
  </r>
  <r>
    <n v="174113"/>
    <s v="Houston North East"/>
    <s v="Missouri City"/>
    <x v="0"/>
    <x v="0"/>
    <x v="1"/>
    <s v="Regular"/>
    <s v="2SFXX"/>
    <n v="140"/>
    <n v="75.52"/>
    <n v="0"/>
    <n v="0"/>
    <n v="75.52"/>
    <n v="64.48"/>
    <n v="0"/>
    <n v="0"/>
    <n v="0"/>
  </r>
  <r>
    <n v="176027"/>
    <s v="Houston North East"/>
    <s v="Midtown"/>
    <x v="0"/>
    <x v="0"/>
    <x v="1"/>
    <s v="Battleship"/>
    <s v="CN32O"/>
    <n v="157"/>
    <n v="62.599999999999994"/>
    <n v="2.31"/>
    <n v="0"/>
    <n v="64.91"/>
    <n v="92.09"/>
    <n v="0"/>
    <n v="0"/>
    <n v="0"/>
  </r>
  <r>
    <n v="174110"/>
    <s v="Houston North East"/>
    <s v="Richmond (River Park)"/>
    <x v="0"/>
    <x v="0"/>
    <x v="1"/>
    <s v="Regular"/>
    <s v="CW6TF"/>
    <n v="110"/>
    <n v="120.05000000000001"/>
    <n v="0"/>
    <n v="0"/>
    <n v="120.05000000000001"/>
    <n v="-10.050000000000011"/>
    <n v="0"/>
    <n v="0"/>
    <n v="0"/>
  </r>
  <r>
    <n v="219200"/>
    <s v="Houston North East"/>
    <s v="Rosenberg"/>
    <x v="0"/>
    <x v="0"/>
    <x v="1"/>
    <s v="Focus"/>
    <s v="UPT8M"/>
    <n v="140"/>
    <n v="76.86"/>
    <n v="0"/>
    <n v="0"/>
    <n v="76.86"/>
    <n v="63.14"/>
    <n v="0"/>
    <n v="0"/>
    <n v="0"/>
  </r>
  <r>
    <n v="180412"/>
    <s v="Houston East"/>
    <s v="Angleton Harvin Dr"/>
    <x v="0"/>
    <x v="0"/>
    <x v="0"/>
    <s v="Regular"/>
    <s v="BSZB8"/>
    <n v="140"/>
    <n v="85.24"/>
    <n v="1"/>
    <n v="0"/>
    <n v="86.24"/>
    <n v="53.760000000000005"/>
    <n v="0"/>
    <n v="0"/>
    <n v="0"/>
  </r>
  <r>
    <n v="180413"/>
    <s v="Houston North East"/>
    <s v="Texas City"/>
    <x v="0"/>
    <x v="0"/>
    <x v="1"/>
    <s v="Regular"/>
    <s v="GWQIS"/>
    <n v="157"/>
    <n v="127.65999999999998"/>
    <n v="0"/>
    <n v="0"/>
    <n v="127.65999999999998"/>
    <n v="29.340000000000018"/>
    <n v="0"/>
    <n v="0"/>
    <n v="0"/>
  </r>
  <r>
    <n v="209867"/>
    <s v="Houston North East"/>
    <s v="FUQUA Ave"/>
    <x v="0"/>
    <x v="0"/>
    <x v="1"/>
    <s v="Regular"/>
    <s v="BCOIE"/>
    <n v="157"/>
    <n v="93"/>
    <n v="0"/>
    <n v="0"/>
    <n v="93"/>
    <n v="64"/>
    <n v="0"/>
    <n v="0"/>
    <n v="0"/>
  </r>
  <r>
    <n v="209858"/>
    <s v="Houston South West"/>
    <s v="The Grid"/>
    <x v="0"/>
    <x v="0"/>
    <x v="2"/>
    <s v="Battleship"/>
    <s v="R92SD"/>
    <n v="245"/>
    <n v="136.01000000000002"/>
    <n v="0"/>
    <n v="0"/>
    <n v="136.01000000000002"/>
    <n v="108.98999999999998"/>
    <n v="0"/>
    <n v="0"/>
    <n v="0"/>
  </r>
  <r>
    <n v="209863"/>
    <s v="Houston North East"/>
    <s v="Fondren Village"/>
    <x v="0"/>
    <x v="0"/>
    <x v="1"/>
    <s v="Regular"/>
    <s v="NIO23"/>
    <n v="157"/>
    <n v="85.73"/>
    <n v="0"/>
    <n v="0"/>
    <n v="85.73"/>
    <n v="71.27"/>
    <n v="0"/>
    <n v="0"/>
    <n v="0"/>
  </r>
  <r>
    <n v="209862"/>
    <s v="Houston South West"/>
    <s v="Kingsbridge"/>
    <x v="0"/>
    <x v="0"/>
    <x v="2"/>
    <s v="Regular"/>
    <s v="I5L0X"/>
    <n v="160"/>
    <n v="128.05000000000001"/>
    <n v="0.87"/>
    <n v="0"/>
    <n v="128.92000000000002"/>
    <n v="31.079999999999984"/>
    <n v="0"/>
    <n v="0"/>
    <n v="0"/>
  </r>
  <r>
    <n v="207758"/>
    <s v="Houston North East"/>
    <s v="Riverstone"/>
    <x v="0"/>
    <x v="0"/>
    <x v="1"/>
    <s v="Flagship"/>
    <s v="QS54H"/>
    <n v="262"/>
    <n v="207.04"/>
    <n v="0"/>
    <n v="0"/>
    <n v="207.04"/>
    <n v="54.960000000000008"/>
    <n v="0"/>
    <n v="0"/>
    <n v="0"/>
  </r>
  <r>
    <n v="219201"/>
    <s v="Houston East"/>
    <s v="Baytown"/>
    <x v="0"/>
    <x v="0"/>
    <x v="0"/>
    <s v="Regular"/>
    <s v="AWT9Q"/>
    <n v="105"/>
    <n v="33.339999999999996"/>
    <n v="0"/>
    <n v="0"/>
    <n v="33.339999999999996"/>
    <n v="71.66"/>
    <n v="0"/>
    <n v="0"/>
    <n v="0"/>
  </r>
  <r>
    <n v="209866"/>
    <s v="Houston South West"/>
    <s v="Bellaire (Hong Kong Mall)"/>
    <x v="0"/>
    <x v="0"/>
    <x v="2"/>
    <s v="Battleship"/>
    <s v="UU83T"/>
    <n v="193"/>
    <n v="95.440000000000012"/>
    <n v="0"/>
    <n v="0"/>
    <n v="95.440000000000012"/>
    <n v="97.559999999999988"/>
    <n v="0"/>
    <n v="0"/>
    <n v="0"/>
  </r>
  <r>
    <n v="211049"/>
    <s v="Houston South West"/>
    <s v="Presidio"/>
    <x v="0"/>
    <x v="0"/>
    <x v="2"/>
    <s v="Regular"/>
    <s v="IMJBE"/>
    <n v="157"/>
    <n v="119.51999999999997"/>
    <n v="0"/>
    <n v="0"/>
    <n v="119.51999999999997"/>
    <n v="37.480000000000032"/>
    <n v="0"/>
    <n v="0"/>
    <n v="0"/>
  </r>
  <r>
    <n v="209864"/>
    <s v="Houston South West"/>
    <s v="Westheimer Tanglewilde"/>
    <x v="0"/>
    <x v="0"/>
    <x v="2"/>
    <s v="Regular"/>
    <s v="0HMFH"/>
    <n v="157"/>
    <n v="100.78999999999999"/>
    <n v="0"/>
    <n v="0"/>
    <n v="100.78999999999999"/>
    <n v="56.210000000000008"/>
    <n v="0"/>
    <n v="0"/>
    <n v="0"/>
  </r>
  <r>
    <n v="213409"/>
    <s v="Houston South West"/>
    <s v="Memorial Dr"/>
    <x v="0"/>
    <x v="0"/>
    <x v="2"/>
    <s v="Regular"/>
    <s v="P07IO"/>
    <n v="125"/>
    <n v="104.86"/>
    <n v="0"/>
    <n v="0"/>
    <n v="104.86"/>
    <n v="20.14"/>
    <n v="0"/>
    <n v="0"/>
    <n v="0"/>
  </r>
  <r>
    <n v="176039"/>
    <s v="Austin"/>
    <s v="Buda Town Center"/>
    <x v="0"/>
    <x v="0"/>
    <x v="3"/>
    <s v="Regular"/>
    <s v="O6NP5"/>
    <n v="107.1"/>
    <n v="88.76"/>
    <n v="0"/>
    <n v="0"/>
    <n v="88.76"/>
    <n v="18.339999999999989"/>
    <n v="0"/>
    <n v="0"/>
    <n v="0"/>
  </r>
  <r>
    <n v="176020"/>
    <s v="Austin"/>
    <s v="OLTORF"/>
    <x v="0"/>
    <x v="0"/>
    <x v="3"/>
    <s v="Regular"/>
    <s v="F55BK"/>
    <n v="120"/>
    <n v="131.12"/>
    <n v="4.88"/>
    <n v="0"/>
    <n v="136"/>
    <n v="-16"/>
    <n v="0"/>
    <n v="0"/>
    <n v="0"/>
  </r>
  <r>
    <n v="215746"/>
    <s v="San Antonio/Laredo"/>
    <s v="San Pedro"/>
    <x v="0"/>
    <x v="0"/>
    <x v="4"/>
    <s v="Flagship"/>
    <s v="2D5RV"/>
    <n v="262"/>
    <n v="206.37000000000003"/>
    <n v="0.17"/>
    <n v="0"/>
    <n v="206.54000000000002"/>
    <n v="55.45999999999998"/>
    <n v="0"/>
    <n v="0"/>
    <n v="0"/>
  </r>
  <r>
    <n v="215745"/>
    <s v="San Antonio/Laredo"/>
    <s v="Wurzbach Road"/>
    <x v="0"/>
    <x v="0"/>
    <x v="4"/>
    <s v="Battleship"/>
    <s v="8D69G"/>
    <n v="157.5"/>
    <n v="129.08000000000001"/>
    <n v="0"/>
    <n v="0"/>
    <n v="129.08000000000001"/>
    <n v="28.419999999999987"/>
    <n v="0"/>
    <n v="0"/>
    <n v="0"/>
  </r>
  <r>
    <n v="152336"/>
    <s v="Austin"/>
    <s v="Rutland"/>
    <x v="0"/>
    <x v="0"/>
    <x v="3"/>
    <s v="Regular"/>
    <s v="LJYG2"/>
    <n v="245"/>
    <n v="135.88"/>
    <n v="0"/>
    <n v="0"/>
    <n v="135.88"/>
    <n v="109.12"/>
    <n v="0"/>
    <n v="0"/>
    <n v="0"/>
  </r>
  <r>
    <n v="215747"/>
    <s v="San Antonio/Laredo"/>
    <s v="Uvalde"/>
    <x v="0"/>
    <x v="0"/>
    <x v="4"/>
    <s v="Flagship"/>
    <s v="6O40V"/>
    <n v="315"/>
    <n v="235.20000000000007"/>
    <n v="0"/>
    <n v="0"/>
    <n v="235.20000000000007"/>
    <n v="79.799999999999926"/>
    <n v="0"/>
    <n v="0"/>
    <n v="0"/>
  </r>
  <r>
    <n v="174067"/>
    <s v="San Antonio/Laredo"/>
    <s v="Laredo Crossing"/>
    <x v="0"/>
    <x v="0"/>
    <x v="4"/>
    <s v="Regular"/>
    <s v="53E9H"/>
    <n v="140"/>
    <n v="137.64000000000001"/>
    <n v="0"/>
    <n v="0"/>
    <n v="137.64000000000001"/>
    <n v="2.3599999999999852"/>
    <n v="0"/>
    <n v="0"/>
    <n v="0"/>
  </r>
  <r>
    <n v="164638"/>
    <s v="San Antonio/Laredo"/>
    <s v="Laredo- Bob Bullock"/>
    <x v="0"/>
    <x v="0"/>
    <x v="4"/>
    <s v="Battleship"/>
    <s v="5QFEU"/>
    <n v="193"/>
    <n v="173.79000000000002"/>
    <n v="0"/>
    <n v="0"/>
    <n v="173.79000000000002"/>
    <n v="19.20999999999998"/>
    <n v="0"/>
    <n v="0"/>
    <n v="0"/>
  </r>
  <r>
    <n v="207752"/>
    <s v="San Antonio/Laredo"/>
    <s v="LAREDO PLANTATION CENTRE"/>
    <x v="0"/>
    <x v="0"/>
    <x v="4"/>
    <s v="Flagship"/>
    <s v="2UABE"/>
    <n v="210"/>
    <n v="180.16"/>
    <n v="0"/>
    <n v="0"/>
    <n v="180.16"/>
    <n v="29.840000000000003"/>
    <n v="0"/>
    <n v="0"/>
    <n v="0"/>
  </r>
  <r>
    <n v="207753"/>
    <s v="San Antonio/Laredo"/>
    <s v="EAGLE PASS"/>
    <x v="0"/>
    <x v="0"/>
    <x v="4"/>
    <s v="Flagship"/>
    <s v="FPS6F"/>
    <n v="350"/>
    <n v="240.33"/>
    <n v="0"/>
    <n v="0"/>
    <n v="240.33"/>
    <n v="109.66999999999999"/>
    <n v="0"/>
    <n v="0"/>
    <n v="0"/>
  </r>
  <r>
    <n v="207754"/>
    <s v="San Antonio/Laredo"/>
    <s v="DEL RIO"/>
    <x v="0"/>
    <x v="0"/>
    <x v="4"/>
    <s v="Flagship"/>
    <s v="NNSOU"/>
    <n v="210"/>
    <n v="199.21"/>
    <n v="0"/>
    <n v="0"/>
    <n v="199.21"/>
    <n v="10.789999999999992"/>
    <n v="0"/>
    <n v="0"/>
    <n v="0"/>
  </r>
  <r>
    <n v="236188"/>
    <s v="Wisconsin West"/>
    <s v="Sterling"/>
    <x v="0"/>
    <x v="1"/>
    <x v="5"/>
    <s v="Regular"/>
    <s v="MUNLH"/>
    <n v="105"/>
    <n v="62.53"/>
    <n v="0"/>
    <n v="0"/>
    <n v="62.53"/>
    <n v="42.47"/>
    <n v="0"/>
    <n v="0"/>
    <n v="0"/>
  </r>
  <r>
    <n v="215003"/>
    <s v="Wisconsin West"/>
    <s v="BELVIDERE"/>
    <x v="0"/>
    <x v="1"/>
    <x v="5"/>
    <s v="Focus"/>
    <s v="OEMAI"/>
    <n v="105"/>
    <n v="60.260000000000005"/>
    <n v="0"/>
    <n v="0"/>
    <n v="60.260000000000005"/>
    <n v="44.739999999999995"/>
    <n v="0"/>
    <n v="0"/>
    <n v="0"/>
  </r>
  <r>
    <n v="180225"/>
    <s v="Wisconsin West"/>
    <s v="Onalaska"/>
    <x v="0"/>
    <x v="1"/>
    <x v="5"/>
    <s v="Flagship"/>
    <s v="W4MF3"/>
    <n v="210"/>
    <n v="135.79"/>
    <n v="0"/>
    <n v="0"/>
    <n v="135.79"/>
    <n v="74.210000000000008"/>
    <n v="0"/>
    <n v="0"/>
    <n v="0"/>
  </r>
  <r>
    <n v="180228"/>
    <s v="Wisconsin West"/>
    <s v="Tomah Buan Street"/>
    <x v="0"/>
    <x v="1"/>
    <x v="5"/>
    <s v="Battleship"/>
    <s v="NOSI9"/>
    <n v="160"/>
    <n v="121.13000000000001"/>
    <n v="0"/>
    <n v="0"/>
    <n v="121.13000000000001"/>
    <n v="38.86999999999999"/>
    <n v="0"/>
    <n v="0"/>
    <n v="0"/>
  </r>
  <r>
    <n v="240355"/>
    <s v="Wisconsin West"/>
    <s v="Richland Center"/>
    <x v="0"/>
    <x v="1"/>
    <x v="5"/>
    <s v="Regular"/>
    <s v="SH6P2"/>
    <n v="157"/>
    <n v="75.400000000000006"/>
    <n v="0"/>
    <n v="0"/>
    <n v="75.400000000000006"/>
    <n v="81.599999999999994"/>
    <n v="0"/>
    <n v="0"/>
    <n v="0"/>
  </r>
  <r>
    <n v="207757"/>
    <s v="Wisconsin West"/>
    <s v="APPLETON"/>
    <x v="0"/>
    <x v="1"/>
    <x v="5"/>
    <s v="Battleship"/>
    <s v="VF55C"/>
    <n v="157.5"/>
    <n v="108.85000000000001"/>
    <n v="0"/>
    <n v="0"/>
    <n v="108.85000000000001"/>
    <n v="48.649999999999991"/>
    <n v="0"/>
    <n v="0"/>
    <n v="0"/>
  </r>
  <r>
    <n v="211318"/>
    <s v="Wisconsin East"/>
    <s v="FOND DU LAC"/>
    <x v="0"/>
    <x v="1"/>
    <x v="5"/>
    <s v="Battleship"/>
    <s v="DIJ20"/>
    <n v="140"/>
    <n v="84.52"/>
    <n v="0"/>
    <n v="0"/>
    <n v="84.52"/>
    <n v="55.480000000000004"/>
    <n v="0"/>
    <n v="0"/>
    <n v="0"/>
  </r>
  <r>
    <n v="207760"/>
    <s v="Wisconsin West"/>
    <s v="PLOVER"/>
    <x v="0"/>
    <x v="1"/>
    <x v="5"/>
    <s v="Flagship"/>
    <s v="DWIR7"/>
    <n v="210"/>
    <n v="70.509999999999991"/>
    <n v="0"/>
    <n v="0"/>
    <n v="70.509999999999991"/>
    <n v="139.49"/>
    <n v="0"/>
    <n v="0"/>
    <n v="0"/>
  </r>
  <r>
    <n v="176115"/>
    <s v="Wisconsin East"/>
    <s v="WAUKESHA"/>
    <x v="0"/>
    <x v="1"/>
    <x v="5"/>
    <s v="Regular"/>
    <s v="X5JJ8"/>
    <n v="125"/>
    <n v="107.44"/>
    <n v="0"/>
    <n v="0"/>
    <n v="107.44"/>
    <n v="17.560000000000002"/>
    <n v="0"/>
    <n v="0"/>
    <n v="0"/>
  </r>
  <r>
    <n v="240558"/>
    <s v="Wisconsin East"/>
    <s v="Sturgeon Bay"/>
    <x v="0"/>
    <x v="1"/>
    <x v="5"/>
    <s v="Regular"/>
    <s v="ZKNAH"/>
    <n v="105"/>
    <n v="70.790000000000006"/>
    <n v="0"/>
    <n v="0"/>
    <n v="70.790000000000006"/>
    <n v="34.209999999999994"/>
    <n v="0"/>
    <n v="0"/>
    <n v="0"/>
  </r>
  <r>
    <n v="178719"/>
    <s v="Colorado"/>
    <s v="Fountain MESA ROAD"/>
    <x v="0"/>
    <x v="0"/>
    <x v="6"/>
    <s v="Battleship"/>
    <s v="J9TP8"/>
    <n v="175"/>
    <n v="123.23000000000002"/>
    <n v="0"/>
    <n v="0"/>
    <n v="123.23000000000002"/>
    <n v="51.769999999999982"/>
    <n v="0"/>
    <n v="0"/>
    <n v="0"/>
  </r>
  <r>
    <n v="178937"/>
    <s v="Colorado"/>
    <s v="Briargate"/>
    <x v="0"/>
    <x v="0"/>
    <x v="6"/>
    <s v="Regular"/>
    <s v="X7LPP"/>
    <n v="110"/>
    <n v="70.239999999999995"/>
    <n v="0"/>
    <n v="0"/>
    <n v="70.239999999999995"/>
    <n v="39.760000000000005"/>
    <n v="0"/>
    <n v="0"/>
    <n v="0"/>
  </r>
  <r>
    <n v="195709"/>
    <s v="Colorado"/>
    <s v="Sand Hill"/>
    <x v="0"/>
    <x v="0"/>
    <x v="6"/>
    <s v="Focus"/>
    <s v="62N4L"/>
    <n v="125"/>
    <n v="74.88"/>
    <n v="0"/>
    <n v="0"/>
    <n v="74.88"/>
    <n v="50.120000000000005"/>
    <n v="0"/>
    <n v="0"/>
    <n v="0"/>
  </r>
  <r>
    <n v="176049"/>
    <s v="Colorado"/>
    <s v="Academy Blvd CO"/>
    <x v="0"/>
    <x v="0"/>
    <x v="6"/>
    <s v="Regular"/>
    <s v="MPQ3B"/>
    <n v="105"/>
    <n v="101.72000000000001"/>
    <n v="0"/>
    <n v="0"/>
    <n v="101.72000000000001"/>
    <n v="3.2799999999999869"/>
    <n v="0"/>
    <n v="0"/>
    <n v="0"/>
  </r>
  <r>
    <n v="210924"/>
    <s v="Colorado"/>
    <s v="Grand View Market Place"/>
    <x v="0"/>
    <x v="0"/>
    <x v="6"/>
    <s v="Regular"/>
    <s v="L79WR"/>
    <n v="105"/>
    <n v="81.349999999999994"/>
    <n v="0"/>
    <n v="0"/>
    <n v="81.349999999999994"/>
    <n v="23.650000000000006"/>
    <n v="0"/>
    <n v="0"/>
    <n v="0"/>
  </r>
  <r>
    <n v="178016"/>
    <s v="Arizona"/>
    <s v="Legacy Village"/>
    <x v="0"/>
    <x v="1"/>
    <x v="7"/>
    <s v="Regular"/>
    <s v="LPLMX"/>
    <n v="157"/>
    <n v="151.4"/>
    <n v="0"/>
    <n v="0"/>
    <n v="151.4"/>
    <n v="5.5999999999999943"/>
    <n v="0"/>
    <n v="0"/>
    <n v="0"/>
  </r>
  <r>
    <n v="178109"/>
    <s v="Arizona"/>
    <s v="Buffalo Spot"/>
    <x v="0"/>
    <x v="1"/>
    <x v="7"/>
    <s v="Battleship"/>
    <s v="CWI3V"/>
    <n v="193"/>
    <n v="134.41000000000003"/>
    <n v="0"/>
    <n v="0"/>
    <n v="134.41000000000003"/>
    <n v="58.589999999999975"/>
    <n v="0"/>
    <n v="0"/>
    <n v="0"/>
  </r>
  <r>
    <n v="216514"/>
    <s v="Arizona"/>
    <s v="Bethany Home"/>
    <x v="0"/>
    <x v="1"/>
    <x v="7"/>
    <s v="Regular"/>
    <s v="43ULD"/>
    <n v="157"/>
    <n v="117.67999999999999"/>
    <n v="0"/>
    <n v="0"/>
    <n v="117.67999999999999"/>
    <n v="39.320000000000007"/>
    <n v="0"/>
    <n v="0"/>
    <n v="0"/>
  </r>
  <r>
    <n v="211579"/>
    <s v="Arizona"/>
    <s v="The Groves"/>
    <x v="0"/>
    <x v="1"/>
    <x v="7"/>
    <s v="Regular"/>
    <s v="DLR7L"/>
    <n v="140"/>
    <n v="71.03"/>
    <n v="8.74"/>
    <n v="0"/>
    <n v="79.77"/>
    <n v="60.230000000000004"/>
    <n v="0"/>
    <n v="0"/>
    <n v="0"/>
  </r>
  <r>
    <n v="177961"/>
    <s v="Arizona"/>
    <s v="Nogales - Mariposa Mall"/>
    <x v="0"/>
    <x v="1"/>
    <x v="7"/>
    <s v="Regular"/>
    <s v="8Y9CK"/>
    <n v="117"/>
    <n v="111.00999999999999"/>
    <n v="0"/>
    <n v="0"/>
    <n v="111.00999999999999"/>
    <n v="5.9900000000000091"/>
    <n v="0"/>
    <n v="0"/>
    <n v="0"/>
  </r>
  <r>
    <n v="176995"/>
    <s v="Arizona"/>
    <s v="VAL VISTA"/>
    <x v="0"/>
    <x v="1"/>
    <x v="7"/>
    <s v="Regular"/>
    <s v="5Q9UB"/>
    <n v="125"/>
    <n v="70.88"/>
    <n v="0"/>
    <n v="0"/>
    <n v="70.88"/>
    <n v="54.120000000000005"/>
    <n v="0"/>
    <n v="0"/>
    <n v="0"/>
  </r>
  <r>
    <n v="222262"/>
    <s v="Arizona"/>
    <s v="Old Vail Plaza"/>
    <x v="0"/>
    <x v="1"/>
    <x v="7"/>
    <s v="Regular"/>
    <s v="HGFWY"/>
    <n v="110"/>
    <n v="102.27999999999999"/>
    <n v="0.26"/>
    <n v="0"/>
    <n v="102.53999999999999"/>
    <n v="7.460000000000008"/>
    <n v="0"/>
    <n v="0"/>
    <n v="0"/>
  </r>
  <r>
    <n v="216515"/>
    <s v="Arizona"/>
    <s v="MIDVALE PLAZA"/>
    <x v="0"/>
    <x v="1"/>
    <x v="7"/>
    <s v="Regular"/>
    <s v="P2HTQ"/>
    <n v="140"/>
    <n v="116.56"/>
    <n v="0"/>
    <n v="0"/>
    <n v="116.56"/>
    <n v="23.439999999999998"/>
    <n v="0"/>
    <n v="0"/>
    <n v="0"/>
  </r>
  <r>
    <n v="176289"/>
    <s v="North Carolina"/>
    <s v="Garner Raleigh"/>
    <x v="0"/>
    <x v="1"/>
    <x v="8"/>
    <s v="Regular"/>
    <s v="B0OZJ"/>
    <n v="123"/>
    <n v="95.289999999999992"/>
    <n v="0"/>
    <n v="0"/>
    <n v="95.289999999999992"/>
    <n v="27.710000000000008"/>
    <n v="0"/>
    <n v="0"/>
    <n v="0"/>
  </r>
  <r>
    <n v="216129"/>
    <s v="North Carolina"/>
    <s v="Durham"/>
    <x v="0"/>
    <x v="1"/>
    <x v="8"/>
    <s v="Regular"/>
    <s v="UOJKY"/>
    <n v="105"/>
    <n v="72.84"/>
    <n v="0"/>
    <n v="0"/>
    <n v="72.84"/>
    <n v="32.159999999999997"/>
    <n v="0"/>
    <n v="0"/>
    <n v="0"/>
  </r>
  <r>
    <n v="221882"/>
    <s v="North Carolina"/>
    <s v="Mocksville"/>
    <x v="0"/>
    <x v="1"/>
    <x v="8"/>
    <s v="Focus"/>
    <s v="5F9Z6"/>
    <n v="105"/>
    <n v="63.31"/>
    <n v="0"/>
    <n v="0"/>
    <n v="63.31"/>
    <n v="41.69"/>
    <n v="0"/>
    <n v="0"/>
    <n v="0"/>
  </r>
  <r>
    <n v="220742"/>
    <s v="North Carolina"/>
    <s v="Reidsville Rd"/>
    <x v="0"/>
    <x v="1"/>
    <x v="8"/>
    <s v="Focus"/>
    <s v="GPNH2"/>
    <n v="105"/>
    <n v="123.92000000000003"/>
    <n v="0"/>
    <n v="0"/>
    <n v="123.92000000000003"/>
    <n v="-18.92000000000003"/>
    <n v="0"/>
    <n v="0"/>
    <n v="0"/>
  </r>
  <r>
    <n v="177547"/>
    <s v="North Carolina"/>
    <s v="Winterville NC"/>
    <x v="0"/>
    <x v="1"/>
    <x v="8"/>
    <s v="Regular"/>
    <s v="SUVYW"/>
    <n v="105"/>
    <n v="64.77"/>
    <n v="0"/>
    <n v="0"/>
    <n v="64.77"/>
    <n v="40.230000000000004"/>
    <n v="0"/>
    <n v="0"/>
    <n v="0"/>
  </r>
  <r>
    <n v="241356"/>
    <s v="Colorado"/>
    <s v="Interquest"/>
    <x v="0"/>
    <x v="0"/>
    <x v="6"/>
    <s v="Regular"/>
    <s v="JR56T"/>
    <n v="122.5"/>
    <n v="105.18"/>
    <n v="0"/>
    <n v="0"/>
    <n v="105.18"/>
    <n v="17.319999999999993"/>
    <n v="0"/>
    <n v="0"/>
    <n v="0"/>
  </r>
  <r>
    <n v="155061"/>
    <s v="Arizona"/>
    <s v="Tucson Speedway"/>
    <x v="0"/>
    <x v="1"/>
    <x v="7"/>
    <s v="Regular"/>
    <s v="AEPR6"/>
    <n v="105"/>
    <n v="96.910000000000025"/>
    <n v="0"/>
    <n v="0"/>
    <n v="96.910000000000025"/>
    <n v="8.089999999999975"/>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
  <r>
    <x v="0"/>
    <x v="0"/>
    <x v="0"/>
    <s v="Brittanie Braggs"/>
    <s v="Houston North East"/>
    <s v="Antoine Town Center"/>
    <n v="209865"/>
    <s v="Regular"/>
    <s v="A1HN"/>
    <s v="CHRISTOPHER ZAPATA"/>
    <n v="0"/>
    <n v="0"/>
    <n v="0"/>
    <n v="0"/>
    <n v="0"/>
    <n v="0"/>
    <n v="0"/>
    <n v="0"/>
    <n v="0"/>
    <n v="0"/>
    <n v="0"/>
    <n v="0"/>
    <n v="0"/>
    <n v="0"/>
    <n v="0"/>
    <n v="0"/>
    <n v="0"/>
    <n v="0"/>
    <n v="0"/>
    <n v="0"/>
  </r>
  <r>
    <x v="0"/>
    <x v="0"/>
    <x v="1"/>
    <s v="Brittanie Braggs"/>
    <s v="Houston East"/>
    <s v="Baytown"/>
    <n v="219201"/>
    <s v="Regular"/>
    <s v="A5LJ"/>
    <s v="CHRISTOPHER GRAVES"/>
    <n v="0"/>
    <n v="0"/>
    <n v="0"/>
    <n v="0"/>
    <n v="0"/>
    <n v="0"/>
    <n v="0"/>
    <n v="0"/>
    <n v="0"/>
    <n v="0"/>
    <n v="0"/>
    <n v="0"/>
    <n v="0"/>
    <n v="0"/>
    <n v="0"/>
    <n v="0"/>
    <n v="0"/>
    <n v="0"/>
    <n v="0"/>
    <n v="0"/>
  </r>
  <r>
    <x v="0"/>
    <x v="0"/>
    <x v="0"/>
    <s v="Brittanie Braggs"/>
    <s v="Houston North East"/>
    <s v="Antoine Town Center"/>
    <n v="209865"/>
    <s v="Regular"/>
    <s v="A97O"/>
    <s v="ANTONY CORTES RAMIREZ"/>
    <n v="0"/>
    <n v="0"/>
    <n v="0"/>
    <n v="0"/>
    <n v="0"/>
    <n v="0"/>
    <n v="0"/>
    <n v="0"/>
    <n v="0"/>
    <n v="0"/>
    <n v="0"/>
    <n v="0"/>
    <n v="0"/>
    <n v="0"/>
    <n v="0"/>
    <n v="0"/>
    <n v="0"/>
    <n v="0.26"/>
    <n v="0"/>
    <n v="0"/>
  </r>
  <r>
    <x v="0"/>
    <x v="0"/>
    <x v="1"/>
    <s v="Brittanie Braggs"/>
    <s v="Houston East"/>
    <s v="Baytown"/>
    <n v="219201"/>
    <s v="Regular"/>
    <s v="A9JS"/>
    <s v="ALEJANDRO CARDENAS"/>
    <n v="0"/>
    <n v="0"/>
    <n v="0"/>
    <n v="0"/>
    <n v="0"/>
    <n v="0"/>
    <n v="0"/>
    <n v="0"/>
    <n v="0"/>
    <n v="0"/>
    <n v="0"/>
    <n v="0"/>
    <n v="0"/>
    <n v="0"/>
    <n v="0"/>
    <n v="0"/>
    <n v="0"/>
    <n v="0"/>
    <n v="0"/>
    <n v="0"/>
  </r>
  <r>
    <x v="0"/>
    <x v="1"/>
    <x v="2"/>
    <s v="Brittanie Braggs"/>
    <s v="Wisconsin West"/>
    <s v="PLOVER"/>
    <n v="207760"/>
    <s v="Flagship"/>
    <s v="A18U"/>
    <s v="JONATHON SHOPINSKI JR"/>
    <n v="0"/>
    <n v="0"/>
    <n v="0"/>
    <n v="0"/>
    <n v="0"/>
    <n v="0"/>
    <n v="0"/>
    <n v="0"/>
    <n v="0"/>
    <n v="0"/>
    <n v="0"/>
    <n v="0"/>
    <n v="0"/>
    <n v="0"/>
    <n v="0"/>
    <n v="0"/>
    <n v="0"/>
    <n v="0"/>
    <n v="0"/>
    <n v="0"/>
  </r>
  <r>
    <x v="0"/>
    <x v="0"/>
    <x v="1"/>
    <s v="Brittanie Braggs"/>
    <s v="Houston East"/>
    <s v="Falls Creek Humble"/>
    <n v="176028"/>
    <s v="Battleship"/>
    <s v="A3LA"/>
    <s v="ANDRES PORTILLO"/>
    <n v="0"/>
    <n v="0"/>
    <n v="0"/>
    <n v="0"/>
    <n v="0.2"/>
    <n v="0"/>
    <n v="0"/>
    <n v="0"/>
    <n v="0"/>
    <n v="0"/>
    <n v="0"/>
    <n v="0"/>
    <n v="0"/>
    <n v="0"/>
    <n v="0"/>
    <n v="0"/>
    <n v="0"/>
    <n v="1.73"/>
    <n v="0"/>
    <n v="0"/>
  </r>
  <r>
    <x v="0"/>
    <x v="0"/>
    <x v="3"/>
    <s v="Brittanie Braggs"/>
    <s v="San Antonio/Laredo"/>
    <s v="Wurzbach Road"/>
    <n v="215745"/>
    <s v="Battleship"/>
    <s v="ATXU"/>
    <s v="EUGENE THOMAS"/>
    <n v="0"/>
    <n v="0"/>
    <n v="0"/>
    <n v="0"/>
    <n v="0"/>
    <n v="0"/>
    <n v="0"/>
    <n v="0"/>
    <n v="0"/>
    <n v="0"/>
    <n v="0"/>
    <n v="0"/>
    <n v="0"/>
    <n v="0"/>
    <n v="0"/>
    <n v="0"/>
    <n v="0"/>
    <n v="0"/>
    <n v="0"/>
    <n v="0"/>
  </r>
  <r>
    <x v="0"/>
    <x v="0"/>
    <x v="0"/>
    <s v="Brittanie Braggs"/>
    <s v="Houston North East"/>
    <s v="Rosenberg"/>
    <n v="219200"/>
    <s v="Focus"/>
    <s v="A1A8"/>
    <s v="SAMUEL STEVENS"/>
    <n v="0"/>
    <n v="0"/>
    <n v="0"/>
    <n v="0"/>
    <n v="0"/>
    <n v="0"/>
    <n v="0"/>
    <n v="0"/>
    <n v="0"/>
    <n v="0"/>
    <n v="0"/>
    <n v="0"/>
    <n v="0"/>
    <n v="0"/>
    <n v="0"/>
    <n v="0"/>
    <n v="0"/>
    <n v="0"/>
    <n v="0"/>
    <n v="0"/>
  </r>
  <r>
    <x v="0"/>
    <x v="0"/>
    <x v="0"/>
    <s v="Brittanie Braggs"/>
    <s v="Houston North East"/>
    <s v="Rosenberg"/>
    <n v="219200"/>
    <s v="Focus"/>
    <s v="ACS1"/>
    <s v="ANYCE TILLMAN"/>
    <n v="0"/>
    <n v="0"/>
    <n v="0"/>
    <n v="0"/>
    <n v="0"/>
    <n v="0"/>
    <n v="0"/>
    <n v="0"/>
    <n v="0"/>
    <n v="0"/>
    <n v="0"/>
    <n v="0"/>
    <n v="0"/>
    <n v="0"/>
    <n v="0"/>
    <n v="0"/>
    <n v="0"/>
    <n v="0"/>
    <n v="0"/>
    <n v="0"/>
  </r>
  <r>
    <x v="0"/>
    <x v="1"/>
    <x v="2"/>
    <s v="Brittanie Braggs"/>
    <s v="Wisconsin West"/>
    <s v="BELVIDERE"/>
    <n v="215003"/>
    <s v="Focus"/>
    <s v="ATYE"/>
    <s v="ISOLDE ALEQUIN"/>
    <n v="0"/>
    <n v="0"/>
    <n v="0"/>
    <n v="0"/>
    <n v="0"/>
    <n v="0"/>
    <n v="0"/>
    <n v="0"/>
    <n v="0"/>
    <n v="0"/>
    <n v="0"/>
    <n v="0"/>
    <n v="0"/>
    <n v="0"/>
    <n v="0"/>
    <n v="0"/>
    <n v="0"/>
    <n v="0"/>
    <n v="0"/>
    <n v="0"/>
  </r>
  <r>
    <x v="0"/>
    <x v="1"/>
    <x v="4"/>
    <s v="Brittanie Braggs"/>
    <s v="North Carolina"/>
    <s v="Garner Raleigh"/>
    <n v="176289"/>
    <s v="Regular"/>
    <s v="ATZ9"/>
    <s v="YANET RODRIGUEZ DOMENECH"/>
    <n v="0"/>
    <n v="0"/>
    <n v="0"/>
    <n v="0"/>
    <n v="0"/>
    <n v="0"/>
    <n v="0"/>
    <n v="0"/>
    <n v="0"/>
    <n v="0"/>
    <n v="0"/>
    <n v="0"/>
    <n v="0"/>
    <n v="0"/>
    <n v="0"/>
    <n v="0"/>
    <n v="0"/>
    <n v="0"/>
    <n v="0"/>
    <n v="0"/>
  </r>
  <r>
    <x v="0"/>
    <x v="0"/>
    <x v="3"/>
    <s v="Brittanie Braggs"/>
    <s v="San Antonio/Laredo"/>
    <s v="EAGLE PASS"/>
    <n v="207753"/>
    <s v="Flagship"/>
    <s v="A1TG"/>
    <s v="GERARDO BERAIN II"/>
    <n v="0"/>
    <n v="0"/>
    <n v="0"/>
    <n v="0"/>
    <n v="0"/>
    <n v="0"/>
    <n v="0"/>
    <n v="0"/>
    <n v="0"/>
    <n v="0"/>
    <n v="0"/>
    <n v="0"/>
    <n v="0"/>
    <n v="0"/>
    <n v="0"/>
    <n v="0"/>
    <n v="0"/>
    <n v="0"/>
    <n v="0"/>
    <n v="0"/>
  </r>
  <r>
    <x v="0"/>
    <x v="0"/>
    <x v="3"/>
    <s v="Brittanie Braggs"/>
    <s v="San Antonio/Laredo"/>
    <s v="DEL RIO"/>
    <n v="207754"/>
    <s v="Flagship"/>
    <s v="AA3B"/>
    <s v="CLARISSA GARCIA"/>
    <n v="0"/>
    <n v="0"/>
    <n v="0"/>
    <n v="0"/>
    <n v="0"/>
    <n v="0"/>
    <n v="0"/>
    <n v="0"/>
    <n v="0"/>
    <n v="0"/>
    <n v="0"/>
    <n v="0"/>
    <n v="0"/>
    <n v="0"/>
    <n v="0"/>
    <n v="0"/>
    <n v="0"/>
    <n v="0"/>
    <n v="0"/>
    <n v="0"/>
  </r>
  <r>
    <x v="0"/>
    <x v="0"/>
    <x v="5"/>
    <s v="Brittanie Braggs"/>
    <s v="Houston South West"/>
    <s v="Westheimer Tanglewilde"/>
    <n v="209864"/>
    <s v="Regular"/>
    <s v="ATWI"/>
    <s v="KEVIN MORENO"/>
    <n v="0"/>
    <n v="0"/>
    <n v="0"/>
    <n v="0"/>
    <n v="0"/>
    <n v="0"/>
    <n v="0"/>
    <n v="0"/>
    <n v="0"/>
    <n v="0"/>
    <n v="0"/>
    <n v="0"/>
    <n v="0"/>
    <n v="0"/>
    <n v="0"/>
    <n v="0"/>
    <n v="0"/>
    <n v="0"/>
    <n v="0"/>
    <n v="0"/>
  </r>
  <r>
    <x v="0"/>
    <x v="1"/>
    <x v="6"/>
    <s v="Brittanie Braggs"/>
    <s v="Arizona"/>
    <s v="The Groves"/>
    <n v="211579"/>
    <s v="Regular"/>
    <s v="AR5Z"/>
    <s v="MICHAEL WALKER"/>
    <n v="0"/>
    <n v="0"/>
    <n v="0"/>
    <n v="0"/>
    <n v="0"/>
    <n v="0"/>
    <n v="0"/>
    <n v="0"/>
    <n v="0"/>
    <n v="0"/>
    <n v="0"/>
    <n v="0"/>
    <n v="0"/>
    <n v="0"/>
    <n v="0"/>
    <n v="0"/>
    <n v="0"/>
    <n v="0"/>
    <n v="0"/>
    <n v="0"/>
  </r>
  <r>
    <x v="0"/>
    <x v="1"/>
    <x v="2"/>
    <s v="Brittanie Braggs"/>
    <s v="Wisconsin East"/>
    <s v="FOND DU LAC"/>
    <n v="211318"/>
    <s v="Battleship"/>
    <s v="A4UM"/>
    <s v="LISETTE COLIN"/>
    <n v="0"/>
    <n v="0"/>
    <n v="0"/>
    <n v="0"/>
    <n v="0"/>
    <n v="0"/>
    <n v="0"/>
    <n v="0"/>
    <n v="0"/>
    <n v="0"/>
    <n v="0"/>
    <n v="0"/>
    <n v="0"/>
    <n v="0"/>
    <n v="0"/>
    <n v="0"/>
    <n v="0"/>
    <n v="0"/>
    <n v="0"/>
    <n v="0"/>
  </r>
  <r>
    <x v="0"/>
    <x v="0"/>
    <x v="0"/>
    <s v="Brittanie Braggs"/>
    <s v="Houston North East"/>
    <s v="Missouri City"/>
    <n v="174113"/>
    <s v="Regular"/>
    <s v="A95R"/>
    <s v="MARK MOJICA"/>
    <n v="0"/>
    <n v="0"/>
    <n v="0"/>
    <n v="0"/>
    <n v="0"/>
    <n v="0"/>
    <n v="0"/>
    <n v="0"/>
    <n v="0"/>
    <n v="0"/>
    <n v="0"/>
    <n v="0"/>
    <n v="0"/>
    <n v="4.17"/>
    <n v="0"/>
    <n v="9.0399999999999991"/>
    <n v="0"/>
    <n v="5.0999999999999996"/>
    <n v="0.59"/>
    <n v="2.4"/>
  </r>
  <r>
    <x v="0"/>
    <x v="1"/>
    <x v="6"/>
    <s v="Brittanie Braggs"/>
    <s v="Arizona"/>
    <s v="Buffalo Spot"/>
    <n v="178109"/>
    <s v="Battleship"/>
    <s v="A9HZ"/>
    <s v="TIGLATH MIKHAIL"/>
    <n v="0"/>
    <n v="0"/>
    <n v="0"/>
    <n v="0"/>
    <n v="0"/>
    <n v="0"/>
    <n v="0"/>
    <n v="0"/>
    <n v="0"/>
    <n v="0"/>
    <n v="0"/>
    <n v="0"/>
    <n v="0"/>
    <n v="0"/>
    <n v="0"/>
    <n v="0"/>
    <n v="0"/>
    <n v="0"/>
    <n v="0"/>
    <n v="0"/>
  </r>
  <r>
    <x v="0"/>
    <x v="0"/>
    <x v="3"/>
    <s v="Brittanie Braggs"/>
    <s v="San Antonio/Laredo"/>
    <s v="Wurzbach Road"/>
    <n v="215745"/>
    <s v="Battleship"/>
    <s v="A0TU"/>
    <s v="LORRAINE MARTINEZ COMPEAN"/>
    <n v="0"/>
    <n v="0"/>
    <n v="0"/>
    <n v="0"/>
    <n v="0"/>
    <n v="0"/>
    <n v="0"/>
    <n v="0"/>
    <n v="0"/>
    <n v="0"/>
    <n v="0"/>
    <n v="0"/>
    <n v="0"/>
    <n v="0"/>
    <n v="0"/>
    <n v="0"/>
    <n v="0"/>
    <n v="0"/>
    <n v="0"/>
    <n v="0"/>
  </r>
  <r>
    <x v="0"/>
    <x v="1"/>
    <x v="2"/>
    <s v="Brittanie Braggs"/>
    <s v="Wisconsin East"/>
    <s v="Sturgeon Bay"/>
    <n v="240558"/>
    <s v="Regular"/>
    <s v="A98N"/>
    <s v="ROBIN HERDINA"/>
    <n v="0"/>
    <n v="0"/>
    <n v="0"/>
    <n v="0"/>
    <n v="0"/>
    <n v="0"/>
    <n v="0"/>
    <n v="0"/>
    <n v="0"/>
    <n v="0"/>
    <n v="0"/>
    <n v="0"/>
    <n v="0"/>
    <n v="0"/>
    <n v="0"/>
    <n v="0"/>
    <n v="0"/>
    <n v="0"/>
    <n v="0"/>
    <n v="0"/>
  </r>
  <r>
    <x v="0"/>
    <x v="0"/>
    <x v="0"/>
    <s v="Brittanie Braggs"/>
    <s v="Houston North East"/>
    <s v="Riverstone"/>
    <n v="207758"/>
    <s v="Flagship"/>
    <s v="A0DY"/>
    <s v="ANTHONY FAVELA"/>
    <n v="0"/>
    <n v="0"/>
    <n v="0"/>
    <n v="0"/>
    <n v="0"/>
    <n v="0"/>
    <n v="0"/>
    <n v="0"/>
    <n v="0"/>
    <n v="0"/>
    <n v="0"/>
    <n v="0"/>
    <n v="0"/>
    <n v="0"/>
    <n v="0"/>
    <n v="0"/>
    <n v="0"/>
    <n v="0"/>
    <n v="0"/>
    <n v="0"/>
  </r>
  <r>
    <x v="0"/>
    <x v="0"/>
    <x v="5"/>
    <s v="Brittanie Braggs"/>
    <s v="Houston South West"/>
    <s v="The Grid"/>
    <n v="209858"/>
    <s v="Battleship"/>
    <s v="ARAV"/>
    <s v="DIEGO VILLALPANDO"/>
    <n v="0"/>
    <n v="0"/>
    <n v="0"/>
    <n v="0"/>
    <n v="0.54"/>
    <n v="0"/>
    <n v="0"/>
    <n v="0"/>
    <n v="0"/>
    <n v="0"/>
    <n v="0"/>
    <n v="0"/>
    <n v="1.37"/>
    <n v="2.31"/>
    <n v="4.45"/>
    <n v="0"/>
    <n v="0"/>
    <n v="0"/>
    <n v="0"/>
    <n v="0"/>
  </r>
  <r>
    <x v="0"/>
    <x v="0"/>
    <x v="7"/>
    <s v="Brittanie Braggs"/>
    <s v="Colorado"/>
    <s v="Grand View Market Place"/>
    <n v="210924"/>
    <s v="Regular"/>
    <s v="A95L"/>
    <s v="ANTHONY OSO"/>
    <n v="0"/>
    <n v="8.5400000000000009"/>
    <n v="0"/>
    <n v="2.76"/>
    <n v="0"/>
    <n v="2.2000000000000002"/>
    <n v="0.74"/>
    <n v="0"/>
    <n v="12.690000000000001"/>
    <n v="8.620000000000001"/>
    <n v="12.47"/>
    <n v="9.42"/>
    <n v="7.34"/>
    <n v="0"/>
    <n v="0"/>
    <n v="0.47"/>
    <n v="0"/>
    <n v="0"/>
    <n v="0"/>
    <n v="0"/>
  </r>
  <r>
    <x v="0"/>
    <x v="1"/>
    <x v="6"/>
    <s v="Brittanie Braggs"/>
    <s v="Arizona"/>
    <s v="MIDVALE PLAZA"/>
    <n v="216515"/>
    <s v="Regular"/>
    <s v="A07T"/>
    <s v="JOSE CASTRO"/>
    <n v="0"/>
    <n v="0"/>
    <n v="0"/>
    <n v="0"/>
    <n v="0"/>
    <n v="0"/>
    <n v="0"/>
    <n v="0"/>
    <n v="0"/>
    <n v="0"/>
    <n v="0"/>
    <n v="0"/>
    <n v="0"/>
    <n v="0"/>
    <n v="0"/>
    <n v="0"/>
    <n v="0"/>
    <n v="0.01"/>
    <n v="0"/>
    <n v="0"/>
  </r>
  <r>
    <x v="0"/>
    <x v="0"/>
    <x v="7"/>
    <s v="Brittanie Braggs"/>
    <s v="Colorado"/>
    <s v="Interquest"/>
    <n v="241356"/>
    <s v="Regular"/>
    <s v="AU5Q"/>
    <s v="JULIE STUBBLEFIELD"/>
    <n v="0"/>
    <n v="0"/>
    <n v="0"/>
    <n v="0"/>
    <n v="0"/>
    <n v="0"/>
    <n v="0"/>
    <n v="0"/>
    <n v="0"/>
    <n v="0"/>
    <n v="0"/>
    <n v="0"/>
    <n v="0"/>
    <n v="0"/>
    <n v="0"/>
    <n v="0"/>
    <n v="0"/>
    <n v="0"/>
    <n v="0"/>
    <n v="0"/>
  </r>
  <r>
    <x v="0"/>
    <x v="1"/>
    <x v="4"/>
    <s v="Brittanie Braggs"/>
    <s v="North Carolina"/>
    <s v="Mocksville"/>
    <n v="221882"/>
    <s v="Focus"/>
    <s v="A1D0"/>
    <s v="JASON VANALMEN"/>
    <n v="0"/>
    <n v="0"/>
    <n v="0"/>
    <n v="0"/>
    <n v="0"/>
    <n v="0"/>
    <n v="0"/>
    <n v="0"/>
    <n v="0"/>
    <n v="0"/>
    <n v="0"/>
    <n v="0"/>
    <n v="0"/>
    <n v="0"/>
    <n v="0"/>
    <n v="0"/>
    <n v="0"/>
    <n v="0"/>
    <n v="0"/>
    <n v="0"/>
  </r>
  <r>
    <x v="0"/>
    <x v="0"/>
    <x v="0"/>
    <s v="Brittanie Braggs"/>
    <s v="Houston North East"/>
    <s v="Midtown"/>
    <n v="176027"/>
    <s v="Battleship"/>
    <s v="AUBT"/>
    <s v="PAOLA ALVAREZ"/>
    <n v="0"/>
    <n v="0"/>
    <n v="0"/>
    <n v="0"/>
    <n v="0"/>
    <n v="0"/>
    <n v="0"/>
    <n v="0"/>
    <n v="0"/>
    <n v="0"/>
    <n v="0"/>
    <n v="0"/>
    <n v="0"/>
    <n v="0"/>
    <n v="0"/>
    <n v="0"/>
    <n v="0"/>
    <n v="0"/>
    <n v="0"/>
    <n v="0"/>
  </r>
  <r>
    <x v="0"/>
    <x v="0"/>
    <x v="0"/>
    <s v="Brittanie Braggs"/>
    <s v="Houston North East"/>
    <s v="Ponderosa Forest"/>
    <n v="209868"/>
    <s v="Regular"/>
    <s v="AR6B"/>
    <s v="ANGEL GARCIA"/>
    <n v="0"/>
    <n v="0"/>
    <n v="0"/>
    <n v="0"/>
    <n v="0"/>
    <n v="0"/>
    <n v="0"/>
    <n v="0"/>
    <n v="0"/>
    <n v="0"/>
    <n v="0"/>
    <n v="0"/>
    <n v="0"/>
    <n v="1.08"/>
    <n v="0"/>
    <n v="0"/>
    <n v="0"/>
    <n v="0"/>
    <n v="0"/>
    <n v="0"/>
  </r>
  <r>
    <x v="0"/>
    <x v="0"/>
    <x v="5"/>
    <s v="Brittanie Braggs"/>
    <s v="Houston South West"/>
    <s v="Kingsbridge"/>
    <n v="209862"/>
    <s v="Regular"/>
    <s v="A9L2"/>
    <s v="JULIO ALEJANDRE"/>
    <n v="0"/>
    <n v="0"/>
    <n v="0"/>
    <n v="0"/>
    <n v="0"/>
    <n v="0"/>
    <n v="0"/>
    <n v="0"/>
    <n v="0"/>
    <n v="0"/>
    <n v="0"/>
    <n v="0"/>
    <n v="0"/>
    <n v="0"/>
    <n v="0"/>
    <n v="0"/>
    <n v="0"/>
    <n v="0"/>
    <n v="0"/>
    <n v="0"/>
  </r>
  <r>
    <x v="0"/>
    <x v="0"/>
    <x v="0"/>
    <s v="Brittanie Braggs"/>
    <s v="Houston North East"/>
    <s v="Midtown"/>
    <n v="176027"/>
    <s v="Battleship"/>
    <s v="AA5K"/>
    <s v="ISRAEL SANCHEZ"/>
    <n v="0"/>
    <n v="0"/>
    <n v="0"/>
    <n v="0"/>
    <n v="0"/>
    <n v="0"/>
    <n v="0"/>
    <n v="0"/>
    <n v="0"/>
    <n v="0"/>
    <n v="1.89"/>
    <n v="0"/>
    <n v="0"/>
    <n v="0"/>
    <n v="0"/>
    <n v="0"/>
    <n v="0"/>
    <n v="0"/>
    <n v="0"/>
    <n v="0.01"/>
  </r>
  <r>
    <x v="0"/>
    <x v="0"/>
    <x v="3"/>
    <s v="Brittanie Braggs"/>
    <s v="San Antonio/Laredo"/>
    <s v="EAGLE PASS"/>
    <n v="207753"/>
    <s v="Flagship"/>
    <s v="AU8V"/>
    <s v="VIRGILIO PALACIOS"/>
    <n v="0"/>
    <n v="0"/>
    <n v="0"/>
    <n v="0"/>
    <n v="0"/>
    <n v="0"/>
    <n v="0"/>
    <n v="0"/>
    <n v="0"/>
    <n v="0"/>
    <n v="0"/>
    <n v="0"/>
    <n v="0"/>
    <n v="0"/>
    <n v="0"/>
    <n v="0"/>
    <n v="0"/>
    <n v="0"/>
    <n v="0"/>
    <n v="0"/>
  </r>
  <r>
    <x v="0"/>
    <x v="0"/>
    <x v="1"/>
    <s v="Brittanie Braggs"/>
    <s v="Houston East"/>
    <s v="Fairmont Pkwy"/>
    <n v="209869"/>
    <s v="Focus"/>
    <s v="A0S1"/>
    <s v="JESSE LUNA"/>
    <n v="0"/>
    <n v="0"/>
    <n v="0"/>
    <n v="0"/>
    <n v="0"/>
    <n v="0"/>
    <n v="0"/>
    <n v="0"/>
    <n v="0"/>
    <n v="0"/>
    <n v="0"/>
    <n v="0"/>
    <n v="0"/>
    <n v="0"/>
    <n v="0"/>
    <n v="0"/>
    <n v="0"/>
    <n v="0"/>
    <n v="0"/>
    <n v="0"/>
  </r>
  <r>
    <x v="0"/>
    <x v="0"/>
    <x v="1"/>
    <s v="Brittanie Braggs"/>
    <s v="Houston East"/>
    <s v="Fairmont Pkwy"/>
    <n v="209869"/>
    <s v="Focus"/>
    <s v="AR98"/>
    <s v="GIL CAMPOS"/>
    <n v="0"/>
    <n v="0"/>
    <n v="0"/>
    <n v="0"/>
    <n v="0"/>
    <n v="0"/>
    <n v="0"/>
    <n v="0"/>
    <n v="0"/>
    <n v="0"/>
    <n v="0"/>
    <n v="0"/>
    <n v="0"/>
    <n v="0"/>
    <n v="0"/>
    <n v="0"/>
    <n v="0"/>
    <n v="0"/>
    <n v="0"/>
    <n v="0"/>
  </r>
  <r>
    <x v="0"/>
    <x v="0"/>
    <x v="0"/>
    <s v="Brittanie Braggs"/>
    <s v="Houston North East"/>
    <s v="Rosenberg"/>
    <n v="219200"/>
    <s v="Focus"/>
    <s v="AADB"/>
    <s v="SAMEER KHAN"/>
    <n v="0"/>
    <n v="0"/>
    <n v="0"/>
    <n v="0"/>
    <n v="0"/>
    <n v="0"/>
    <n v="0"/>
    <n v="0"/>
    <n v="0"/>
    <n v="0"/>
    <n v="0"/>
    <n v="0"/>
    <n v="0"/>
    <n v="0"/>
    <n v="0"/>
    <n v="0"/>
    <n v="0"/>
    <n v="0"/>
    <n v="0"/>
    <n v="0"/>
  </r>
  <r>
    <x v="0"/>
    <x v="0"/>
    <x v="7"/>
    <s v="Brittanie Braggs"/>
    <s v="Colorado"/>
    <s v="Academy Blvd CO"/>
    <n v="176049"/>
    <s v="Regular"/>
    <s v="A04L"/>
    <s v="SIMON BLUSTEIN PIEDRA"/>
    <n v="0"/>
    <n v="0"/>
    <n v="0"/>
    <n v="0"/>
    <n v="0"/>
    <n v="0"/>
    <n v="0"/>
    <n v="0"/>
    <n v="0"/>
    <n v="0"/>
    <n v="0"/>
    <n v="0"/>
    <n v="0"/>
    <n v="0"/>
    <n v="0"/>
    <n v="0"/>
    <n v="0"/>
    <n v="0"/>
    <n v="0"/>
    <n v="0"/>
  </r>
  <r>
    <x v="0"/>
    <x v="1"/>
    <x v="6"/>
    <s v="Brittanie Braggs"/>
    <s v="Arizona"/>
    <s v="Nogales - Mariposa Mall"/>
    <n v="177961"/>
    <s v="Regular"/>
    <s v="A12Q"/>
    <s v="DANIEL REBOLLEDO"/>
    <n v="0"/>
    <n v="0"/>
    <n v="0"/>
    <n v="0"/>
    <n v="0"/>
    <n v="0"/>
    <n v="0"/>
    <n v="0"/>
    <n v="0"/>
    <n v="0"/>
    <n v="0"/>
    <n v="0"/>
    <n v="0.62"/>
    <n v="0"/>
    <n v="0"/>
    <n v="0"/>
    <n v="0"/>
    <n v="0"/>
    <n v="0"/>
    <n v="0"/>
  </r>
  <r>
    <x v="0"/>
    <x v="0"/>
    <x v="5"/>
    <s v="Brittanie Braggs"/>
    <s v="Houston South West"/>
    <s v="Memorial Dr"/>
    <n v="213409"/>
    <s v="Regular"/>
    <s v="AA72"/>
    <s v="SEBASTIAN ARISTIZABAL"/>
    <n v="0"/>
    <n v="0"/>
    <n v="0"/>
    <n v="0"/>
    <n v="0"/>
    <n v="0"/>
    <n v="0"/>
    <n v="0"/>
    <n v="0"/>
    <n v="0"/>
    <n v="0"/>
    <n v="0"/>
    <n v="0"/>
    <n v="0"/>
    <n v="0"/>
    <n v="0.36"/>
    <n v="0"/>
    <n v="0.3"/>
    <n v="0"/>
    <n v="0"/>
  </r>
  <r>
    <x v="0"/>
    <x v="0"/>
    <x v="3"/>
    <s v="Brittanie Braggs"/>
    <s v="San Antonio/Laredo"/>
    <s v="EAGLE PASS"/>
    <n v="207753"/>
    <s v="Flagship"/>
    <s v="AR9H"/>
    <s v="STEPHANIE GONZALEZ"/>
    <n v="0"/>
    <n v="0"/>
    <n v="0"/>
    <n v="0"/>
    <n v="0"/>
    <n v="0"/>
    <n v="0"/>
    <n v="0"/>
    <n v="0"/>
    <n v="0"/>
    <n v="0"/>
    <n v="0"/>
    <n v="0"/>
    <n v="0"/>
    <n v="0"/>
    <n v="0"/>
    <n v="0"/>
    <n v="0"/>
    <n v="0"/>
    <n v="0"/>
  </r>
  <r>
    <x v="0"/>
    <x v="0"/>
    <x v="3"/>
    <s v="Brittanie Braggs"/>
    <s v="San Antonio/Laredo"/>
    <s v="EAGLE PASS"/>
    <n v="207753"/>
    <s v="Flagship"/>
    <s v="ARCY"/>
    <s v="ESMERALDA GALVAN"/>
    <n v="0"/>
    <n v="0"/>
    <n v="0"/>
    <n v="0"/>
    <n v="0"/>
    <n v="0"/>
    <n v="0"/>
    <n v="0"/>
    <n v="0"/>
    <n v="0"/>
    <n v="0"/>
    <n v="0"/>
    <n v="0"/>
    <n v="0"/>
    <n v="0"/>
    <n v="0"/>
    <n v="0"/>
    <n v="0"/>
    <n v="0"/>
    <n v="0"/>
  </r>
  <r>
    <x v="0"/>
    <x v="0"/>
    <x v="1"/>
    <s v="Brittanie Braggs"/>
    <s v="Houston East"/>
    <s v="Fairmont Pkwy"/>
    <n v="209869"/>
    <s v="Focus"/>
    <s v="AU4S"/>
    <s v="VERONICA ALVARADO"/>
    <n v="0"/>
    <n v="0"/>
    <n v="0"/>
    <n v="0"/>
    <n v="0"/>
    <n v="0"/>
    <n v="0"/>
    <n v="0"/>
    <n v="0"/>
    <n v="0"/>
    <n v="0"/>
    <n v="0"/>
    <n v="0"/>
    <n v="0"/>
    <n v="0"/>
    <n v="0"/>
    <n v="0"/>
    <n v="0"/>
    <n v="0"/>
    <n v="0"/>
  </r>
  <r>
    <x v="0"/>
    <x v="0"/>
    <x v="3"/>
    <s v="Brittanie Braggs"/>
    <s v="San Antonio/Laredo"/>
    <s v="San Pedro"/>
    <n v="215746"/>
    <s v="Flagship"/>
    <s v="AUBS"/>
    <s v="ISAIAH FLORES"/>
    <n v="0"/>
    <n v="0"/>
    <n v="0"/>
    <n v="0"/>
    <n v="0"/>
    <n v="0"/>
    <n v="0"/>
    <n v="0"/>
    <n v="0"/>
    <n v="0"/>
    <n v="0"/>
    <n v="0"/>
    <n v="0"/>
    <n v="0"/>
    <n v="0"/>
    <n v="0"/>
    <n v="0"/>
    <n v="0"/>
    <n v="0"/>
    <n v="0"/>
  </r>
  <r>
    <x v="0"/>
    <x v="0"/>
    <x v="0"/>
    <s v="Brittanie Braggs"/>
    <s v="Houston North East"/>
    <s v="Fondren Village"/>
    <n v="209863"/>
    <s v="Regular"/>
    <s v="A033"/>
    <s v="ABRAHAN BALTAZAR"/>
    <n v="0"/>
    <n v="0"/>
    <n v="0"/>
    <n v="0"/>
    <n v="0"/>
    <n v="0"/>
    <n v="0"/>
    <n v="0"/>
    <n v="0"/>
    <n v="0"/>
    <n v="0"/>
    <n v="0"/>
    <n v="0"/>
    <n v="0"/>
    <n v="0"/>
    <n v="0"/>
    <n v="0"/>
    <n v="0"/>
    <n v="0.3"/>
    <n v="0"/>
  </r>
  <r>
    <x v="0"/>
    <x v="0"/>
    <x v="3"/>
    <s v="Brittanie Braggs"/>
    <s v="San Antonio/Laredo"/>
    <s v="EAGLE PASS"/>
    <n v="207753"/>
    <s v="Flagship"/>
    <s v="A17A"/>
    <s v="MELISSA SANCHEZ"/>
    <n v="0"/>
    <n v="0"/>
    <n v="0"/>
    <n v="0"/>
    <n v="0"/>
    <n v="0"/>
    <n v="0"/>
    <n v="0"/>
    <n v="0"/>
    <n v="0"/>
    <n v="0"/>
    <n v="0"/>
    <n v="0"/>
    <n v="0"/>
    <n v="0"/>
    <n v="0"/>
    <n v="0"/>
    <n v="0"/>
    <n v="0"/>
    <n v="0"/>
  </r>
  <r>
    <x v="0"/>
    <x v="1"/>
    <x v="2"/>
    <s v="Brittanie Braggs"/>
    <s v="Wisconsin West"/>
    <s v="Sterling"/>
    <n v="236188"/>
    <s v="Regular"/>
    <s v="A93H"/>
    <s v="KEIRI WEST"/>
    <n v="0"/>
    <n v="0"/>
    <n v="0"/>
    <n v="0"/>
    <n v="0"/>
    <n v="0"/>
    <n v="0"/>
    <n v="0"/>
    <n v="0"/>
    <n v="0"/>
    <n v="0"/>
    <n v="0"/>
    <n v="0"/>
    <n v="0"/>
    <n v="0"/>
    <n v="0"/>
    <n v="0"/>
    <n v="0"/>
    <n v="0"/>
    <n v="0"/>
  </r>
  <r>
    <x v="0"/>
    <x v="0"/>
    <x v="5"/>
    <s v="Brittanie Braggs"/>
    <s v="Houston South West"/>
    <s v="The Grid"/>
    <n v="209858"/>
    <s v="Battleship"/>
    <s v="A9IG"/>
    <s v="ABDELKARIM ALBARGHOUTHI"/>
    <n v="0"/>
    <n v="0"/>
    <n v="0"/>
    <n v="0"/>
    <n v="0"/>
    <n v="0"/>
    <n v="0"/>
    <n v="0"/>
    <n v="0"/>
    <n v="0"/>
    <n v="0"/>
    <n v="0"/>
    <n v="0"/>
    <n v="0"/>
    <n v="0"/>
    <n v="2.38"/>
    <n v="0"/>
    <n v="0"/>
    <n v="0"/>
    <n v="0"/>
  </r>
  <r>
    <x v="0"/>
    <x v="0"/>
    <x v="8"/>
    <s v="Brittanie Braggs"/>
    <s v="Austin"/>
    <s v="Buda Town Center"/>
    <n v="176039"/>
    <s v="Regular"/>
    <s v="A9P3"/>
    <s v="CRAIG GUZMAN"/>
    <n v="0"/>
    <n v="0"/>
    <n v="0"/>
    <n v="0"/>
    <n v="0"/>
    <n v="0"/>
    <n v="0"/>
    <n v="0"/>
    <n v="0"/>
    <n v="0"/>
    <n v="0"/>
    <n v="0"/>
    <n v="0"/>
    <n v="0"/>
    <n v="0"/>
    <n v="0"/>
    <n v="0"/>
    <n v="0"/>
    <n v="0"/>
    <n v="0"/>
  </r>
  <r>
    <x v="0"/>
    <x v="1"/>
    <x v="2"/>
    <s v="Brittanie Braggs"/>
    <s v="Wisconsin West"/>
    <s v="BELVIDERE"/>
    <n v="215003"/>
    <s v="Focus"/>
    <s v="AA0M"/>
    <s v="EMILY BEAL"/>
    <n v="0"/>
    <n v="0"/>
    <n v="0"/>
    <n v="0"/>
    <n v="0"/>
    <n v="0"/>
    <n v="0"/>
    <n v="0"/>
    <n v="0"/>
    <n v="0"/>
    <n v="0"/>
    <n v="0"/>
    <n v="0"/>
    <n v="0"/>
    <n v="0"/>
    <n v="0"/>
    <n v="0"/>
    <n v="0"/>
    <n v="0"/>
    <n v="2.5099999999999998"/>
  </r>
  <r>
    <x v="0"/>
    <x v="1"/>
    <x v="4"/>
    <s v="Brittanie Braggs"/>
    <s v="North Carolina"/>
    <s v="Winterville NC"/>
    <n v="177547"/>
    <s v="Regular"/>
    <s v="AR5G"/>
    <s v="CHEVONNA PURINGTON"/>
    <n v="0"/>
    <n v="0"/>
    <n v="0"/>
    <n v="0"/>
    <n v="0"/>
    <n v="0"/>
    <n v="0"/>
    <n v="0"/>
    <n v="0"/>
    <n v="0"/>
    <n v="0"/>
    <n v="0"/>
    <n v="0"/>
    <n v="0"/>
    <n v="0"/>
    <n v="0"/>
    <n v="0"/>
    <n v="0"/>
    <n v="0"/>
    <n v="0"/>
  </r>
  <r>
    <x v="0"/>
    <x v="0"/>
    <x v="8"/>
    <s v="Brittanie Braggs"/>
    <s v="Austin"/>
    <s v="OLTORF"/>
    <n v="176020"/>
    <s v="Regular"/>
    <s v="AU3Y"/>
    <s v="VICTOR MIRANDA"/>
    <n v="0"/>
    <n v="0"/>
    <n v="0"/>
    <n v="0"/>
    <n v="0"/>
    <n v="0"/>
    <n v="0"/>
    <n v="0"/>
    <n v="0"/>
    <n v="0"/>
    <n v="0.38"/>
    <n v="0"/>
    <n v="6.18"/>
    <n v="0"/>
    <n v="0.32"/>
    <n v="0"/>
    <n v="0"/>
    <n v="0"/>
    <n v="0"/>
    <n v="2.12"/>
  </r>
  <r>
    <x v="0"/>
    <x v="1"/>
    <x v="2"/>
    <s v="Brittanie Braggs"/>
    <s v="Wisconsin West"/>
    <s v="Sterling"/>
    <n v="236188"/>
    <s v="Regular"/>
    <s v="AUCK"/>
    <s v="JERRY MARQUEZ"/>
    <n v="0"/>
    <n v="0"/>
    <n v="0"/>
    <n v="0"/>
    <n v="0"/>
    <n v="0"/>
    <n v="0"/>
    <n v="0"/>
    <n v="0"/>
    <n v="0"/>
    <n v="0"/>
    <n v="0"/>
    <n v="0"/>
    <n v="0"/>
    <n v="0"/>
    <n v="0"/>
    <n v="0"/>
    <n v="0"/>
    <n v="0"/>
    <n v="0"/>
  </r>
  <r>
    <x v="0"/>
    <x v="1"/>
    <x v="6"/>
    <s v="Brittanie Braggs"/>
    <s v="Arizona"/>
    <s v="The Groves"/>
    <n v="211579"/>
    <s v="Regular"/>
    <s v="AUFT"/>
    <s v="JORDAN BRIGGS"/>
    <n v="0"/>
    <n v="0"/>
    <n v="0"/>
    <n v="0"/>
    <n v="0"/>
    <n v="0"/>
    <n v="0"/>
    <n v="0"/>
    <n v="0"/>
    <n v="0"/>
    <n v="0"/>
    <n v="0"/>
    <n v="0"/>
    <n v="0"/>
    <n v="0"/>
    <n v="0"/>
    <n v="0"/>
    <n v="0"/>
    <n v="0"/>
    <n v="0"/>
  </r>
  <r>
    <x v="0"/>
    <x v="0"/>
    <x v="0"/>
    <s v="Brittanie Braggs"/>
    <s v="Houston North East"/>
    <s v="Antoine Town Center"/>
    <n v="209865"/>
    <s v="Regular"/>
    <s v="A003"/>
    <s v="IRIS ABREU"/>
    <n v="0"/>
    <n v="0"/>
    <n v="0"/>
    <n v="0"/>
    <n v="0"/>
    <n v="0"/>
    <n v="0"/>
    <n v="0"/>
    <n v="0"/>
    <n v="0"/>
    <n v="0"/>
    <n v="0"/>
    <n v="0"/>
    <n v="0"/>
    <n v="0"/>
    <n v="0"/>
    <n v="0"/>
    <n v="0"/>
    <n v="0"/>
    <n v="0"/>
  </r>
  <r>
    <x v="0"/>
    <x v="0"/>
    <x v="0"/>
    <s v="Brittanie Braggs"/>
    <s v="Houston North East"/>
    <s v="Texas City"/>
    <n v="180413"/>
    <s v="Regular"/>
    <s v="A00P"/>
    <s v="SEGUN AJALA"/>
    <n v="0"/>
    <n v="1.19"/>
    <n v="6.16"/>
    <n v="6.89"/>
    <n v="2.2200000000000002"/>
    <n v="4.6399999999999997"/>
    <n v="0"/>
    <n v="2.41"/>
    <n v="1.95"/>
    <n v="2.79"/>
    <n v="3.21"/>
    <n v="1.4"/>
    <n v="1.91"/>
    <n v="3.47"/>
    <n v="3.89"/>
    <n v="4.22"/>
    <n v="0"/>
    <n v="0"/>
    <n v="3.32"/>
    <n v="3.82"/>
  </r>
  <r>
    <x v="0"/>
    <x v="0"/>
    <x v="3"/>
    <s v="Brittanie Braggs"/>
    <s v="San Antonio/Laredo"/>
    <s v="EAGLE PASS"/>
    <n v="207753"/>
    <s v="Flagship"/>
    <s v="A034"/>
    <s v="NOE BALTAZAR"/>
    <n v="0"/>
    <n v="0"/>
    <n v="0"/>
    <n v="0"/>
    <n v="0"/>
    <n v="0"/>
    <n v="0"/>
    <n v="0"/>
    <n v="0"/>
    <n v="0"/>
    <n v="0"/>
    <n v="0"/>
    <n v="0"/>
    <n v="0"/>
    <n v="0"/>
    <n v="0"/>
    <n v="0"/>
    <n v="0"/>
    <n v="0"/>
    <n v="0"/>
  </r>
  <r>
    <x v="0"/>
    <x v="0"/>
    <x v="5"/>
    <s v="Brittanie Braggs"/>
    <s v="Houston South West"/>
    <s v="Kingsbridge"/>
    <n v="209862"/>
    <s v="Regular"/>
    <s v="A047"/>
    <s v="JENNIFER BERMUDEZ GILCES"/>
    <n v="0"/>
    <n v="0"/>
    <n v="0"/>
    <n v="0"/>
    <n v="0"/>
    <n v="0.22"/>
    <n v="0"/>
    <n v="0"/>
    <n v="0"/>
    <n v="0.19"/>
    <n v="1.33"/>
    <n v="0"/>
    <n v="0"/>
    <n v="0"/>
    <n v="0"/>
    <n v="0"/>
    <n v="0.93"/>
    <n v="0"/>
    <n v="0"/>
    <n v="0"/>
  </r>
  <r>
    <x v="0"/>
    <x v="0"/>
    <x v="3"/>
    <s v="Brittanie Braggs"/>
    <s v="San Antonio/Laredo"/>
    <s v="Uvalde"/>
    <n v="215747"/>
    <s v="Flagship"/>
    <s v="A07E"/>
    <s v="ORVEL CASEY"/>
    <n v="0"/>
    <n v="0"/>
    <n v="0"/>
    <n v="0"/>
    <n v="0"/>
    <n v="0"/>
    <n v="0"/>
    <n v="0"/>
    <n v="0"/>
    <n v="0"/>
    <n v="0"/>
    <n v="0"/>
    <n v="0"/>
    <n v="0"/>
    <n v="0"/>
    <n v="0"/>
    <n v="0"/>
    <n v="0"/>
    <n v="0"/>
    <n v="0"/>
  </r>
  <r>
    <x v="0"/>
    <x v="0"/>
    <x v="0"/>
    <s v="Brittanie Braggs"/>
    <s v="Houston North East"/>
    <s v="Riverstone"/>
    <n v="207758"/>
    <s v="Flagship"/>
    <s v="A0A2"/>
    <s v="JANET CRUZ"/>
    <n v="0"/>
    <n v="0"/>
    <n v="0"/>
    <n v="0"/>
    <n v="0"/>
    <n v="0"/>
    <n v="0"/>
    <n v="0"/>
    <n v="0"/>
    <n v="0"/>
    <n v="0"/>
    <n v="0"/>
    <n v="0"/>
    <n v="0"/>
    <n v="0"/>
    <n v="0"/>
    <n v="0"/>
    <n v="0"/>
    <n v="0"/>
    <n v="0"/>
  </r>
  <r>
    <x v="0"/>
    <x v="0"/>
    <x v="1"/>
    <s v="Brittanie Braggs"/>
    <s v="Houston East"/>
    <s v="Jasper"/>
    <n v="215661"/>
    <s v="Regular"/>
    <s v="A0AA"/>
    <s v="BRITTANY DAGGETT"/>
    <n v="0"/>
    <n v="0"/>
    <n v="0"/>
    <n v="0"/>
    <n v="0"/>
    <n v="15.01"/>
    <n v="0"/>
    <n v="0"/>
    <n v="0"/>
    <n v="0"/>
    <n v="0"/>
    <n v="0"/>
    <n v="0"/>
    <n v="0"/>
    <n v="1.86"/>
    <n v="0"/>
    <n v="0"/>
    <n v="0"/>
    <n v="0"/>
    <n v="0"/>
  </r>
  <r>
    <x v="0"/>
    <x v="0"/>
    <x v="7"/>
    <s v="Brittanie Braggs"/>
    <s v="Colorado"/>
    <s v="Fountain MESA ROAD"/>
    <n v="178719"/>
    <s v="Battleship"/>
    <s v="A0JR"/>
    <s v="GRACIELA GUTIERREZ-ABARCA"/>
    <n v="0"/>
    <n v="0"/>
    <n v="0"/>
    <n v="0"/>
    <n v="0"/>
    <n v="0"/>
    <n v="0"/>
    <n v="0"/>
    <n v="0"/>
    <n v="0"/>
    <n v="0"/>
    <n v="0"/>
    <n v="0"/>
    <n v="0"/>
    <n v="0"/>
    <n v="0"/>
    <n v="0"/>
    <n v="0"/>
    <n v="0"/>
    <n v="0"/>
  </r>
  <r>
    <x v="0"/>
    <x v="0"/>
    <x v="3"/>
    <s v="Brittanie Braggs"/>
    <s v="San Antonio/Laredo"/>
    <s v="DEL RIO"/>
    <n v="207754"/>
    <s v="Flagship"/>
    <s v="A0L7"/>
    <s v="GLORIA HERNANDEZ"/>
    <n v="0"/>
    <n v="0"/>
    <n v="0"/>
    <n v="0"/>
    <n v="0"/>
    <n v="0"/>
    <n v="0"/>
    <n v="0"/>
    <n v="0"/>
    <n v="0"/>
    <n v="0"/>
    <n v="0"/>
    <n v="0"/>
    <n v="0"/>
    <n v="0"/>
    <n v="0"/>
    <n v="0"/>
    <n v="0"/>
    <n v="0"/>
    <n v="0"/>
  </r>
  <r>
    <x v="0"/>
    <x v="1"/>
    <x v="6"/>
    <s v="Brittanie Braggs"/>
    <s v="Arizona"/>
    <s v="Bethany Home"/>
    <n v="216514"/>
    <s v="Regular"/>
    <s v="A0RL"/>
    <s v="MELISSA LOREDO"/>
    <n v="0"/>
    <n v="0"/>
    <n v="0"/>
    <n v="0"/>
    <n v="0"/>
    <n v="0"/>
    <n v="0"/>
    <n v="0"/>
    <n v="0"/>
    <n v="0"/>
    <n v="0"/>
    <n v="0"/>
    <n v="0"/>
    <n v="0"/>
    <n v="0"/>
    <n v="0"/>
    <n v="0"/>
    <n v="0"/>
    <n v="0"/>
    <n v="0"/>
  </r>
  <r>
    <x v="0"/>
    <x v="0"/>
    <x v="0"/>
    <s v="Brittanie Braggs"/>
    <s v="Houston North East"/>
    <s v="Riverstone"/>
    <n v="207758"/>
    <s v="Flagship"/>
    <s v="A0S6"/>
    <s v="ALEXANDER MACHADO"/>
    <n v="0"/>
    <n v="0"/>
    <n v="0"/>
    <n v="0"/>
    <n v="0"/>
    <n v="0"/>
    <n v="0"/>
    <n v="0"/>
    <n v="0"/>
    <n v="0"/>
    <n v="0"/>
    <n v="0"/>
    <n v="0"/>
    <n v="0"/>
    <n v="0"/>
    <n v="0"/>
    <n v="0"/>
    <n v="0"/>
    <n v="0"/>
    <n v="0"/>
  </r>
  <r>
    <x v="0"/>
    <x v="0"/>
    <x v="3"/>
    <s v="Brittanie Braggs"/>
    <s v="San Antonio/Laredo"/>
    <s v="Laredo Crossing"/>
    <n v="174067"/>
    <s v="Regular"/>
    <s v="A0SN"/>
    <s v="JOSE MANZO"/>
    <n v="0"/>
    <n v="0"/>
    <n v="0"/>
    <n v="0"/>
    <n v="0"/>
    <n v="0"/>
    <n v="0"/>
    <n v="0"/>
    <n v="0"/>
    <n v="0"/>
    <n v="0"/>
    <n v="0"/>
    <n v="0"/>
    <n v="0"/>
    <n v="0"/>
    <n v="0"/>
    <n v="0"/>
    <n v="0"/>
    <n v="0"/>
    <n v="0"/>
  </r>
  <r>
    <x v="0"/>
    <x v="1"/>
    <x v="6"/>
    <s v="Brittanie Braggs"/>
    <s v="Arizona"/>
    <s v="Nogales - Mariposa Mall"/>
    <n v="177961"/>
    <s v="Regular"/>
    <s v="A0XB"/>
    <s v="MYRNA NAVARRO"/>
    <n v="0"/>
    <n v="1.58"/>
    <n v="0.23"/>
    <n v="0.25"/>
    <n v="0.94"/>
    <n v="0.83"/>
    <n v="0.77"/>
    <n v="0.36"/>
    <n v="0.76"/>
    <n v="2.15"/>
    <n v="0.37"/>
    <n v="1.35"/>
    <n v="0"/>
    <n v="0.55000000000000004"/>
    <n v="1.22"/>
    <n v="1.56"/>
    <n v="0.74"/>
    <n v="0.84"/>
    <n v="0.26"/>
    <n v="0.72"/>
  </r>
  <r>
    <x v="0"/>
    <x v="1"/>
    <x v="2"/>
    <s v="Brittanie Braggs"/>
    <s v="Wisconsin West"/>
    <s v="Onalaska"/>
    <n v="180225"/>
    <s v="Flagship"/>
    <s v="A14P"/>
    <s v="RIGOBERTO RODRIGUEZ"/>
    <n v="0"/>
    <n v="0"/>
    <n v="0"/>
    <n v="0"/>
    <n v="0"/>
    <n v="0"/>
    <n v="0"/>
    <n v="0"/>
    <n v="0.76"/>
    <n v="0"/>
    <n v="0"/>
    <n v="0"/>
    <n v="0"/>
    <n v="0"/>
    <n v="0"/>
    <n v="0"/>
    <n v="0"/>
    <n v="0"/>
    <n v="0"/>
    <n v="0"/>
  </r>
  <r>
    <x v="0"/>
    <x v="0"/>
    <x v="5"/>
    <s v="Brittanie Braggs"/>
    <s v="Houston South West"/>
    <s v="Presidio"/>
    <n v="211049"/>
    <s v="Regular"/>
    <s v="A15H"/>
    <s v="JOSSELINE RODRIGUEZ"/>
    <n v="0"/>
    <n v="0"/>
    <n v="0"/>
    <n v="1.54"/>
    <n v="0"/>
    <n v="0"/>
    <n v="0.05"/>
    <n v="0"/>
    <n v="0"/>
    <n v="0.08"/>
    <n v="0"/>
    <n v="0"/>
    <n v="0"/>
    <n v="0"/>
    <n v="0"/>
    <n v="0"/>
    <n v="0"/>
    <n v="0"/>
    <n v="2.12"/>
    <n v="0"/>
  </r>
  <r>
    <x v="0"/>
    <x v="0"/>
    <x v="5"/>
    <s v="Brittanie Braggs"/>
    <s v="Houston South West"/>
    <s v="The Grid"/>
    <n v="209858"/>
    <s v="Battleship"/>
    <s v="A17I"/>
    <s v="KIMBERLYN SANCHO"/>
    <n v="0"/>
    <n v="0"/>
    <n v="0"/>
    <n v="0"/>
    <n v="0"/>
    <n v="0"/>
    <n v="0"/>
    <n v="0"/>
    <n v="3.52"/>
    <n v="0"/>
    <n v="0"/>
    <n v="0"/>
    <n v="0"/>
    <n v="0"/>
    <n v="0"/>
    <n v="0"/>
    <n v="0"/>
    <n v="0"/>
    <n v="0"/>
    <n v="0"/>
  </r>
  <r>
    <x v="0"/>
    <x v="1"/>
    <x v="2"/>
    <s v="Brittanie Braggs"/>
    <s v="Wisconsin West"/>
    <s v="Onalaska"/>
    <n v="180225"/>
    <s v="Flagship"/>
    <s v="A34Q"/>
    <s v="LEE WILLIAMS"/>
    <n v="0"/>
    <n v="0"/>
    <n v="0"/>
    <n v="0"/>
    <n v="0"/>
    <n v="0"/>
    <n v="0"/>
    <n v="0"/>
    <n v="0"/>
    <n v="0"/>
    <n v="0"/>
    <n v="0"/>
    <n v="0"/>
    <n v="0"/>
    <n v="0"/>
    <n v="0"/>
    <n v="1.3"/>
    <n v="0"/>
    <n v="0"/>
    <n v="0"/>
  </r>
  <r>
    <x v="0"/>
    <x v="1"/>
    <x v="2"/>
    <s v="Brittanie Braggs"/>
    <s v="Wisconsin West"/>
    <s v="Tomah Buan Street"/>
    <n v="180228"/>
    <s v="Battleship"/>
    <s v="A3L3"/>
    <s v="CHAYCE PETTIS"/>
    <n v="0"/>
    <n v="0"/>
    <n v="0"/>
    <n v="0"/>
    <n v="0"/>
    <n v="0"/>
    <n v="0"/>
    <n v="0"/>
    <n v="0"/>
    <n v="0"/>
    <n v="0"/>
    <n v="0"/>
    <n v="0"/>
    <n v="0"/>
    <n v="0"/>
    <n v="0"/>
    <n v="0"/>
    <n v="0"/>
    <n v="0"/>
    <n v="0"/>
  </r>
  <r>
    <x v="0"/>
    <x v="0"/>
    <x v="3"/>
    <s v="Brittanie Braggs"/>
    <s v="San Antonio/Laredo"/>
    <s v="EAGLE PASS"/>
    <n v="207753"/>
    <s v="Flagship"/>
    <s v="A3LM"/>
    <s v="JOSE RAMIREZ"/>
    <n v="0"/>
    <n v="0"/>
    <n v="0"/>
    <n v="0"/>
    <n v="0"/>
    <n v="0"/>
    <n v="0"/>
    <n v="0"/>
    <n v="0"/>
    <n v="0"/>
    <n v="0"/>
    <n v="0"/>
    <n v="0"/>
    <n v="0"/>
    <n v="0"/>
    <n v="0"/>
    <n v="0"/>
    <n v="0"/>
    <n v="0"/>
    <n v="0"/>
  </r>
  <r>
    <x v="0"/>
    <x v="0"/>
    <x v="3"/>
    <s v="Brittanie Braggs"/>
    <s v="San Antonio/Laredo"/>
    <s v="EAGLE PASS"/>
    <n v="207753"/>
    <s v="Flagship"/>
    <s v="A3LR"/>
    <s v="CYNTHIA RAMOS"/>
    <n v="0"/>
    <n v="0"/>
    <n v="0"/>
    <n v="0"/>
    <n v="0"/>
    <n v="0"/>
    <n v="0"/>
    <n v="0"/>
    <n v="0"/>
    <n v="0"/>
    <n v="0"/>
    <n v="0"/>
    <n v="0"/>
    <n v="0"/>
    <n v="0"/>
    <n v="0"/>
    <n v="0"/>
    <n v="0"/>
    <n v="0"/>
    <n v="0"/>
  </r>
  <r>
    <x v="0"/>
    <x v="0"/>
    <x v="5"/>
    <s v="Brittanie Braggs"/>
    <s v="Houston South West"/>
    <s v="Kingsbridge"/>
    <n v="209862"/>
    <s v="Regular"/>
    <s v="A3MP"/>
    <s v="MARILYN ROMERO"/>
    <n v="0"/>
    <n v="0"/>
    <n v="0"/>
    <n v="0"/>
    <n v="0"/>
    <n v="0"/>
    <n v="0"/>
    <n v="0"/>
    <n v="0"/>
    <n v="0"/>
    <n v="0"/>
    <n v="0"/>
    <n v="0"/>
    <n v="0"/>
    <n v="0"/>
    <n v="0"/>
    <n v="0"/>
    <n v="0"/>
    <n v="0"/>
    <n v="0"/>
  </r>
  <r>
    <x v="0"/>
    <x v="0"/>
    <x v="0"/>
    <s v="Brittanie Braggs"/>
    <s v="Houston North East"/>
    <s v="Antoine Town Center"/>
    <n v="209865"/>
    <s v="Regular"/>
    <s v="A9CF"/>
    <s v="OSCAR SUAREZ"/>
    <n v="0"/>
    <n v="1.57"/>
    <n v="0.76"/>
    <n v="0"/>
    <n v="0.97"/>
    <n v="0.87"/>
    <n v="0"/>
    <n v="0"/>
    <n v="0"/>
    <n v="0"/>
    <n v="0"/>
    <n v="0.13"/>
    <n v="0"/>
    <n v="0.09"/>
    <n v="0"/>
    <n v="0"/>
    <n v="0"/>
    <n v="0"/>
    <n v="0"/>
    <n v="0"/>
  </r>
  <r>
    <x v="0"/>
    <x v="0"/>
    <x v="3"/>
    <s v="Brittanie Braggs"/>
    <s v="San Antonio/Laredo"/>
    <s v="LAREDO PLANTATION CENTRE"/>
    <n v="207752"/>
    <s v="Flagship"/>
    <s v="A9OU"/>
    <s v="AARON FLOTTE"/>
    <n v="0"/>
    <n v="0"/>
    <n v="0"/>
    <n v="0"/>
    <n v="0"/>
    <n v="0"/>
    <n v="0"/>
    <n v="0"/>
    <n v="0"/>
    <n v="0"/>
    <n v="0"/>
    <n v="0"/>
    <n v="0"/>
    <n v="0"/>
    <n v="0"/>
    <n v="0"/>
    <n v="0"/>
    <n v="0"/>
    <n v="0"/>
    <n v="0"/>
  </r>
  <r>
    <x v="0"/>
    <x v="0"/>
    <x v="3"/>
    <s v="Brittanie Braggs"/>
    <s v="San Antonio/Laredo"/>
    <s v="LAREDO PLANTATION CENTRE"/>
    <n v="207752"/>
    <s v="Flagship"/>
    <s v="AAD6"/>
    <s v="YARETZY RAMOS"/>
    <n v="0"/>
    <n v="0"/>
    <n v="0"/>
    <n v="0"/>
    <n v="0"/>
    <n v="0"/>
    <n v="0"/>
    <n v="0"/>
    <n v="0"/>
    <n v="0"/>
    <n v="0"/>
    <n v="0"/>
    <n v="0"/>
    <n v="0"/>
    <n v="0"/>
    <n v="0"/>
    <n v="0"/>
    <n v="0"/>
    <n v="0"/>
    <n v="0"/>
  </r>
  <r>
    <x v="0"/>
    <x v="0"/>
    <x v="0"/>
    <s v="Brittanie Braggs"/>
    <s v="Houston North East"/>
    <s v="Richmond (River Park)"/>
    <n v="174110"/>
    <s v="Regular"/>
    <s v="ACOD"/>
    <s v="ALAZIZ HUSSAIN"/>
    <n v="0"/>
    <n v="0"/>
    <n v="0"/>
    <n v="0"/>
    <n v="0"/>
    <n v="0"/>
    <n v="0"/>
    <n v="0"/>
    <n v="0"/>
    <n v="0"/>
    <n v="0"/>
    <n v="0"/>
    <n v="0"/>
    <n v="0"/>
    <n v="0"/>
    <n v="0"/>
    <n v="0"/>
    <n v="0"/>
    <n v="0"/>
    <n v="0"/>
  </r>
  <r>
    <x v="0"/>
    <x v="0"/>
    <x v="7"/>
    <s v="Brittanie Braggs"/>
    <s v="Colorado"/>
    <s v="Academy Blvd CO"/>
    <n v="176049"/>
    <s v="Regular"/>
    <s v="ACOM"/>
    <s v="LUIS CRESPO"/>
    <n v="0"/>
    <n v="0"/>
    <n v="0"/>
    <n v="0"/>
    <n v="0"/>
    <n v="0"/>
    <n v="0"/>
    <n v="0"/>
    <n v="0"/>
    <n v="0"/>
    <n v="0"/>
    <n v="0"/>
    <n v="0"/>
    <n v="0"/>
    <n v="0"/>
    <n v="0"/>
    <n v="0"/>
    <n v="0"/>
    <n v="0"/>
    <n v="0"/>
  </r>
  <r>
    <x v="0"/>
    <x v="1"/>
    <x v="2"/>
    <s v="Brittanie Braggs"/>
    <s v="Wisconsin West"/>
    <s v="Onalaska"/>
    <n v="180225"/>
    <s v="Flagship"/>
    <s v="ACR6"/>
    <s v="JAMISON JUNGEN"/>
    <n v="0"/>
    <n v="0"/>
    <n v="0"/>
    <n v="0"/>
    <n v="0"/>
    <n v="0"/>
    <n v="0"/>
    <n v="0"/>
    <n v="0"/>
    <n v="0"/>
    <n v="0"/>
    <n v="0"/>
    <n v="0"/>
    <n v="0"/>
    <n v="0"/>
    <n v="2.4700000000000002"/>
    <n v="0.62"/>
    <n v="0"/>
    <n v="0"/>
    <n v="0.62"/>
  </r>
  <r>
    <x v="0"/>
    <x v="0"/>
    <x v="3"/>
    <s v="Brittanie Braggs"/>
    <s v="San Antonio/Laredo"/>
    <s v="San Pedro"/>
    <n v="215746"/>
    <s v="Flagship"/>
    <s v="AR9I"/>
    <s v="SANDRA FLORES"/>
    <n v="0"/>
    <n v="0"/>
    <n v="0"/>
    <n v="0"/>
    <n v="0"/>
    <n v="0"/>
    <n v="0"/>
    <n v="0"/>
    <n v="0"/>
    <n v="0"/>
    <n v="0.41"/>
    <n v="0"/>
    <n v="0"/>
    <n v="0"/>
    <n v="0"/>
    <n v="0"/>
    <n v="0"/>
    <n v="0"/>
    <n v="0"/>
    <n v="0"/>
  </r>
  <r>
    <x v="0"/>
    <x v="0"/>
    <x v="0"/>
    <s v="Brittanie Braggs"/>
    <s v="Houston North East"/>
    <s v="Fondren Village"/>
    <n v="209863"/>
    <s v="Regular"/>
    <s v="ARAR"/>
    <s v="CRISTIAN CONSTANZA RIVERA"/>
    <n v="0"/>
    <n v="0"/>
    <n v="0"/>
    <n v="0"/>
    <n v="0"/>
    <n v="0"/>
    <n v="0"/>
    <n v="0"/>
    <n v="0"/>
    <n v="0"/>
    <n v="0"/>
    <n v="0"/>
    <n v="0"/>
    <n v="0"/>
    <n v="0"/>
    <n v="0"/>
    <n v="0"/>
    <n v="0"/>
    <n v="0"/>
    <n v="0"/>
  </r>
  <r>
    <x v="0"/>
    <x v="0"/>
    <x v="7"/>
    <s v="Brittanie Braggs"/>
    <s v="Colorado"/>
    <s v="Briargate"/>
    <n v="178937"/>
    <s v="Regular"/>
    <s v="ATX8"/>
    <s v="JESSIE MURDOCK"/>
    <n v="0"/>
    <n v="0"/>
    <n v="0"/>
    <n v="0"/>
    <n v="0"/>
    <n v="0"/>
    <n v="0"/>
    <n v="0"/>
    <n v="0"/>
    <n v="0"/>
    <n v="0"/>
    <n v="0"/>
    <n v="0"/>
    <n v="0"/>
    <n v="0"/>
    <n v="0"/>
    <n v="0"/>
    <n v="0"/>
    <n v="0"/>
    <n v="0"/>
  </r>
  <r>
    <x v="0"/>
    <x v="1"/>
    <x v="4"/>
    <s v="Brittanie Braggs"/>
    <s v="North Carolina"/>
    <s v="Reidsville Rd"/>
    <n v="220742"/>
    <s v="Focus"/>
    <s v="ATYF"/>
    <s v="HAILEY WILLARD"/>
    <n v="0"/>
    <n v="0"/>
    <n v="0"/>
    <n v="0"/>
    <n v="0"/>
    <n v="0"/>
    <n v="0"/>
    <n v="0"/>
    <n v="0"/>
    <n v="0"/>
    <n v="0"/>
    <n v="0"/>
    <n v="0"/>
    <n v="0"/>
    <n v="0"/>
    <n v="0"/>
    <n v="0"/>
    <n v="0"/>
    <n v="0"/>
    <n v="0"/>
  </r>
  <r>
    <x v="0"/>
    <x v="0"/>
    <x v="0"/>
    <s v="Brittanie Braggs"/>
    <s v="Houston North East"/>
    <s v="Riverstone"/>
    <n v="207758"/>
    <s v="Flagship"/>
    <s v="AU18"/>
    <s v="COMPTON PUGH"/>
    <n v="0"/>
    <n v="0"/>
    <n v="0"/>
    <n v="0"/>
    <n v="0"/>
    <n v="0"/>
    <n v="0"/>
    <n v="0"/>
    <n v="0"/>
    <n v="0"/>
    <n v="0"/>
    <n v="0"/>
    <n v="0"/>
    <n v="0"/>
    <n v="0"/>
    <n v="0"/>
    <n v="0"/>
    <n v="0"/>
    <n v="0"/>
    <n v="0"/>
  </r>
  <r>
    <x v="0"/>
    <x v="0"/>
    <x v="3"/>
    <s v="Brittanie Braggs"/>
    <s v="San Antonio/Laredo"/>
    <s v="Laredo- Bob Bullock"/>
    <n v="164638"/>
    <s v="Battleship"/>
    <s v="AU25"/>
    <s v="DANIEL MONTANO"/>
    <n v="0"/>
    <n v="0"/>
    <n v="0"/>
    <n v="0"/>
    <n v="0"/>
    <n v="0"/>
    <n v="0"/>
    <n v="0"/>
    <n v="0"/>
    <n v="0"/>
    <n v="0"/>
    <n v="0"/>
    <n v="0"/>
    <n v="0"/>
    <n v="0"/>
    <n v="0"/>
    <n v="0"/>
    <n v="0"/>
    <n v="0"/>
    <n v="0"/>
  </r>
  <r>
    <x v="0"/>
    <x v="0"/>
    <x v="7"/>
    <s v="Brittanie Braggs"/>
    <s v="Colorado"/>
    <s v="Interquest"/>
    <n v="241356"/>
    <s v="Regular"/>
    <s v="AU3E"/>
    <s v="ALEC MARTINEZ"/>
    <n v="0"/>
    <n v="0"/>
    <n v="0"/>
    <n v="0"/>
    <n v="0"/>
    <n v="0"/>
    <n v="0"/>
    <n v="0"/>
    <n v="0"/>
    <n v="0"/>
    <n v="0"/>
    <n v="0"/>
    <n v="0"/>
    <n v="0"/>
    <n v="0"/>
    <n v="0"/>
    <n v="0"/>
    <n v="0"/>
    <n v="0"/>
    <n v="0"/>
  </r>
  <r>
    <x v="0"/>
    <x v="1"/>
    <x v="4"/>
    <s v="Brittanie Braggs"/>
    <s v="North Carolina"/>
    <s v="Winterville NC"/>
    <n v="177547"/>
    <s v="Regular"/>
    <s v="AU65"/>
    <s v="JOSHUA SNOW"/>
    <n v="0"/>
    <n v="0"/>
    <n v="0"/>
    <n v="0"/>
    <n v="0"/>
    <n v="0"/>
    <n v="0"/>
    <n v="0"/>
    <n v="0"/>
    <n v="0"/>
    <n v="0"/>
    <n v="0"/>
    <n v="0"/>
    <n v="0"/>
    <n v="0"/>
    <n v="0"/>
    <n v="0"/>
    <n v="0"/>
    <n v="0"/>
    <n v="0"/>
  </r>
  <r>
    <x v="0"/>
    <x v="0"/>
    <x v="3"/>
    <s v="Brittanie Braggs"/>
    <s v="San Antonio/Laredo"/>
    <s v="San Pedro"/>
    <n v="215746"/>
    <s v="Flagship"/>
    <s v="AUAF"/>
    <s v="AUSTIN ALVAREZ"/>
    <n v="0"/>
    <n v="0"/>
    <n v="0"/>
    <n v="0"/>
    <n v="0"/>
    <n v="0"/>
    <n v="0"/>
    <n v="0"/>
    <n v="0"/>
    <n v="0"/>
    <n v="0"/>
    <n v="0"/>
    <n v="0"/>
    <n v="0"/>
    <n v="0"/>
    <n v="0"/>
    <n v="0"/>
    <n v="0"/>
    <n v="0"/>
    <n v="0"/>
  </r>
  <r>
    <x v="0"/>
    <x v="0"/>
    <x v="3"/>
    <s v="Brittanie Braggs"/>
    <s v="San Antonio/Laredo"/>
    <s v="Uvalde"/>
    <n v="215747"/>
    <s v="Flagship"/>
    <s v="AUBP"/>
    <s v="XAVIER ALEMAN"/>
    <n v="0"/>
    <n v="0"/>
    <n v="0"/>
    <n v="0"/>
    <n v="0"/>
    <n v="0"/>
    <n v="0"/>
    <n v="0"/>
    <n v="0"/>
    <n v="0"/>
    <n v="0"/>
    <n v="0"/>
    <n v="0"/>
    <n v="0"/>
    <n v="0"/>
    <n v="0"/>
    <n v="0"/>
    <n v="0"/>
    <n v="0"/>
    <n v="0"/>
  </r>
  <r>
    <x v="0"/>
    <x v="0"/>
    <x v="5"/>
    <s v="Brittanie Braggs"/>
    <s v="Houston South West"/>
    <s v="Westheimer Tanglewilde"/>
    <n v="209864"/>
    <s v="Regular"/>
    <s v="AUCZ"/>
    <s v="ELIJAH MEZA"/>
    <n v="0"/>
    <n v="0"/>
    <n v="0"/>
    <n v="0"/>
    <n v="0"/>
    <n v="0"/>
    <n v="0"/>
    <n v="0"/>
    <n v="0"/>
    <n v="0"/>
    <n v="0"/>
    <n v="0"/>
    <n v="0"/>
    <n v="0"/>
    <n v="0"/>
    <n v="0"/>
    <n v="0"/>
    <n v="0"/>
    <n v="0"/>
    <n v="0"/>
  </r>
  <r>
    <x v="0"/>
    <x v="0"/>
    <x v="7"/>
    <s v="Brittanie Braggs"/>
    <s v="Colorado"/>
    <s v="Academy Blvd CO"/>
    <n v="176049"/>
    <s v="Regular"/>
    <s v="AUDX"/>
    <s v="DONAVIN BEDBURDICK"/>
    <n v="0"/>
    <n v="0"/>
    <n v="0"/>
    <n v="0"/>
    <n v="0"/>
    <n v="0"/>
    <n v="0"/>
    <n v="0"/>
    <n v="0"/>
    <n v="0"/>
    <n v="0"/>
    <n v="0"/>
    <n v="0"/>
    <n v="0"/>
    <n v="0"/>
    <n v="0"/>
    <n v="0"/>
    <n v="0"/>
    <n v="0"/>
    <n v="0"/>
  </r>
  <r>
    <x v="0"/>
    <x v="1"/>
    <x v="6"/>
    <s v="Brittanie Braggs"/>
    <s v="Arizona"/>
    <s v="VAL VISTA"/>
    <n v="176995"/>
    <s v="Regular"/>
    <s v="AUI4"/>
    <s v="MASON SEABOY"/>
    <n v="0"/>
    <n v="0"/>
    <n v="0"/>
    <n v="0"/>
    <n v="0"/>
    <n v="0"/>
    <n v="0"/>
    <n v="0"/>
    <n v="0"/>
    <n v="0"/>
    <n v="0"/>
    <n v="0"/>
    <n v="0"/>
    <n v="0"/>
    <n v="0"/>
    <n v="0"/>
    <n v="0"/>
    <n v="0"/>
    <n v="0"/>
    <n v="0"/>
  </r>
  <r>
    <x v="0"/>
    <x v="0"/>
    <x v="0"/>
    <s v="Brittanie Braggs"/>
    <s v="Houston North East"/>
    <s v="Riverstone"/>
    <n v="207758"/>
    <s v="Flagship"/>
    <s v="A1F1"/>
    <s v="ALEJANDRO VILLALPANDO"/>
    <n v="0"/>
    <n v="0"/>
    <n v="0"/>
    <n v="0"/>
    <n v="0"/>
    <n v="0"/>
    <n v="0"/>
    <n v="0"/>
    <n v="0"/>
    <n v="0"/>
    <n v="0"/>
    <n v="0"/>
    <n v="0"/>
    <n v="0"/>
    <n v="0"/>
    <n v="0"/>
    <n v="0"/>
    <n v="0"/>
    <n v="0"/>
    <n v="0"/>
  </r>
  <r>
    <x v="0"/>
    <x v="0"/>
    <x v="1"/>
    <s v="Brittanie Braggs"/>
    <s v="Houston East"/>
    <s v="Fairmont Pkwy"/>
    <n v="209869"/>
    <s v="Focus"/>
    <s v="ACPC"/>
    <s v="RAMIRO MARTINEZ"/>
    <n v="0"/>
    <n v="0"/>
    <n v="0"/>
    <n v="0"/>
    <n v="0"/>
    <n v="0"/>
    <n v="0"/>
    <n v="0"/>
    <n v="0"/>
    <n v="0"/>
    <n v="0"/>
    <n v="0"/>
    <n v="0"/>
    <n v="0"/>
    <n v="0"/>
    <n v="0"/>
    <n v="0"/>
    <n v="0"/>
    <n v="0"/>
    <n v="0"/>
  </r>
  <r>
    <x v="0"/>
    <x v="1"/>
    <x v="2"/>
    <s v="Brittanie Braggs"/>
    <s v="Wisconsin West"/>
    <s v="APPLETON"/>
    <n v="207757"/>
    <s v="Battleship"/>
    <s v="ARAU"/>
    <s v="ASHLEY BURK"/>
    <n v="0"/>
    <n v="0"/>
    <n v="0"/>
    <n v="0"/>
    <n v="0"/>
    <n v="0"/>
    <n v="0"/>
    <n v="0"/>
    <n v="0"/>
    <n v="0"/>
    <n v="0"/>
    <n v="0"/>
    <n v="0"/>
    <n v="0"/>
    <n v="0"/>
    <n v="0"/>
    <n v="0"/>
    <n v="0"/>
    <n v="0"/>
    <n v="0"/>
  </r>
  <r>
    <x v="0"/>
    <x v="0"/>
    <x v="0"/>
    <s v="Brittanie Braggs"/>
    <s v="Houston North East"/>
    <s v="Texas City"/>
    <n v="180413"/>
    <s v="Regular"/>
    <s v="ARBB"/>
    <s v="JOSE CEBALLOS"/>
    <n v="0"/>
    <n v="0"/>
    <n v="0"/>
    <n v="0"/>
    <n v="0"/>
    <n v="0"/>
    <n v="0"/>
    <n v="0"/>
    <n v="0"/>
    <n v="0"/>
    <n v="0"/>
    <n v="0"/>
    <n v="0"/>
    <n v="0"/>
    <n v="0"/>
    <n v="0"/>
    <n v="0"/>
    <n v="0"/>
    <n v="0"/>
    <n v="0"/>
  </r>
  <r>
    <x v="0"/>
    <x v="0"/>
    <x v="7"/>
    <s v="Brittanie Braggs"/>
    <s v="Colorado"/>
    <s v="Briargate"/>
    <n v="178937"/>
    <s v="Regular"/>
    <s v="ATZ6"/>
    <s v="COLLIN TURNER"/>
    <n v="0"/>
    <n v="0"/>
    <n v="0"/>
    <n v="0"/>
    <n v="0"/>
    <n v="0"/>
    <n v="0"/>
    <n v="0"/>
    <n v="0"/>
    <n v="0"/>
    <n v="0"/>
    <n v="0"/>
    <n v="0"/>
    <n v="0"/>
    <n v="0"/>
    <n v="0"/>
    <n v="0"/>
    <n v="0"/>
    <n v="0"/>
    <n v="0"/>
  </r>
  <r>
    <x v="0"/>
    <x v="0"/>
    <x v="1"/>
    <s v="Brittanie Braggs"/>
    <s v="Houston East"/>
    <s v="Angleton Harvin Dr"/>
    <n v="180412"/>
    <s v="Regular"/>
    <s v="ATZ8"/>
    <s v="IVAIANCE VIVERETTE"/>
    <n v="0"/>
    <n v="0"/>
    <n v="0"/>
    <n v="0"/>
    <n v="0"/>
    <n v="0"/>
    <n v="0"/>
    <n v="0"/>
    <n v="0"/>
    <n v="0"/>
    <n v="0"/>
    <n v="0"/>
    <n v="0"/>
    <n v="0"/>
    <n v="0"/>
    <n v="0"/>
    <n v="0"/>
    <n v="0"/>
    <n v="0"/>
    <n v="0"/>
  </r>
  <r>
    <x v="0"/>
    <x v="0"/>
    <x v="3"/>
    <s v="Brittanie Braggs"/>
    <s v="San Antonio/Laredo"/>
    <s v="LAREDO PLANTATION CENTRE"/>
    <n v="207752"/>
    <s v="Flagship"/>
    <s v="A03A"/>
    <s v="MARICELA BARCO"/>
    <n v="0"/>
    <n v="0"/>
    <n v="0"/>
    <n v="0"/>
    <n v="0"/>
    <n v="0"/>
    <n v="0"/>
    <n v="0"/>
    <n v="0"/>
    <n v="0"/>
    <n v="0"/>
    <n v="0"/>
    <n v="0"/>
    <n v="0"/>
    <n v="0"/>
    <n v="0"/>
    <n v="0"/>
    <n v="0"/>
    <n v="0"/>
    <n v="0"/>
  </r>
  <r>
    <x v="0"/>
    <x v="1"/>
    <x v="6"/>
    <s v="Brittanie Braggs"/>
    <s v="Arizona"/>
    <s v="MIDVALE PLAZA"/>
    <n v="216515"/>
    <s v="Regular"/>
    <s v="A092"/>
    <s v="J COLMENARES"/>
    <n v="0"/>
    <n v="0"/>
    <n v="0"/>
    <n v="0"/>
    <n v="0"/>
    <n v="0"/>
    <n v="0"/>
    <n v="0"/>
    <n v="0"/>
    <n v="0"/>
    <n v="0"/>
    <n v="0"/>
    <n v="0"/>
    <n v="0"/>
    <n v="0"/>
    <n v="0"/>
    <n v="0"/>
    <n v="0"/>
    <n v="0"/>
    <n v="0"/>
  </r>
  <r>
    <x v="0"/>
    <x v="0"/>
    <x v="1"/>
    <s v="Brittanie Braggs"/>
    <s v="Houston East"/>
    <s v="Falls Creek Humble"/>
    <n v="176028"/>
    <s v="Battleship"/>
    <s v="A0AY"/>
    <s v="FLORENCIA DE LEON"/>
    <n v="0"/>
    <n v="0"/>
    <n v="0"/>
    <n v="0"/>
    <n v="0"/>
    <n v="0"/>
    <n v="0"/>
    <n v="0"/>
    <n v="0"/>
    <n v="0"/>
    <n v="0"/>
    <n v="0"/>
    <n v="0"/>
    <n v="0"/>
    <n v="0"/>
    <n v="0"/>
    <n v="0"/>
    <n v="0"/>
    <n v="0"/>
    <n v="0"/>
  </r>
  <r>
    <x v="0"/>
    <x v="1"/>
    <x v="6"/>
    <s v="Brittanie Braggs"/>
    <s v="Arizona"/>
    <s v="Buffalo Spot"/>
    <n v="178109"/>
    <s v="Battleship"/>
    <s v="A0IT"/>
    <s v="STEVEN GOTCH"/>
    <n v="0"/>
    <n v="0"/>
    <n v="0"/>
    <n v="0"/>
    <n v="0"/>
    <n v="0"/>
    <n v="0"/>
    <n v="0"/>
    <n v="0"/>
    <n v="0"/>
    <n v="0"/>
    <n v="0"/>
    <n v="0"/>
    <n v="0"/>
    <n v="0"/>
    <n v="0"/>
    <n v="0"/>
    <n v="0"/>
    <n v="0"/>
    <n v="0"/>
  </r>
  <r>
    <x v="0"/>
    <x v="1"/>
    <x v="4"/>
    <s v="Brittanie Braggs"/>
    <s v="North Carolina"/>
    <s v="Garner Raleigh"/>
    <n v="176289"/>
    <s v="Regular"/>
    <s v="A16G"/>
    <s v="ROBERT RUNNALLS"/>
    <n v="0"/>
    <n v="0"/>
    <n v="0"/>
    <n v="0"/>
    <n v="0"/>
    <n v="0"/>
    <n v="0"/>
    <n v="0"/>
    <n v="0"/>
    <n v="0"/>
    <n v="0"/>
    <n v="0"/>
    <n v="0"/>
    <n v="0"/>
    <n v="0"/>
    <n v="0"/>
    <n v="0"/>
    <n v="0"/>
    <n v="0"/>
    <n v="0"/>
  </r>
  <r>
    <x v="0"/>
    <x v="0"/>
    <x v="8"/>
    <s v="Brittanie Braggs"/>
    <s v="Austin"/>
    <s v="OLTORF"/>
    <n v="176020"/>
    <s v="Regular"/>
    <s v="A2KM"/>
    <s v="JACQUELINE MEDINA"/>
    <n v="0"/>
    <n v="0"/>
    <n v="1.1200000000000001"/>
    <n v="0.2"/>
    <n v="2.42"/>
    <n v="1.77"/>
    <n v="0"/>
    <n v="0.59"/>
    <n v="0"/>
    <n v="0.28999999999999998"/>
    <n v="0"/>
    <n v="0"/>
    <n v="0"/>
    <n v="0"/>
    <n v="0"/>
    <n v="0"/>
    <n v="0"/>
    <n v="0"/>
    <n v="0"/>
    <n v="0"/>
  </r>
  <r>
    <x v="0"/>
    <x v="0"/>
    <x v="1"/>
    <s v="Brittanie Braggs"/>
    <s v="Houston East"/>
    <s v="Falls Creek Humble"/>
    <n v="176028"/>
    <s v="Battleship"/>
    <s v="A2UC"/>
    <s v="ERIC RODRIGUEZ"/>
    <n v="0"/>
    <n v="2.57"/>
    <n v="0"/>
    <n v="0"/>
    <n v="0"/>
    <n v="0"/>
    <n v="0"/>
    <n v="0.2"/>
    <n v="0"/>
    <n v="0.25"/>
    <n v="0.6"/>
    <n v="1.03"/>
    <n v="0.79"/>
    <n v="0"/>
    <n v="0.63"/>
    <n v="0"/>
    <n v="1.78"/>
    <n v="4.5999999999999996"/>
    <n v="0.43"/>
    <n v="2.0299999999999998"/>
  </r>
  <r>
    <x v="0"/>
    <x v="0"/>
    <x v="3"/>
    <s v="Brittanie Braggs"/>
    <s v="San Antonio/Laredo"/>
    <s v="DEL RIO"/>
    <n v="207754"/>
    <s v="Flagship"/>
    <s v="A3KW"/>
    <s v="REINA PEREZ"/>
    <n v="0"/>
    <n v="0"/>
    <n v="0"/>
    <n v="0"/>
    <n v="0"/>
    <n v="0"/>
    <n v="0"/>
    <n v="0"/>
    <n v="0"/>
    <n v="0"/>
    <n v="0"/>
    <n v="0"/>
    <n v="0"/>
    <n v="0"/>
    <n v="0"/>
    <n v="0"/>
    <n v="0"/>
    <n v="0"/>
    <n v="0"/>
    <n v="0"/>
  </r>
  <r>
    <x v="0"/>
    <x v="0"/>
    <x v="1"/>
    <s v="Brittanie Braggs"/>
    <s v="Houston East"/>
    <s v="Jasper"/>
    <n v="215661"/>
    <s v="Regular"/>
    <s v="A8N6"/>
    <s v="JASLYN ASTORGA"/>
    <n v="0"/>
    <n v="0"/>
    <n v="0"/>
    <n v="0"/>
    <n v="0"/>
    <n v="0"/>
    <n v="0"/>
    <n v="0"/>
    <n v="0"/>
    <n v="0"/>
    <n v="0"/>
    <n v="0"/>
    <n v="0"/>
    <n v="0"/>
    <n v="0"/>
    <n v="0"/>
    <n v="0"/>
    <n v="0"/>
    <n v="0"/>
    <n v="0"/>
  </r>
  <r>
    <x v="0"/>
    <x v="1"/>
    <x v="2"/>
    <s v="Brittanie Braggs"/>
    <s v="Wisconsin West"/>
    <s v="Tomah Buan Street"/>
    <n v="180228"/>
    <s v="Battleship"/>
    <s v="A96J"/>
    <s v="NICOLE DUTTER"/>
    <n v="0"/>
    <n v="0"/>
    <n v="0"/>
    <n v="0"/>
    <n v="0"/>
    <n v="0"/>
    <n v="0"/>
    <n v="0"/>
    <n v="0"/>
    <n v="0"/>
    <n v="0"/>
    <n v="0"/>
    <n v="0"/>
    <n v="0"/>
    <n v="0"/>
    <n v="0"/>
    <n v="0"/>
    <n v="0"/>
    <n v="0"/>
    <n v="0"/>
  </r>
  <r>
    <x v="0"/>
    <x v="1"/>
    <x v="6"/>
    <s v="Brittanie Braggs"/>
    <s v="Arizona"/>
    <s v="Old Vail Plaza"/>
    <n v="222262"/>
    <s v="Regular"/>
    <s v="A9VJ"/>
    <s v="ANDREA BARRERAS"/>
    <n v="0"/>
    <n v="0"/>
    <n v="0"/>
    <n v="0"/>
    <n v="0"/>
    <n v="0"/>
    <n v="0"/>
    <n v="0"/>
    <n v="0"/>
    <n v="0"/>
    <n v="0"/>
    <n v="0"/>
    <n v="0"/>
    <n v="0"/>
    <n v="0"/>
    <n v="0"/>
    <n v="0"/>
    <n v="0"/>
    <n v="0"/>
    <n v="0"/>
  </r>
  <r>
    <x v="0"/>
    <x v="0"/>
    <x v="5"/>
    <s v="Brittanie Braggs"/>
    <s v="Houston South West"/>
    <s v="Little York Rd"/>
    <n v="217138"/>
    <s v="Regular"/>
    <s v="AA40"/>
    <s v="LUIS ARMANDO RIVERA BATAILLE"/>
    <n v="0"/>
    <n v="0"/>
    <n v="0"/>
    <n v="0"/>
    <n v="0"/>
    <n v="0"/>
    <n v="0"/>
    <n v="0"/>
    <n v="0"/>
    <n v="0"/>
    <n v="0"/>
    <n v="0"/>
    <n v="0"/>
    <n v="0"/>
    <n v="0"/>
    <n v="0"/>
    <n v="0"/>
    <n v="0"/>
    <n v="0"/>
    <n v="0"/>
  </r>
  <r>
    <x v="0"/>
    <x v="0"/>
    <x v="5"/>
    <s v="Brittanie Braggs"/>
    <s v="Houston South West"/>
    <s v="Presidio"/>
    <n v="211049"/>
    <s v="Regular"/>
    <s v="AA6M"/>
    <s v="STEPHANIE ALEGRIA"/>
    <n v="0"/>
    <n v="0"/>
    <n v="0"/>
    <n v="0"/>
    <n v="0"/>
    <n v="0"/>
    <n v="0"/>
    <n v="0"/>
    <n v="0"/>
    <n v="0"/>
    <n v="0"/>
    <n v="0"/>
    <n v="0"/>
    <n v="0"/>
    <n v="0"/>
    <n v="0"/>
    <n v="0"/>
    <n v="0"/>
    <n v="0"/>
    <n v="0"/>
  </r>
  <r>
    <x v="0"/>
    <x v="1"/>
    <x v="2"/>
    <s v="Brittanie Braggs"/>
    <s v="Wisconsin West"/>
    <s v="Sterling"/>
    <n v="236188"/>
    <s v="Regular"/>
    <s v="AAAB"/>
    <s v="CECELIA RUBIO"/>
    <n v="0"/>
    <n v="0"/>
    <n v="0"/>
    <n v="0"/>
    <n v="0"/>
    <n v="0"/>
    <n v="0"/>
    <n v="0"/>
    <n v="0"/>
    <n v="0"/>
    <n v="0"/>
    <n v="0"/>
    <n v="0"/>
    <n v="0"/>
    <n v="0"/>
    <n v="0"/>
    <n v="0"/>
    <n v="0"/>
    <n v="0"/>
    <n v="0"/>
  </r>
  <r>
    <x v="0"/>
    <x v="0"/>
    <x v="5"/>
    <s v="Brittanie Braggs"/>
    <s v="Houston South West"/>
    <s v="Rice Ave"/>
    <n v="174112"/>
    <s v="Regular"/>
    <s v="AACJ"/>
    <s v="ZAKIYA ALFRED"/>
    <n v="0"/>
    <n v="0"/>
    <n v="0"/>
    <n v="0"/>
    <n v="0"/>
    <n v="0"/>
    <n v="0"/>
    <n v="0"/>
    <n v="0"/>
    <n v="0"/>
    <n v="0"/>
    <n v="0"/>
    <n v="0"/>
    <n v="0"/>
    <n v="0"/>
    <n v="0"/>
    <n v="0"/>
    <n v="0"/>
    <n v="0"/>
    <n v="0"/>
  </r>
  <r>
    <x v="0"/>
    <x v="1"/>
    <x v="4"/>
    <s v="Brittanie Braggs"/>
    <s v="North Carolina"/>
    <s v="Mocksville"/>
    <n v="221882"/>
    <s v="Focus"/>
    <s v="AACQ"/>
    <s v="REINA TORRES"/>
    <n v="0"/>
    <n v="0"/>
    <n v="0"/>
    <n v="0"/>
    <n v="0"/>
    <n v="0"/>
    <n v="0"/>
    <n v="0"/>
    <n v="0"/>
    <n v="0"/>
    <n v="0"/>
    <n v="0"/>
    <n v="0"/>
    <n v="0"/>
    <n v="0"/>
    <n v="0"/>
    <n v="0"/>
    <n v="0"/>
    <n v="0"/>
    <n v="0"/>
  </r>
  <r>
    <x v="0"/>
    <x v="0"/>
    <x v="5"/>
    <s v="Brittanie Braggs"/>
    <s v="Houston South West"/>
    <s v="The Grid"/>
    <n v="209858"/>
    <s v="Battleship"/>
    <s v="ACND"/>
    <s v="HAILEY MARCIA"/>
    <n v="0"/>
    <n v="0"/>
    <n v="0"/>
    <n v="0"/>
    <n v="0"/>
    <n v="0"/>
    <n v="0"/>
    <n v="0"/>
    <n v="0"/>
    <n v="0"/>
    <n v="0"/>
    <n v="0"/>
    <n v="0"/>
    <n v="0"/>
    <n v="0"/>
    <n v="0"/>
    <n v="0"/>
    <n v="0"/>
    <n v="0"/>
    <n v="0"/>
  </r>
  <r>
    <x v="0"/>
    <x v="0"/>
    <x v="3"/>
    <s v="Brittanie Braggs"/>
    <s v="San Antonio/Laredo"/>
    <s v="Laredo- Bob Bullock"/>
    <n v="164638"/>
    <s v="Battleship"/>
    <s v="ACQZ"/>
    <s v="MARCO ARELLANO"/>
    <n v="0"/>
    <n v="0"/>
    <n v="0"/>
    <n v="0"/>
    <n v="0"/>
    <n v="0"/>
    <n v="0"/>
    <n v="0"/>
    <n v="0"/>
    <n v="0"/>
    <n v="0"/>
    <n v="0"/>
    <n v="0"/>
    <n v="0"/>
    <n v="0"/>
    <n v="0"/>
    <n v="0"/>
    <n v="0"/>
    <n v="0"/>
    <n v="0"/>
  </r>
  <r>
    <x v="0"/>
    <x v="0"/>
    <x v="7"/>
    <s v="Brittanie Braggs"/>
    <s v="Colorado"/>
    <s v="Sand Hill"/>
    <n v="195709"/>
    <s v="Focus"/>
    <s v="AR5N"/>
    <s v="REBECCA NISTAL"/>
    <n v="0"/>
    <n v="0"/>
    <n v="0"/>
    <n v="0"/>
    <n v="0"/>
    <n v="0"/>
    <n v="0"/>
    <n v="0"/>
    <n v="0"/>
    <n v="0"/>
    <n v="0"/>
    <n v="0"/>
    <n v="0"/>
    <n v="0"/>
    <n v="0"/>
    <n v="0"/>
    <n v="0"/>
    <n v="0"/>
    <n v="0"/>
    <n v="0"/>
  </r>
  <r>
    <x v="0"/>
    <x v="0"/>
    <x v="1"/>
    <s v="Brittanie Braggs"/>
    <s v="Houston East"/>
    <s v="Fairmont Pkwy"/>
    <n v="209869"/>
    <s v="Focus"/>
    <s v="AR5Q"/>
    <s v="ANNIE FLORES"/>
    <n v="0"/>
    <n v="0"/>
    <n v="0"/>
    <n v="0"/>
    <n v="0"/>
    <n v="0"/>
    <n v="0"/>
    <n v="0"/>
    <n v="0"/>
    <n v="0"/>
    <n v="0"/>
    <n v="0"/>
    <n v="0"/>
    <n v="0"/>
    <n v="0"/>
    <n v="0"/>
    <n v="0"/>
    <n v="0"/>
    <n v="0"/>
    <n v="0"/>
  </r>
  <r>
    <x v="0"/>
    <x v="0"/>
    <x v="7"/>
    <s v="Brittanie Braggs"/>
    <s v="Colorado"/>
    <s v="Sand Hill"/>
    <n v="195709"/>
    <s v="Focus"/>
    <s v="ATX9"/>
    <s v="CAITLIN PICARELLO"/>
    <n v="0"/>
    <n v="0"/>
    <n v="0"/>
    <n v="0"/>
    <n v="0"/>
    <n v="0"/>
    <n v="0"/>
    <n v="0"/>
    <n v="0"/>
    <n v="0"/>
    <n v="0"/>
    <n v="0"/>
    <n v="0"/>
    <n v="0"/>
    <n v="0"/>
    <n v="0"/>
    <n v="0"/>
    <n v="0"/>
    <n v="0"/>
    <n v="0"/>
  </r>
  <r>
    <x v="0"/>
    <x v="1"/>
    <x v="4"/>
    <s v="Brittanie Braggs"/>
    <s v="North Carolina"/>
    <s v="Durham"/>
    <n v="216129"/>
    <s v="Regular"/>
    <s v="ATXI"/>
    <s v="EDSON GUERRERO VELASQUEZ"/>
    <n v="0"/>
    <n v="0"/>
    <n v="0"/>
    <n v="0"/>
    <n v="0"/>
    <n v="0"/>
    <n v="0"/>
    <n v="0"/>
    <n v="0"/>
    <n v="0"/>
    <n v="0"/>
    <n v="0"/>
    <n v="0"/>
    <n v="0"/>
    <n v="0"/>
    <n v="0"/>
    <n v="0"/>
    <n v="0.71"/>
    <n v="0"/>
    <n v="7.31"/>
  </r>
  <r>
    <x v="0"/>
    <x v="0"/>
    <x v="0"/>
    <s v="Brittanie Braggs"/>
    <s v="Houston North East"/>
    <s v="FUQUA Ave"/>
    <n v="209867"/>
    <s v="Regular"/>
    <s v="ATXO"/>
    <s v="CRYSTAL CAMACHO"/>
    <n v="0"/>
    <n v="0"/>
    <n v="0"/>
    <n v="0"/>
    <n v="0"/>
    <n v="0"/>
    <n v="0"/>
    <n v="0"/>
    <n v="0"/>
    <n v="0"/>
    <n v="0"/>
    <n v="0"/>
    <n v="0"/>
    <n v="0"/>
    <n v="0"/>
    <n v="0"/>
    <n v="0"/>
    <n v="0"/>
    <n v="0"/>
    <n v="0"/>
  </r>
  <r>
    <x v="0"/>
    <x v="0"/>
    <x v="0"/>
    <s v="Brittanie Braggs"/>
    <s v="Houston North East"/>
    <s v="Midtown"/>
    <n v="176027"/>
    <s v="Battleship"/>
    <s v="AUDY"/>
    <s v="DAYLEN BRIGHT"/>
    <n v="0"/>
    <n v="0"/>
    <n v="0"/>
    <n v="0"/>
    <n v="0"/>
    <n v="0"/>
    <n v="0"/>
    <n v="0"/>
    <n v="0"/>
    <n v="0"/>
    <n v="0"/>
    <n v="0"/>
    <n v="0"/>
    <n v="0"/>
    <n v="0"/>
    <n v="0"/>
    <n v="0"/>
    <n v="0"/>
    <n v="0"/>
    <n v="0"/>
  </r>
  <r>
    <x v="0"/>
    <x v="0"/>
    <x v="0"/>
    <s v="Brittanie Braggs"/>
    <s v="Houston North East"/>
    <s v="Missouri City"/>
    <n v="174113"/>
    <s v="Regular"/>
    <s v="AUJ1"/>
    <s v="ALEXANDRA ALANIS"/>
    <n v="0"/>
    <n v="0"/>
    <n v="0"/>
    <n v="0"/>
    <n v="0"/>
    <n v="0"/>
    <n v="0"/>
    <n v="0"/>
    <n v="0.3"/>
    <n v="2.42"/>
    <n v="0"/>
    <n v="0"/>
    <n v="0"/>
    <n v="0"/>
    <n v="0"/>
    <n v="0"/>
    <n v="0"/>
    <n v="0"/>
    <n v="0"/>
    <n v="0"/>
  </r>
  <r>
    <x v="0"/>
    <x v="1"/>
    <x v="6"/>
    <s v="Brittanie Braggs"/>
    <s v="Arizona"/>
    <s v="VAL VISTA"/>
    <n v="176995"/>
    <s v="Regular"/>
    <s v="AUKG"/>
    <s v="JENAE HELWIG"/>
    <n v="0"/>
    <n v="0"/>
    <n v="0"/>
    <n v="0"/>
    <n v="0"/>
    <n v="0"/>
    <n v="0"/>
    <n v="0"/>
    <n v="0"/>
    <n v="0"/>
    <n v="0"/>
    <n v="0"/>
    <n v="0"/>
    <n v="0"/>
    <n v="0"/>
    <n v="0"/>
    <n v="0"/>
    <n v="0"/>
    <n v="0"/>
    <n v="0"/>
  </r>
  <r>
    <x v="0"/>
    <x v="0"/>
    <x v="1"/>
    <s v="Brittanie Braggs"/>
    <s v="Houston East"/>
    <s v="Fairmont Pkwy"/>
    <n v="209869"/>
    <s v="Focus"/>
    <s v="AUHN"/>
    <s v="BRIAN MIRANDA"/>
    <n v="0"/>
    <n v="0"/>
    <n v="0"/>
    <n v="0"/>
    <n v="0"/>
    <n v="0"/>
    <n v="0"/>
    <n v="0"/>
    <n v="0"/>
    <n v="0"/>
    <n v="0"/>
    <n v="0"/>
    <n v="0"/>
    <n v="0"/>
    <n v="0"/>
    <n v="0"/>
    <n v="0"/>
    <n v="0"/>
    <n v="0"/>
    <n v="0"/>
  </r>
  <r>
    <x v="0"/>
    <x v="1"/>
    <x v="2"/>
    <s v="Brittanie Braggs"/>
    <s v="Wisconsin West"/>
    <s v="Onalaska"/>
    <n v="180225"/>
    <s v="Flagship"/>
    <s v="A0PH"/>
    <s v="PATRICK KONKEL"/>
    <n v="0"/>
    <n v="1.99"/>
    <n v="0"/>
    <n v="0"/>
    <n v="0"/>
    <n v="0"/>
    <n v="0"/>
    <n v="3.95"/>
    <n v="0"/>
    <n v="0"/>
    <n v="0"/>
    <n v="0"/>
    <n v="0"/>
    <n v="0"/>
    <n v="0"/>
    <n v="1.06"/>
    <n v="10.620000000000001"/>
    <n v="29.82"/>
    <n v="24.9"/>
    <n v="11.180000000000001"/>
  </r>
  <r>
    <x v="0"/>
    <x v="1"/>
    <x v="4"/>
    <s v="Brittanie Braggs"/>
    <s v="North Carolina"/>
    <s v="Reidsville Rd"/>
    <n v="220742"/>
    <s v="Focus"/>
    <s v="A04I"/>
    <s v="MACKENZIE BLACKWELL"/>
    <n v="0"/>
    <n v="0"/>
    <n v="0"/>
    <n v="0"/>
    <n v="0"/>
    <n v="0"/>
    <n v="0"/>
    <n v="0"/>
    <n v="0"/>
    <n v="0"/>
    <n v="0"/>
    <n v="0"/>
    <n v="0"/>
    <n v="0"/>
    <n v="0"/>
    <n v="0"/>
    <n v="0"/>
    <n v="0"/>
    <n v="0"/>
    <n v="0"/>
  </r>
  <r>
    <x v="0"/>
    <x v="0"/>
    <x v="7"/>
    <s v="Brittanie Braggs"/>
    <s v="Colorado"/>
    <s v="Fountain MESA ROAD"/>
    <n v="178719"/>
    <s v="Battleship"/>
    <s v="A071"/>
    <s v="CAMERON CARR"/>
    <n v="0"/>
    <n v="0"/>
    <n v="4.03"/>
    <n v="0"/>
    <n v="0"/>
    <n v="0"/>
    <n v="0"/>
    <n v="0"/>
    <n v="0"/>
    <n v="0"/>
    <n v="0"/>
    <n v="0"/>
    <n v="0"/>
    <n v="0"/>
    <n v="0"/>
    <n v="0"/>
    <n v="6.9300000000000006"/>
    <n v="0.37"/>
    <n v="0"/>
    <n v="0"/>
  </r>
  <r>
    <x v="0"/>
    <x v="0"/>
    <x v="7"/>
    <s v="Brittanie Braggs"/>
    <s v="Colorado"/>
    <s v="Sand Hill"/>
    <n v="195709"/>
    <s v="Focus"/>
    <s v="ARAF"/>
    <s v="ALEXIS MIRELES"/>
    <n v="0"/>
    <n v="0"/>
    <n v="0"/>
    <n v="0"/>
    <n v="0"/>
    <n v="0"/>
    <n v="0"/>
    <n v="0"/>
    <n v="0"/>
    <n v="0"/>
    <n v="0"/>
    <n v="0"/>
    <n v="0"/>
    <n v="0"/>
    <n v="0"/>
    <n v="0"/>
    <n v="0"/>
    <n v="0"/>
    <n v="0"/>
    <n v="0"/>
  </r>
  <r>
    <x v="0"/>
    <x v="0"/>
    <x v="3"/>
    <s v="Brittanie Braggs"/>
    <s v="San Antonio/Laredo"/>
    <s v="Uvalde"/>
    <n v="215747"/>
    <s v="Flagship"/>
    <s v="A06T"/>
    <s v="NICOLAS CAPUCHIN"/>
    <n v="0"/>
    <n v="0"/>
    <n v="0"/>
    <n v="0"/>
    <n v="0"/>
    <n v="0"/>
    <n v="0"/>
    <n v="0"/>
    <n v="0"/>
    <n v="0"/>
    <n v="0"/>
    <n v="0"/>
    <n v="0"/>
    <n v="0"/>
    <n v="0"/>
    <n v="0"/>
    <n v="0"/>
    <n v="0"/>
    <n v="0"/>
    <n v="0"/>
  </r>
  <r>
    <x v="0"/>
    <x v="0"/>
    <x v="0"/>
    <s v="Brittanie Braggs"/>
    <s v="Houston North East"/>
    <s v="Ponderosa Forest"/>
    <n v="209868"/>
    <s v="Regular"/>
    <s v="A3C8"/>
    <s v="ANDY FAJARDO"/>
    <n v="0"/>
    <n v="4.05"/>
    <n v="0"/>
    <n v="0"/>
    <n v="0"/>
    <n v="0"/>
    <n v="0"/>
    <n v="0"/>
    <n v="0"/>
    <n v="0"/>
    <n v="0"/>
    <n v="1.1100000000000001"/>
    <n v="0"/>
    <n v="0.52"/>
    <n v="0"/>
    <n v="4.5199999999999996"/>
    <n v="0.09"/>
    <n v="10.39"/>
    <n v="0"/>
    <n v="0"/>
  </r>
  <r>
    <x v="0"/>
    <x v="0"/>
    <x v="8"/>
    <s v="Brittanie Braggs"/>
    <s v="Austin"/>
    <s v="Rutland"/>
    <n v="152336"/>
    <s v="Regular"/>
    <s v="A0Z2"/>
    <s v="RENE OSORNIO"/>
    <n v="0"/>
    <n v="0"/>
    <n v="0"/>
    <n v="0"/>
    <n v="0"/>
    <n v="0"/>
    <n v="0"/>
    <n v="0"/>
    <n v="0"/>
    <n v="0"/>
    <n v="0"/>
    <n v="0"/>
    <n v="0"/>
    <n v="0"/>
    <n v="0"/>
    <n v="0"/>
    <n v="0"/>
    <n v="0"/>
    <n v="0"/>
    <n v="0"/>
  </r>
  <r>
    <x v="0"/>
    <x v="1"/>
    <x v="6"/>
    <s v="Brittanie Braggs"/>
    <s v="Arizona"/>
    <s v="The Groves"/>
    <n v="211579"/>
    <s v="Regular"/>
    <s v="A99K"/>
    <s v="KARLA TREJO"/>
    <n v="0"/>
    <n v="0"/>
    <n v="0"/>
    <n v="0"/>
    <n v="0"/>
    <n v="0"/>
    <n v="0"/>
    <n v="0"/>
    <n v="0"/>
    <n v="0"/>
    <n v="0"/>
    <n v="0"/>
    <n v="0"/>
    <n v="0"/>
    <n v="0"/>
    <n v="0"/>
    <n v="0"/>
    <n v="0"/>
    <n v="0"/>
    <n v="0"/>
  </r>
  <r>
    <x v="0"/>
    <x v="0"/>
    <x v="0"/>
    <s v="Brittanie Braggs"/>
    <s v="Houston North East"/>
    <s v="Texas City"/>
    <n v="180413"/>
    <s v="Regular"/>
    <s v="A9L1"/>
    <s v="CASSANDRA BETHANCOURT"/>
    <n v="0"/>
    <n v="0"/>
    <n v="0"/>
    <n v="0"/>
    <n v="0"/>
    <n v="0"/>
    <n v="0"/>
    <n v="0"/>
    <n v="0"/>
    <n v="0"/>
    <n v="0"/>
    <n v="0"/>
    <n v="0"/>
    <n v="0"/>
    <n v="0"/>
    <n v="0"/>
    <n v="0"/>
    <n v="0"/>
    <n v="0"/>
    <n v="0"/>
  </r>
  <r>
    <x v="0"/>
    <x v="0"/>
    <x v="0"/>
    <s v="Brittanie Braggs"/>
    <s v="Houston North East"/>
    <s v="Rosenberg"/>
    <n v="219200"/>
    <s v="Focus"/>
    <s v="A0A9"/>
    <s v="FELIX CUEVAS"/>
    <n v="0"/>
    <n v="0"/>
    <n v="0"/>
    <n v="0"/>
    <n v="0"/>
    <n v="0"/>
    <n v="0"/>
    <n v="0"/>
    <n v="0"/>
    <n v="0"/>
    <n v="0"/>
    <n v="0"/>
    <n v="0"/>
    <n v="0"/>
    <n v="0"/>
    <n v="0"/>
    <n v="0"/>
    <n v="0"/>
    <n v="0"/>
    <n v="0"/>
  </r>
  <r>
    <x v="0"/>
    <x v="1"/>
    <x v="2"/>
    <s v="Brittanie Braggs"/>
    <s v="Wisconsin West"/>
    <s v="PLOVER"/>
    <n v="207760"/>
    <s v="Flagship"/>
    <s v="A0AF"/>
    <s v="JOSHUA DAVIDS"/>
    <n v="0"/>
    <n v="0"/>
    <n v="0"/>
    <n v="0"/>
    <n v="0"/>
    <n v="0"/>
    <n v="0"/>
    <n v="0"/>
    <n v="0"/>
    <n v="0"/>
    <n v="0"/>
    <n v="0"/>
    <n v="0"/>
    <n v="0"/>
    <n v="0"/>
    <n v="0"/>
    <n v="0"/>
    <n v="0"/>
    <n v="0"/>
    <n v="0"/>
  </r>
  <r>
    <x v="0"/>
    <x v="0"/>
    <x v="5"/>
    <s v="Brittanie Braggs"/>
    <s v="Houston South West"/>
    <s v="The Grid"/>
    <n v="209858"/>
    <s v="Battleship"/>
    <s v="A0J1"/>
    <s v="ADRIAN GRAYS"/>
    <n v="0"/>
    <n v="0"/>
    <n v="0"/>
    <n v="0"/>
    <n v="0"/>
    <n v="0"/>
    <n v="0"/>
    <n v="0"/>
    <n v="0"/>
    <n v="0"/>
    <n v="0"/>
    <n v="0"/>
    <n v="0"/>
    <n v="0"/>
    <n v="0"/>
    <n v="0"/>
    <n v="0"/>
    <n v="0"/>
    <n v="0"/>
    <n v="0"/>
  </r>
  <r>
    <x v="0"/>
    <x v="0"/>
    <x v="3"/>
    <s v="Brittanie Braggs"/>
    <s v="San Antonio/Laredo"/>
    <s v="Laredo Crossing"/>
    <n v="174067"/>
    <s v="Regular"/>
    <s v="A0V6"/>
    <s v="ROBERTO MENDEZ"/>
    <n v="0"/>
    <n v="0"/>
    <n v="0"/>
    <n v="0"/>
    <n v="0"/>
    <n v="0"/>
    <n v="0"/>
    <n v="0"/>
    <n v="0"/>
    <n v="0"/>
    <n v="0"/>
    <n v="0"/>
    <n v="0"/>
    <n v="0"/>
    <n v="0"/>
    <n v="0"/>
    <n v="0"/>
    <n v="0"/>
    <n v="0"/>
    <n v="0"/>
  </r>
  <r>
    <x v="0"/>
    <x v="0"/>
    <x v="0"/>
    <s v="Brittanie Braggs"/>
    <s v="Houston North East"/>
    <s v="Rosenberg"/>
    <n v="219200"/>
    <s v="Focus"/>
    <s v="A1CR"/>
    <s v="MARIO VALDEZ"/>
    <n v="0"/>
    <n v="0"/>
    <n v="0"/>
    <n v="0"/>
    <n v="0"/>
    <n v="0"/>
    <n v="0"/>
    <n v="0"/>
    <n v="0"/>
    <n v="0"/>
    <n v="0"/>
    <n v="0"/>
    <n v="0"/>
    <n v="0"/>
    <n v="0"/>
    <n v="0"/>
    <n v="0"/>
    <n v="0"/>
    <n v="0"/>
    <n v="0"/>
  </r>
  <r>
    <x v="0"/>
    <x v="0"/>
    <x v="0"/>
    <s v="Brittanie Braggs"/>
    <s v="Houston North East"/>
    <s v="Missouri City"/>
    <n v="174113"/>
    <s v="Regular"/>
    <s v="A1DS"/>
    <s v="ANTONY VELIYATHU"/>
    <n v="0"/>
    <n v="0"/>
    <n v="0"/>
    <n v="0"/>
    <n v="0"/>
    <n v="0"/>
    <n v="0"/>
    <n v="0"/>
    <n v="0"/>
    <n v="0"/>
    <n v="0"/>
    <n v="0"/>
    <n v="0"/>
    <n v="0"/>
    <n v="0"/>
    <n v="0"/>
    <n v="0"/>
    <n v="0"/>
    <n v="0"/>
    <n v="0"/>
  </r>
  <r>
    <x v="0"/>
    <x v="0"/>
    <x v="3"/>
    <s v="Brittanie Braggs"/>
    <s v="San Antonio/Laredo"/>
    <s v="EAGLE PASS"/>
    <n v="207753"/>
    <s v="Flagship"/>
    <s v="A3FT"/>
    <s v="JESSICA HERNANDEZ"/>
    <n v="0"/>
    <n v="0"/>
    <n v="9.7800000000000011"/>
    <n v="0"/>
    <n v="0.06"/>
    <n v="0"/>
    <n v="0"/>
    <n v="0"/>
    <n v="0"/>
    <n v="0"/>
    <n v="0"/>
    <n v="0"/>
    <n v="0"/>
    <n v="0"/>
    <n v="0"/>
    <n v="0"/>
    <n v="0"/>
    <n v="0"/>
    <n v="0"/>
    <n v="0"/>
  </r>
  <r>
    <x v="0"/>
    <x v="0"/>
    <x v="7"/>
    <s v="Brittanie Braggs"/>
    <s v="Colorado"/>
    <s v="Fountain MESA ROAD"/>
    <n v="178719"/>
    <s v="Battleship"/>
    <s v="A8MC"/>
    <s v="VINCENT ARELLANO"/>
    <n v="0"/>
    <n v="0"/>
    <n v="0"/>
    <n v="0"/>
    <n v="0"/>
    <n v="0"/>
    <n v="0"/>
    <n v="0"/>
    <n v="0"/>
    <n v="0"/>
    <n v="0"/>
    <n v="0"/>
    <n v="0"/>
    <n v="0"/>
    <n v="0"/>
    <n v="0"/>
    <n v="0"/>
    <n v="0"/>
    <n v="0"/>
    <n v="0"/>
  </r>
  <r>
    <x v="0"/>
    <x v="0"/>
    <x v="3"/>
    <s v="Brittanie Braggs"/>
    <s v="San Antonio/Laredo"/>
    <s v="DEL RIO"/>
    <n v="207754"/>
    <s v="Flagship"/>
    <s v="A9TN"/>
    <s v="FERNANDO HERRERA"/>
    <n v="0"/>
    <n v="0"/>
    <n v="0"/>
    <n v="0"/>
    <n v="0"/>
    <n v="0"/>
    <n v="0"/>
    <n v="0"/>
    <n v="0"/>
    <n v="0"/>
    <n v="0"/>
    <n v="0"/>
    <n v="0"/>
    <n v="0"/>
    <n v="0"/>
    <n v="0"/>
    <n v="0"/>
    <n v="0"/>
    <n v="0"/>
    <n v="0"/>
  </r>
  <r>
    <x v="0"/>
    <x v="0"/>
    <x v="5"/>
    <s v="Brittanie Braggs"/>
    <s v="Houston South West"/>
    <s v="The Grid"/>
    <n v="209858"/>
    <s v="Battleship"/>
    <s v="AA7T"/>
    <s v="KAYLEEN HERRERA"/>
    <n v="0"/>
    <n v="0"/>
    <n v="0"/>
    <n v="0"/>
    <n v="0"/>
    <n v="0"/>
    <n v="0"/>
    <n v="0"/>
    <n v="0"/>
    <n v="0"/>
    <n v="0"/>
    <n v="0"/>
    <n v="0"/>
    <n v="0"/>
    <n v="0"/>
    <n v="0"/>
    <n v="0"/>
    <n v="0"/>
    <n v="0"/>
    <n v="0"/>
  </r>
  <r>
    <x v="0"/>
    <x v="0"/>
    <x v="3"/>
    <s v="Brittanie Braggs"/>
    <s v="San Antonio/Laredo"/>
    <s v="Uvalde"/>
    <n v="215747"/>
    <s v="Flagship"/>
    <s v="AR9Y"/>
    <s v="BRANDA GALINDO"/>
    <n v="0"/>
    <n v="0"/>
    <n v="0"/>
    <n v="0"/>
    <n v="0"/>
    <n v="0"/>
    <n v="0"/>
    <n v="0"/>
    <n v="0"/>
    <n v="0"/>
    <n v="0"/>
    <n v="0"/>
    <n v="0"/>
    <n v="0"/>
    <n v="0"/>
    <n v="0"/>
    <n v="0"/>
    <n v="0"/>
    <n v="0"/>
    <n v="0"/>
  </r>
  <r>
    <x v="0"/>
    <x v="0"/>
    <x v="1"/>
    <s v="Brittanie Braggs"/>
    <s v="Houston East"/>
    <s v="Angleton Harvin Dr"/>
    <n v="180412"/>
    <s v="Regular"/>
    <s v="AU0P"/>
    <s v="ARIEANNA BANKS"/>
    <n v="0"/>
    <n v="0"/>
    <n v="0"/>
    <n v="0"/>
    <n v="0"/>
    <n v="0"/>
    <n v="0"/>
    <n v="0"/>
    <n v="0"/>
    <n v="0"/>
    <n v="0"/>
    <n v="0"/>
    <n v="0"/>
    <n v="0"/>
    <n v="0"/>
    <n v="0"/>
    <n v="0"/>
    <n v="0"/>
    <n v="0"/>
    <n v="0"/>
  </r>
  <r>
    <x v="0"/>
    <x v="1"/>
    <x v="4"/>
    <s v="Brittanie Braggs"/>
    <s v="North Carolina"/>
    <s v="Winterville NC"/>
    <n v="177547"/>
    <s v="Regular"/>
    <s v="AU3O"/>
    <s v="ZYAIRE BARBOUR"/>
    <n v="0"/>
    <n v="0"/>
    <n v="0"/>
    <n v="0"/>
    <n v="0"/>
    <n v="0"/>
    <n v="0"/>
    <n v="0"/>
    <n v="0"/>
    <n v="0"/>
    <n v="0"/>
    <n v="0"/>
    <n v="0"/>
    <n v="0"/>
    <n v="0"/>
    <n v="0"/>
    <n v="0"/>
    <n v="0"/>
    <n v="0"/>
    <n v="0"/>
  </r>
  <r>
    <x v="0"/>
    <x v="0"/>
    <x v="0"/>
    <s v="Brittanie Braggs"/>
    <s v="Houston North East"/>
    <s v="Riverstone"/>
    <n v="207758"/>
    <s v="Flagship"/>
    <s v="AU54"/>
    <s v="ASHLEY LOPEZ"/>
    <n v="0"/>
    <n v="0"/>
    <n v="0"/>
    <n v="0"/>
    <n v="0"/>
    <n v="0"/>
    <n v="0"/>
    <n v="0"/>
    <n v="0"/>
    <n v="0"/>
    <n v="0"/>
    <n v="0"/>
    <n v="0"/>
    <n v="0"/>
    <n v="0"/>
    <n v="0"/>
    <n v="0"/>
    <n v="0"/>
    <n v="0"/>
    <n v="0"/>
  </r>
  <r>
    <x v="0"/>
    <x v="0"/>
    <x v="3"/>
    <s v="Brittanie Braggs"/>
    <s v="San Antonio/Laredo"/>
    <s v="Uvalde"/>
    <n v="215747"/>
    <s v="Flagship"/>
    <s v="AUBO"/>
    <s v="NATALY HERNANDEZ"/>
    <n v="0"/>
    <n v="0"/>
    <n v="0"/>
    <n v="0"/>
    <n v="0"/>
    <n v="0"/>
    <n v="0"/>
    <n v="0"/>
    <n v="0"/>
    <n v="0"/>
    <n v="0"/>
    <n v="0"/>
    <n v="0"/>
    <n v="0"/>
    <n v="0"/>
    <n v="0"/>
    <n v="0"/>
    <n v="0"/>
    <n v="0"/>
    <n v="0"/>
  </r>
  <r>
    <x v="0"/>
    <x v="1"/>
    <x v="4"/>
    <s v="Brittanie Braggs"/>
    <s v="North Carolina"/>
    <s v="Garner Raleigh"/>
    <n v="176289"/>
    <s v="Regular"/>
    <s v="A0FF"/>
    <s v="LIZBETH FIGUEROA"/>
    <n v="0"/>
    <n v="0"/>
    <n v="0"/>
    <n v="0"/>
    <n v="0"/>
    <n v="0"/>
    <n v="0"/>
    <n v="0"/>
    <n v="0"/>
    <n v="0"/>
    <n v="0"/>
    <n v="0"/>
    <n v="0"/>
    <n v="0"/>
    <n v="0"/>
    <n v="0"/>
    <n v="0"/>
    <n v="0"/>
    <n v="0"/>
    <n v="0"/>
  </r>
  <r>
    <x v="0"/>
    <x v="1"/>
    <x v="6"/>
    <s v="Brittanie Braggs"/>
    <s v="Arizona"/>
    <s v="Bethany Home"/>
    <n v="216514"/>
    <s v="Regular"/>
    <s v="ATWD"/>
    <s v="RAFAEL L RODRIGES"/>
    <n v="0"/>
    <n v="0"/>
    <n v="0"/>
    <n v="0"/>
    <n v="0"/>
    <n v="0"/>
    <n v="0"/>
    <n v="0"/>
    <n v="0"/>
    <n v="0"/>
    <n v="0"/>
    <n v="0"/>
    <n v="0"/>
    <n v="0"/>
    <n v="0"/>
    <n v="0"/>
    <n v="0"/>
    <n v="0"/>
    <n v="0"/>
    <n v="0"/>
  </r>
  <r>
    <x v="0"/>
    <x v="0"/>
    <x v="5"/>
    <s v="Brittanie Braggs"/>
    <s v="Houston South West"/>
    <s v="The Grid"/>
    <n v="209858"/>
    <s v="Battleship"/>
    <s v="AU82"/>
    <s v="MARIA RAMOS"/>
    <n v="0"/>
    <n v="0"/>
    <n v="0"/>
    <n v="0"/>
    <n v="0"/>
    <n v="0"/>
    <n v="0"/>
    <n v="0"/>
    <n v="0"/>
    <n v="0"/>
    <n v="0"/>
    <n v="0"/>
    <n v="0"/>
    <n v="0"/>
    <n v="0"/>
    <n v="0"/>
    <n v="0"/>
    <n v="0"/>
    <n v="0"/>
    <n v="0"/>
  </r>
  <r>
    <x v="0"/>
    <x v="0"/>
    <x v="3"/>
    <s v="Brittanie Braggs"/>
    <s v="San Antonio/Laredo"/>
    <s v="Wurzbach Road"/>
    <n v="215745"/>
    <s v="Battleship"/>
    <s v="AU8J"/>
    <s v="JIMENA MANCINAS"/>
    <n v="0"/>
    <n v="0"/>
    <n v="0"/>
    <n v="0"/>
    <n v="0"/>
    <n v="0"/>
    <n v="0"/>
    <n v="0"/>
    <n v="0"/>
    <n v="0"/>
    <n v="0"/>
    <n v="0.22"/>
    <n v="0"/>
    <n v="0"/>
    <n v="0"/>
    <n v="0"/>
    <n v="0"/>
    <n v="0"/>
    <n v="0"/>
    <n v="0"/>
  </r>
  <r>
    <x v="0"/>
    <x v="0"/>
    <x v="3"/>
    <s v="Brittanie Braggs"/>
    <s v="San Antonio/Laredo"/>
    <s v="LAREDO PLANTATION CENTRE"/>
    <n v="207752"/>
    <s v="Flagship"/>
    <s v="AUBR"/>
    <s v="CECILIA ROMANOS"/>
    <n v="0"/>
    <n v="0"/>
    <n v="0"/>
    <n v="0"/>
    <n v="0"/>
    <n v="0"/>
    <n v="0"/>
    <n v="0"/>
    <n v="0"/>
    <n v="0"/>
    <n v="0"/>
    <n v="0"/>
    <n v="0"/>
    <n v="0"/>
    <n v="0"/>
    <n v="0"/>
    <n v="0"/>
    <n v="0"/>
    <n v="0"/>
    <n v="0"/>
  </r>
  <r>
    <x v="0"/>
    <x v="1"/>
    <x v="6"/>
    <s v="Brittanie Braggs"/>
    <s v="Arizona"/>
    <s v="Legacy Village"/>
    <n v="178016"/>
    <s v="Regular"/>
    <s v="A00F"/>
    <s v="ALIA AGUILAR"/>
    <n v="0"/>
    <n v="0"/>
    <n v="0"/>
    <n v="0"/>
    <n v="0"/>
    <n v="0"/>
    <n v="0"/>
    <n v="0"/>
    <n v="0"/>
    <n v="0"/>
    <n v="0"/>
    <n v="0"/>
    <n v="0"/>
    <n v="0"/>
    <n v="0"/>
    <n v="0"/>
    <n v="0"/>
    <n v="0"/>
    <n v="0"/>
    <n v="0"/>
  </r>
  <r>
    <x v="0"/>
    <x v="0"/>
    <x v="7"/>
    <s v="Brittanie Braggs"/>
    <s v="Colorado"/>
    <s v="Academy Blvd CO"/>
    <n v="176049"/>
    <s v="Regular"/>
    <s v="A015"/>
    <s v="JOSHUA ALLEN"/>
    <n v="0"/>
    <n v="0"/>
    <n v="0"/>
    <n v="0"/>
    <n v="0"/>
    <n v="0"/>
    <n v="0"/>
    <n v="0"/>
    <n v="0"/>
    <n v="0"/>
    <n v="0"/>
    <n v="0"/>
    <n v="0"/>
    <n v="0"/>
    <n v="0"/>
    <n v="0"/>
    <n v="0"/>
    <n v="0"/>
    <n v="0"/>
    <n v="0"/>
  </r>
  <r>
    <x v="0"/>
    <x v="1"/>
    <x v="6"/>
    <s v="Brittanie Braggs"/>
    <s v="Arizona"/>
    <s v="VAL VISTA"/>
    <n v="176995"/>
    <s v="Regular"/>
    <s v="A027"/>
    <s v="LOGAN ASH"/>
    <n v="0"/>
    <n v="0"/>
    <n v="0"/>
    <n v="0"/>
    <n v="0"/>
    <n v="0"/>
    <n v="0"/>
    <n v="0"/>
    <n v="0"/>
    <n v="0"/>
    <n v="0"/>
    <n v="0"/>
    <n v="0"/>
    <n v="0"/>
    <n v="0"/>
    <n v="0"/>
    <n v="0"/>
    <n v="0"/>
    <n v="0"/>
    <n v="0"/>
  </r>
  <r>
    <x v="0"/>
    <x v="0"/>
    <x v="5"/>
    <s v="Brittanie Braggs"/>
    <s v="Houston South West"/>
    <s v="Westheimer Tanglewilde"/>
    <n v="209864"/>
    <s v="Regular"/>
    <s v="A02F"/>
    <s v="LUZ AVILES PEREZ"/>
    <n v="0"/>
    <n v="0"/>
    <n v="0"/>
    <n v="0"/>
    <n v="0"/>
    <n v="0"/>
    <n v="0"/>
    <n v="0"/>
    <n v="0"/>
    <n v="0"/>
    <n v="0"/>
    <n v="0"/>
    <n v="0"/>
    <n v="0"/>
    <n v="0"/>
    <n v="0"/>
    <n v="0"/>
    <n v="0"/>
    <n v="0"/>
    <n v="0"/>
  </r>
  <r>
    <x v="0"/>
    <x v="0"/>
    <x v="0"/>
    <s v="Brittanie Braggs"/>
    <s v="Houston North East"/>
    <s v="Missouri City"/>
    <n v="174113"/>
    <s v="Regular"/>
    <s v="A02U"/>
    <s v="FAZEEL BAIG"/>
    <n v="0"/>
    <n v="0"/>
    <n v="0"/>
    <n v="0"/>
    <n v="0"/>
    <n v="0"/>
    <n v="0"/>
    <n v="0"/>
    <n v="0"/>
    <n v="0"/>
    <n v="0"/>
    <n v="0"/>
    <n v="0"/>
    <n v="0"/>
    <n v="0"/>
    <n v="0"/>
    <n v="0"/>
    <n v="0"/>
    <n v="0"/>
    <n v="0"/>
  </r>
  <r>
    <x v="0"/>
    <x v="1"/>
    <x v="4"/>
    <s v="Brittanie Braggs"/>
    <s v="North Carolina"/>
    <s v="Durham"/>
    <n v="216129"/>
    <s v="Regular"/>
    <s v="A02Z"/>
    <s v="CONNOR BAKER"/>
    <n v="0"/>
    <n v="0"/>
    <n v="0"/>
    <n v="0"/>
    <n v="0"/>
    <n v="0"/>
    <n v="0"/>
    <n v="0"/>
    <n v="0"/>
    <n v="0"/>
    <n v="0"/>
    <n v="0"/>
    <n v="0"/>
    <n v="0"/>
    <n v="0"/>
    <n v="0"/>
    <n v="0"/>
    <n v="0"/>
    <n v="0"/>
    <n v="0"/>
  </r>
  <r>
    <x v="0"/>
    <x v="1"/>
    <x v="6"/>
    <s v="Brittanie Braggs"/>
    <s v="Arizona"/>
    <s v="VAL VISTA"/>
    <n v="176995"/>
    <s v="Regular"/>
    <s v="A040"/>
    <s v="RAHMIR BENNETT"/>
    <n v="0"/>
    <n v="0"/>
    <n v="0"/>
    <n v="0"/>
    <n v="0"/>
    <n v="0"/>
    <n v="0"/>
    <n v="0"/>
    <n v="0"/>
    <n v="0"/>
    <n v="0"/>
    <n v="0"/>
    <n v="0"/>
    <n v="0"/>
    <n v="0"/>
    <n v="0"/>
    <n v="0"/>
    <n v="0"/>
    <n v="0"/>
    <n v="0"/>
  </r>
  <r>
    <x v="0"/>
    <x v="1"/>
    <x v="4"/>
    <s v="Brittanie Braggs"/>
    <s v="North Carolina"/>
    <s v="Durham"/>
    <n v="216129"/>
    <s v="Regular"/>
    <s v="A053"/>
    <s v="DENISE BRADLEY"/>
    <n v="0"/>
    <n v="0"/>
    <n v="0"/>
    <n v="0"/>
    <n v="0"/>
    <n v="0"/>
    <n v="0"/>
    <n v="0"/>
    <n v="0"/>
    <n v="0"/>
    <n v="0"/>
    <n v="0"/>
    <n v="0"/>
    <n v="0"/>
    <n v="0"/>
    <n v="0"/>
    <n v="0"/>
    <n v="0"/>
    <n v="0"/>
    <n v="0"/>
  </r>
  <r>
    <x v="0"/>
    <x v="0"/>
    <x v="3"/>
    <s v="Brittanie Braggs"/>
    <s v="San Antonio/Laredo"/>
    <s v="DEL RIO"/>
    <n v="207754"/>
    <s v="Flagship"/>
    <s v="A06D"/>
    <s v="ERNESTO CALDERON"/>
    <n v="0"/>
    <n v="0"/>
    <n v="0"/>
    <n v="0"/>
    <n v="0"/>
    <n v="0"/>
    <n v="0"/>
    <n v="0"/>
    <n v="0"/>
    <n v="0"/>
    <n v="0"/>
    <n v="0"/>
    <n v="0"/>
    <n v="0"/>
    <n v="0"/>
    <n v="0"/>
    <n v="0"/>
    <n v="0"/>
    <n v="0"/>
    <n v="0"/>
  </r>
  <r>
    <x v="0"/>
    <x v="0"/>
    <x v="5"/>
    <s v="Brittanie Braggs"/>
    <s v="Houston South West"/>
    <s v="Memorial Dr"/>
    <n v="213409"/>
    <s v="Regular"/>
    <s v="A06X"/>
    <s v="YORGELIS CARDENAS-MONTERO"/>
    <n v="0"/>
    <n v="0"/>
    <n v="0"/>
    <n v="0"/>
    <n v="0"/>
    <n v="0"/>
    <n v="0"/>
    <n v="0"/>
    <n v="0"/>
    <n v="0"/>
    <n v="0"/>
    <n v="0"/>
    <n v="0"/>
    <n v="0"/>
    <n v="0"/>
    <n v="0"/>
    <n v="0"/>
    <n v="0"/>
    <n v="0"/>
    <n v="0"/>
  </r>
  <r>
    <x v="0"/>
    <x v="0"/>
    <x v="3"/>
    <s v="Brittanie Braggs"/>
    <s v="San Antonio/Laredo"/>
    <s v="San Pedro"/>
    <n v="215746"/>
    <s v="Flagship"/>
    <s v="A073"/>
    <s v="VICTOR CARRASQUILLO"/>
    <n v="0"/>
    <n v="0"/>
    <n v="0"/>
    <n v="0"/>
    <n v="0"/>
    <n v="0"/>
    <n v="0"/>
    <n v="0"/>
    <n v="0"/>
    <n v="0"/>
    <n v="0"/>
    <n v="0"/>
    <n v="0"/>
    <n v="0"/>
    <n v="0"/>
    <n v="0"/>
    <n v="0"/>
    <n v="0"/>
    <n v="0"/>
    <n v="0"/>
  </r>
  <r>
    <x v="0"/>
    <x v="0"/>
    <x v="0"/>
    <s v="Brittanie Braggs"/>
    <s v="Houston North East"/>
    <s v="Missouri City"/>
    <n v="174113"/>
    <s v="Regular"/>
    <s v="A08X"/>
    <s v="SIMEON COLEMAN"/>
    <n v="0"/>
    <n v="0"/>
    <n v="0"/>
    <n v="0"/>
    <n v="0"/>
    <n v="0"/>
    <n v="0"/>
    <n v="0"/>
    <n v="0"/>
    <n v="0"/>
    <n v="0"/>
    <n v="0"/>
    <n v="0"/>
    <n v="0"/>
    <n v="0"/>
    <n v="0"/>
    <n v="0"/>
    <n v="0"/>
    <n v="0"/>
    <n v="0"/>
  </r>
  <r>
    <x v="0"/>
    <x v="0"/>
    <x v="1"/>
    <s v="Brittanie Braggs"/>
    <s v="Houston East"/>
    <s v="Baytown"/>
    <n v="219201"/>
    <s v="Regular"/>
    <s v="A09E"/>
    <s v="CHRISTOPHER CORLEY"/>
    <n v="0"/>
    <n v="0"/>
    <n v="0"/>
    <n v="0"/>
    <n v="0"/>
    <n v="0"/>
    <n v="0"/>
    <n v="0"/>
    <n v="0"/>
    <n v="0"/>
    <n v="0"/>
    <n v="0"/>
    <n v="0"/>
    <n v="0"/>
    <n v="0"/>
    <n v="0"/>
    <n v="0"/>
    <n v="0"/>
    <n v="0"/>
    <n v="0"/>
  </r>
  <r>
    <x v="0"/>
    <x v="0"/>
    <x v="7"/>
    <s v="Brittanie Braggs"/>
    <s v="Colorado"/>
    <s v="Grand View Market Place"/>
    <n v="210924"/>
    <s v="Regular"/>
    <s v="A0AG"/>
    <s v="ADONIS DAVIDSON"/>
    <n v="0"/>
    <n v="0"/>
    <n v="0"/>
    <n v="0"/>
    <n v="0"/>
    <n v="0"/>
    <n v="0"/>
    <n v="0"/>
    <n v="0"/>
    <n v="0"/>
    <n v="0"/>
    <n v="0"/>
    <n v="0"/>
    <n v="0"/>
    <n v="0"/>
    <n v="0"/>
    <n v="0"/>
    <n v="0"/>
    <n v="0"/>
    <n v="0"/>
  </r>
  <r>
    <x v="0"/>
    <x v="0"/>
    <x v="3"/>
    <s v="Brittanie Braggs"/>
    <s v="San Antonio/Laredo"/>
    <s v="San Pedro"/>
    <n v="215746"/>
    <s v="Flagship"/>
    <s v="A0AP"/>
    <s v="LARRY DAVIS"/>
    <n v="0"/>
    <n v="0"/>
    <n v="0"/>
    <n v="0"/>
    <n v="0"/>
    <n v="0"/>
    <n v="0"/>
    <n v="0"/>
    <n v="0"/>
    <n v="0"/>
    <n v="0"/>
    <n v="0"/>
    <n v="0"/>
    <n v="0"/>
    <n v="0"/>
    <n v="0"/>
    <n v="0"/>
    <n v="0"/>
    <n v="0"/>
    <n v="0"/>
  </r>
  <r>
    <x v="0"/>
    <x v="0"/>
    <x v="3"/>
    <s v="Brittanie Braggs"/>
    <s v="San Antonio/Laredo"/>
    <s v="EAGLE PASS"/>
    <n v="207753"/>
    <s v="Flagship"/>
    <s v="A0AZ"/>
    <s v="ANGELA DE LOS SANTOS"/>
    <n v="0"/>
    <n v="0"/>
    <n v="0"/>
    <n v="0"/>
    <n v="0"/>
    <n v="0"/>
    <n v="0"/>
    <n v="0"/>
    <n v="0"/>
    <n v="0"/>
    <n v="0"/>
    <n v="0"/>
    <n v="0"/>
    <n v="0"/>
    <n v="0"/>
    <n v="0"/>
    <n v="0"/>
    <n v="0"/>
    <n v="0"/>
    <n v="0"/>
  </r>
  <r>
    <x v="0"/>
    <x v="1"/>
    <x v="2"/>
    <s v="Brittanie Braggs"/>
    <s v="Wisconsin East"/>
    <s v="FOND DU LAC"/>
    <n v="211318"/>
    <s v="Battleship"/>
    <s v="A0BJ"/>
    <s v="MADISON DEMLOW"/>
    <n v="0"/>
    <n v="0"/>
    <n v="0"/>
    <n v="0"/>
    <n v="0"/>
    <n v="0"/>
    <n v="0"/>
    <n v="0"/>
    <n v="0"/>
    <n v="0"/>
    <n v="0"/>
    <n v="0"/>
    <n v="0"/>
    <n v="0"/>
    <n v="0"/>
    <n v="0"/>
    <n v="0"/>
    <n v="0"/>
    <n v="0"/>
    <n v="0"/>
  </r>
  <r>
    <x v="0"/>
    <x v="0"/>
    <x v="3"/>
    <s v="Brittanie Braggs"/>
    <s v="San Antonio/Laredo"/>
    <s v="Laredo- Bob Bullock"/>
    <n v="164638"/>
    <s v="Battleship"/>
    <s v="A0BS"/>
    <s v="MICHELLE DIAZ"/>
    <n v="0"/>
    <n v="0"/>
    <n v="0"/>
    <n v="0"/>
    <n v="0"/>
    <n v="0"/>
    <n v="0"/>
    <n v="0"/>
    <n v="0"/>
    <n v="0"/>
    <n v="0"/>
    <n v="0"/>
    <n v="0"/>
    <n v="0"/>
    <n v="0"/>
    <n v="0"/>
    <n v="0"/>
    <n v="0"/>
    <n v="0"/>
    <n v="0"/>
  </r>
  <r>
    <x v="0"/>
    <x v="0"/>
    <x v="8"/>
    <s v="Brittanie Braggs"/>
    <s v="Austin"/>
    <s v="OLTORF"/>
    <n v="176020"/>
    <s v="Regular"/>
    <s v="A0C9"/>
    <s v="CRUZ DOMINGUEZ"/>
    <n v="0"/>
    <n v="0"/>
    <n v="0"/>
    <n v="0"/>
    <n v="0"/>
    <n v="0"/>
    <n v="0"/>
    <n v="0"/>
    <n v="0"/>
    <n v="0"/>
    <n v="0"/>
    <n v="0"/>
    <n v="0"/>
    <n v="0"/>
    <n v="0"/>
    <n v="0"/>
    <n v="0"/>
    <n v="0"/>
    <n v="0"/>
    <n v="0"/>
  </r>
  <r>
    <x v="0"/>
    <x v="0"/>
    <x v="3"/>
    <s v="Brittanie Braggs"/>
    <s v="San Antonio/Laredo"/>
    <s v="Wurzbach Road"/>
    <n v="215745"/>
    <s v="Battleship"/>
    <s v="A0DM"/>
    <s v="ELIANA ESQUIVEL"/>
    <n v="0"/>
    <n v="0"/>
    <n v="0"/>
    <n v="0"/>
    <n v="0"/>
    <n v="0"/>
    <n v="0"/>
    <n v="0"/>
    <n v="0"/>
    <n v="0"/>
    <n v="0"/>
    <n v="0"/>
    <n v="0"/>
    <n v="0"/>
    <n v="0"/>
    <n v="0"/>
    <n v="0"/>
    <n v="0"/>
    <n v="0"/>
    <n v="0"/>
  </r>
  <r>
    <x v="0"/>
    <x v="1"/>
    <x v="2"/>
    <s v="Brittanie Braggs"/>
    <s v="Wisconsin East"/>
    <s v="FOND DU LAC"/>
    <n v="211318"/>
    <s v="Battleship"/>
    <s v="A0F0"/>
    <s v="EMMA FELLERER"/>
    <n v="0"/>
    <n v="0"/>
    <n v="0"/>
    <n v="0"/>
    <n v="0"/>
    <n v="0"/>
    <n v="0"/>
    <n v="0"/>
    <n v="0"/>
    <n v="1.77"/>
    <n v="0"/>
    <n v="0"/>
    <n v="0"/>
    <n v="0"/>
    <n v="0.04"/>
    <n v="0"/>
    <n v="0"/>
    <n v="0"/>
    <n v="0"/>
    <n v="0.25"/>
  </r>
  <r>
    <x v="0"/>
    <x v="0"/>
    <x v="3"/>
    <s v="Brittanie Braggs"/>
    <s v="San Antonio/Laredo"/>
    <s v="LAREDO PLANTATION CENTRE"/>
    <n v="207752"/>
    <s v="Flagship"/>
    <s v="A0G7"/>
    <s v="JOSE FUENTES"/>
    <n v="0"/>
    <n v="0"/>
    <n v="0"/>
    <n v="0"/>
    <n v="0"/>
    <n v="0"/>
    <n v="0"/>
    <n v="0"/>
    <n v="0"/>
    <n v="0"/>
    <n v="0"/>
    <n v="0"/>
    <n v="0"/>
    <n v="0"/>
    <n v="0"/>
    <n v="0"/>
    <n v="0"/>
    <n v="0"/>
    <n v="0"/>
    <n v="0"/>
  </r>
  <r>
    <x v="0"/>
    <x v="1"/>
    <x v="4"/>
    <s v="Brittanie Braggs"/>
    <s v="North Carolina"/>
    <s v="Garner Raleigh"/>
    <n v="176289"/>
    <s v="Regular"/>
    <s v="A0GO"/>
    <s v="LUIS GARCIA"/>
    <n v="0"/>
    <n v="0"/>
    <n v="0"/>
    <n v="0"/>
    <n v="0"/>
    <n v="0"/>
    <n v="0"/>
    <n v="0"/>
    <n v="0"/>
    <n v="0"/>
    <n v="0"/>
    <n v="0"/>
    <n v="0"/>
    <n v="0"/>
    <n v="0"/>
    <n v="0"/>
    <n v="0"/>
    <n v="0"/>
    <n v="0"/>
    <n v="0"/>
  </r>
  <r>
    <x v="0"/>
    <x v="0"/>
    <x v="7"/>
    <s v="Brittanie Braggs"/>
    <s v="Colorado"/>
    <s v="Interquest"/>
    <n v="241356"/>
    <s v="Regular"/>
    <s v="A0H6"/>
    <s v="JOSHUA GARCIA"/>
    <n v="0"/>
    <n v="0"/>
    <n v="0"/>
    <n v="0"/>
    <n v="0"/>
    <n v="0"/>
    <n v="0"/>
    <n v="0"/>
    <n v="0"/>
    <n v="0"/>
    <n v="0"/>
    <n v="0"/>
    <n v="0"/>
    <n v="0"/>
    <n v="0"/>
    <n v="0"/>
    <n v="0"/>
    <n v="0"/>
    <n v="0"/>
    <n v="0"/>
  </r>
  <r>
    <x v="0"/>
    <x v="0"/>
    <x v="3"/>
    <s v="Brittanie Braggs"/>
    <s v="San Antonio/Laredo"/>
    <s v="San Pedro"/>
    <n v="215746"/>
    <s v="Flagship"/>
    <s v="A0HE"/>
    <s v="ANIKA GARZA"/>
    <n v="0"/>
    <n v="0"/>
    <n v="0"/>
    <n v="0"/>
    <n v="0"/>
    <n v="0"/>
    <n v="0"/>
    <n v="0"/>
    <n v="0"/>
    <n v="0"/>
    <n v="0"/>
    <n v="0"/>
    <n v="0"/>
    <n v="0"/>
    <n v="0"/>
    <n v="0"/>
    <n v="0"/>
    <n v="0"/>
    <n v="0"/>
    <n v="0"/>
  </r>
  <r>
    <x v="0"/>
    <x v="1"/>
    <x v="2"/>
    <s v="Brittanie Braggs"/>
    <s v="Wisconsin West"/>
    <s v="APPLETON"/>
    <n v="207757"/>
    <s v="Battleship"/>
    <s v="A0J3"/>
    <s v="EUGENE GREEN"/>
    <n v="0"/>
    <n v="0"/>
    <n v="0"/>
    <n v="0"/>
    <n v="0"/>
    <n v="0"/>
    <n v="0"/>
    <n v="0"/>
    <n v="0"/>
    <n v="0"/>
    <n v="0"/>
    <n v="0"/>
    <n v="0"/>
    <n v="0"/>
    <n v="0"/>
    <n v="0"/>
    <n v="0"/>
    <n v="0"/>
    <n v="0"/>
    <n v="0"/>
  </r>
  <r>
    <x v="0"/>
    <x v="1"/>
    <x v="2"/>
    <s v="Brittanie Braggs"/>
    <s v="Wisconsin West"/>
    <s v="APPLETON"/>
    <n v="207757"/>
    <s v="Battleship"/>
    <s v="A0J5"/>
    <s v="TINA GRIFFITHS"/>
    <n v="0"/>
    <n v="0"/>
    <n v="0"/>
    <n v="0"/>
    <n v="0"/>
    <n v="0"/>
    <n v="0"/>
    <n v="0"/>
    <n v="0"/>
    <n v="0"/>
    <n v="0"/>
    <n v="0"/>
    <n v="0"/>
    <n v="0"/>
    <n v="0"/>
    <n v="0"/>
    <n v="0"/>
    <n v="0"/>
    <n v="0"/>
    <n v="0"/>
  </r>
  <r>
    <x v="0"/>
    <x v="1"/>
    <x v="2"/>
    <s v="Brittanie Braggs"/>
    <s v="Wisconsin West"/>
    <s v="Richland Center"/>
    <n v="240355"/>
    <s v="Regular"/>
    <s v="A0KE"/>
    <s v="JESSIKA HARDY"/>
    <n v="0"/>
    <n v="0"/>
    <n v="0"/>
    <n v="0"/>
    <n v="0"/>
    <n v="0"/>
    <n v="0"/>
    <n v="0"/>
    <n v="0"/>
    <n v="0"/>
    <n v="0"/>
    <n v="0"/>
    <n v="0"/>
    <n v="0"/>
    <n v="0"/>
    <n v="0"/>
    <n v="0"/>
    <n v="0"/>
    <n v="0"/>
    <n v="0"/>
  </r>
  <r>
    <x v="0"/>
    <x v="0"/>
    <x v="0"/>
    <s v="Brittanie Braggs"/>
    <s v="Houston North East"/>
    <s v="Texas City"/>
    <n v="180413"/>
    <s v="Regular"/>
    <s v="A0M8"/>
    <s v="MICHAEL HOANG"/>
    <n v="0"/>
    <n v="0"/>
    <n v="0"/>
    <n v="0"/>
    <n v="0"/>
    <n v="0"/>
    <n v="0"/>
    <n v="0"/>
    <n v="0"/>
    <n v="0"/>
    <n v="0"/>
    <n v="0"/>
    <n v="0"/>
    <n v="0"/>
    <n v="0"/>
    <n v="0"/>
    <n v="0"/>
    <n v="0"/>
    <n v="0"/>
    <n v="0"/>
  </r>
  <r>
    <x v="0"/>
    <x v="0"/>
    <x v="1"/>
    <s v="Brittanie Braggs"/>
    <s v="Houston East"/>
    <s v="Falls Creek Humble"/>
    <n v="176028"/>
    <s v="Battleship"/>
    <s v="A0O1"/>
    <s v="SHAZELL JOHNSON"/>
    <n v="0"/>
    <n v="0"/>
    <n v="0"/>
    <n v="0"/>
    <n v="0"/>
    <n v="0"/>
    <n v="0"/>
    <n v="0"/>
    <n v="0"/>
    <n v="0"/>
    <n v="0"/>
    <n v="0"/>
    <n v="0"/>
    <n v="0"/>
    <n v="0"/>
    <n v="0"/>
    <n v="0"/>
    <n v="0"/>
    <n v="0"/>
    <n v="0"/>
  </r>
  <r>
    <x v="0"/>
    <x v="1"/>
    <x v="2"/>
    <s v="Brittanie Braggs"/>
    <s v="Wisconsin West"/>
    <s v="APPLETON"/>
    <n v="207757"/>
    <s v="Battleship"/>
    <s v="A0OR"/>
    <s v="DUSTIN KEENEY"/>
    <n v="0"/>
    <n v="0"/>
    <n v="0"/>
    <n v="0"/>
    <n v="0"/>
    <n v="0"/>
    <n v="0"/>
    <n v="0"/>
    <n v="0"/>
    <n v="0"/>
    <n v="0"/>
    <n v="0"/>
    <n v="0"/>
    <n v="0"/>
    <n v="0"/>
    <n v="0"/>
    <n v="0"/>
    <n v="0"/>
    <n v="0"/>
    <n v="0"/>
  </r>
  <r>
    <x v="0"/>
    <x v="0"/>
    <x v="7"/>
    <s v="Brittanie Braggs"/>
    <s v="Colorado"/>
    <s v="Interquest"/>
    <n v="241356"/>
    <s v="Regular"/>
    <s v="A0OU"/>
    <s v="NATHANIEL KEMPA"/>
    <n v="0"/>
    <n v="0"/>
    <n v="0"/>
    <n v="0"/>
    <n v="0"/>
    <n v="0"/>
    <n v="0"/>
    <n v="0"/>
    <n v="0"/>
    <n v="0"/>
    <n v="0"/>
    <n v="0"/>
    <n v="0"/>
    <n v="0"/>
    <n v="0"/>
    <n v="0"/>
    <n v="0"/>
    <n v="0"/>
    <n v="0"/>
    <n v="0"/>
  </r>
  <r>
    <x v="0"/>
    <x v="1"/>
    <x v="6"/>
    <s v="Brittanie Braggs"/>
    <s v="Arizona"/>
    <s v="VAL VISTA"/>
    <n v="176995"/>
    <s v="Regular"/>
    <s v="A0SR"/>
    <s v="BRAYDEN MARIANO"/>
    <n v="0"/>
    <n v="0"/>
    <n v="0"/>
    <n v="0"/>
    <n v="0"/>
    <n v="0"/>
    <n v="0"/>
    <n v="0"/>
    <n v="0"/>
    <n v="0"/>
    <n v="0"/>
    <n v="0"/>
    <n v="0"/>
    <n v="0"/>
    <n v="0"/>
    <n v="0"/>
    <n v="0"/>
    <n v="0"/>
    <n v="0"/>
    <n v="0"/>
  </r>
  <r>
    <x v="0"/>
    <x v="1"/>
    <x v="2"/>
    <s v="Brittanie Braggs"/>
    <s v="Wisconsin East"/>
    <s v="FOND DU LAC"/>
    <n v="211318"/>
    <s v="Battleship"/>
    <s v="A0TZ"/>
    <s v="JAYLEN MASON"/>
    <n v="0"/>
    <n v="0"/>
    <n v="0"/>
    <n v="0"/>
    <n v="0"/>
    <n v="0"/>
    <n v="0"/>
    <n v="4.47"/>
    <n v="0"/>
    <n v="0"/>
    <n v="0"/>
    <n v="0.09"/>
    <n v="0"/>
    <n v="1.28"/>
    <n v="3.11"/>
    <n v="0"/>
    <n v="8.9700000000000006"/>
    <n v="0"/>
    <n v="2.14"/>
    <n v="0"/>
  </r>
  <r>
    <x v="0"/>
    <x v="0"/>
    <x v="7"/>
    <s v="Brittanie Braggs"/>
    <s v="Colorado"/>
    <s v="Grand View Market Place"/>
    <n v="210924"/>
    <s v="Regular"/>
    <s v="A0WC"/>
    <s v="ALEJANDRO MONTOYA"/>
    <n v="0"/>
    <n v="0"/>
    <n v="0"/>
    <n v="0"/>
    <n v="0"/>
    <n v="0"/>
    <n v="0"/>
    <n v="0"/>
    <n v="0"/>
    <n v="0"/>
    <n v="0"/>
    <n v="0"/>
    <n v="0"/>
    <n v="0"/>
    <n v="0"/>
    <n v="0"/>
    <n v="0"/>
    <n v="0"/>
    <n v="0"/>
    <n v="0"/>
  </r>
  <r>
    <x v="0"/>
    <x v="0"/>
    <x v="3"/>
    <s v="Brittanie Braggs"/>
    <s v="San Antonio/Laredo"/>
    <s v="Wurzbach Road"/>
    <n v="215745"/>
    <s v="Battleship"/>
    <s v="A0WM"/>
    <s v="RUDOLFO MORALES"/>
    <n v="0"/>
    <n v="0"/>
    <n v="0"/>
    <n v="0"/>
    <n v="0"/>
    <n v="0"/>
    <n v="0"/>
    <n v="0"/>
    <n v="0"/>
    <n v="0"/>
    <n v="0"/>
    <n v="0"/>
    <n v="0"/>
    <n v="0"/>
    <n v="0"/>
    <n v="0"/>
    <n v="0"/>
    <n v="0"/>
    <n v="0"/>
    <n v="0"/>
  </r>
  <r>
    <x v="0"/>
    <x v="0"/>
    <x v="5"/>
    <s v="Brittanie Braggs"/>
    <s v="Houston South West"/>
    <s v="Bellaire (Hong Kong Mall)"/>
    <n v="209866"/>
    <s v="Battleship"/>
    <s v="A0XS"/>
    <s v="ANH NGUYEN"/>
    <n v="0"/>
    <n v="0"/>
    <n v="0"/>
    <n v="0"/>
    <n v="0"/>
    <n v="0"/>
    <n v="0"/>
    <n v="0"/>
    <n v="0"/>
    <n v="0"/>
    <n v="0"/>
    <n v="0"/>
    <n v="0"/>
    <n v="0"/>
    <n v="0"/>
    <n v="0"/>
    <n v="0"/>
    <n v="0"/>
    <n v="0"/>
    <n v="0"/>
  </r>
  <r>
    <x v="0"/>
    <x v="0"/>
    <x v="5"/>
    <s v="Brittanie Braggs"/>
    <s v="Houston South West"/>
    <s v="Bellaire (Hong Kong Mall)"/>
    <n v="209866"/>
    <s v="Battleship"/>
    <s v="A0XX"/>
    <s v="HAI NGUYEN"/>
    <n v="0"/>
    <n v="0"/>
    <n v="2.4500000000000002"/>
    <n v="0.66"/>
    <n v="0.56000000000000005"/>
    <n v="0"/>
    <n v="0.19"/>
    <n v="0"/>
    <n v="0.17"/>
    <n v="0.45"/>
    <n v="0.44"/>
    <n v="0"/>
    <n v="0"/>
    <n v="1.9"/>
    <n v="0"/>
    <n v="2.62"/>
    <n v="1.61"/>
    <n v="0.74"/>
    <n v="2.81"/>
    <n v="0"/>
  </r>
  <r>
    <x v="0"/>
    <x v="0"/>
    <x v="5"/>
    <s v="Brittanie Braggs"/>
    <s v="Houston South West"/>
    <s v="Bellaire (Hong Kong Mall)"/>
    <n v="209866"/>
    <s v="Battleship"/>
    <s v="A0Y0"/>
    <s v="QUOC NINH"/>
    <n v="0"/>
    <n v="0"/>
    <n v="0"/>
    <n v="0"/>
    <n v="0"/>
    <n v="0"/>
    <n v="0"/>
    <n v="0"/>
    <n v="0"/>
    <n v="0"/>
    <n v="0"/>
    <n v="0"/>
    <n v="0"/>
    <n v="0"/>
    <n v="0"/>
    <n v="0"/>
    <n v="0"/>
    <n v="0"/>
    <n v="0"/>
    <n v="0"/>
  </r>
  <r>
    <x v="0"/>
    <x v="1"/>
    <x v="6"/>
    <s v="Brittanie Braggs"/>
    <s v="Arizona"/>
    <s v="Bethany Home"/>
    <n v="216514"/>
    <s v="Regular"/>
    <s v="A0YZ"/>
    <s v="RAMON ORTIZ"/>
    <n v="0"/>
    <n v="0"/>
    <n v="0"/>
    <n v="0"/>
    <n v="0"/>
    <n v="0"/>
    <n v="0"/>
    <n v="0"/>
    <n v="0"/>
    <n v="0"/>
    <n v="0"/>
    <n v="0"/>
    <n v="0"/>
    <n v="0"/>
    <n v="0"/>
    <n v="0"/>
    <n v="0"/>
    <n v="0"/>
    <n v="0"/>
    <n v="0"/>
  </r>
  <r>
    <x v="0"/>
    <x v="0"/>
    <x v="1"/>
    <s v="Brittanie Braggs"/>
    <s v="Houston East"/>
    <s v="Deer Park"/>
    <n v="209870"/>
    <s v="Regular"/>
    <s v="A10G"/>
    <s v="MIA PEREZ"/>
    <n v="0"/>
    <n v="0"/>
    <n v="0"/>
    <n v="0"/>
    <n v="0"/>
    <n v="0"/>
    <n v="0"/>
    <n v="0"/>
    <n v="0"/>
    <n v="0"/>
    <n v="0"/>
    <n v="0"/>
    <n v="0"/>
    <n v="0"/>
    <n v="0"/>
    <n v="0"/>
    <n v="0"/>
    <n v="0"/>
    <n v="0"/>
    <n v="0"/>
  </r>
  <r>
    <x v="0"/>
    <x v="1"/>
    <x v="6"/>
    <s v="Brittanie Braggs"/>
    <s v="Arizona"/>
    <s v="VAL VISTA"/>
    <n v="176995"/>
    <s v="Regular"/>
    <s v="A10V"/>
    <s v="BORIS PETROV"/>
    <n v="0"/>
    <n v="0"/>
    <n v="0"/>
    <n v="0"/>
    <n v="0"/>
    <n v="0"/>
    <n v="0"/>
    <n v="0"/>
    <n v="0"/>
    <n v="0"/>
    <n v="0"/>
    <n v="0"/>
    <n v="0"/>
    <n v="0"/>
    <n v="0"/>
    <n v="0"/>
    <n v="0"/>
    <n v="0"/>
    <n v="0"/>
    <n v="0"/>
  </r>
  <r>
    <x v="0"/>
    <x v="0"/>
    <x v="3"/>
    <s v="Brittanie Braggs"/>
    <s v="San Antonio/Laredo"/>
    <s v="DEL RIO"/>
    <n v="207754"/>
    <s v="Flagship"/>
    <s v="A11D"/>
    <s v="AARON PONCE"/>
    <n v="0"/>
    <n v="0"/>
    <n v="0"/>
    <n v="0"/>
    <n v="0"/>
    <n v="0"/>
    <n v="0"/>
    <n v="0"/>
    <n v="0"/>
    <n v="0"/>
    <n v="0"/>
    <n v="0"/>
    <n v="0"/>
    <n v="0"/>
    <n v="0"/>
    <n v="0"/>
    <n v="0"/>
    <n v="0"/>
    <n v="0"/>
    <n v="0"/>
  </r>
  <r>
    <x v="0"/>
    <x v="0"/>
    <x v="3"/>
    <s v="Brittanie Braggs"/>
    <s v="San Antonio/Laredo"/>
    <s v="Uvalde"/>
    <n v="215747"/>
    <s v="Flagship"/>
    <s v="A12C"/>
    <s v="PATRICIA RAMOS"/>
    <n v="0"/>
    <n v="0"/>
    <n v="0"/>
    <n v="0"/>
    <n v="0"/>
    <n v="0"/>
    <n v="0"/>
    <n v="0"/>
    <n v="0"/>
    <n v="0"/>
    <n v="0"/>
    <n v="0"/>
    <n v="0"/>
    <n v="0"/>
    <n v="0"/>
    <n v="0"/>
    <n v="0"/>
    <n v="0"/>
    <n v="0"/>
    <n v="0"/>
  </r>
  <r>
    <x v="0"/>
    <x v="0"/>
    <x v="3"/>
    <s v="Brittanie Braggs"/>
    <s v="San Antonio/Laredo"/>
    <s v="Laredo Crossing"/>
    <n v="174067"/>
    <s v="Regular"/>
    <s v="A12D"/>
    <s v="MARK RAMOS"/>
    <n v="0"/>
    <n v="0"/>
    <n v="0"/>
    <n v="0"/>
    <n v="0"/>
    <n v="0"/>
    <n v="0"/>
    <n v="0"/>
    <n v="0"/>
    <n v="0"/>
    <n v="0"/>
    <n v="0"/>
    <n v="0"/>
    <n v="0"/>
    <n v="0"/>
    <n v="0"/>
    <n v="0"/>
    <n v="0"/>
    <n v="0"/>
    <n v="0"/>
  </r>
  <r>
    <x v="0"/>
    <x v="1"/>
    <x v="6"/>
    <s v="Brittanie Braggs"/>
    <s v="Arizona"/>
    <s v="MIDVALE PLAZA"/>
    <n v="216515"/>
    <s v="Regular"/>
    <s v="A13A"/>
    <s v="CARLOS REYES JR"/>
    <n v="0"/>
    <n v="0"/>
    <n v="0"/>
    <n v="0"/>
    <n v="0"/>
    <n v="0"/>
    <n v="0"/>
    <n v="0"/>
    <n v="0"/>
    <n v="0"/>
    <n v="0"/>
    <n v="0"/>
    <n v="0"/>
    <n v="0"/>
    <n v="0"/>
    <n v="0"/>
    <n v="0"/>
    <n v="0"/>
    <n v="0"/>
    <n v="0"/>
  </r>
  <r>
    <x v="0"/>
    <x v="0"/>
    <x v="5"/>
    <s v="Brittanie Braggs"/>
    <s v="Houston South West"/>
    <s v="Rice Ave"/>
    <n v="174112"/>
    <s v="Regular"/>
    <s v="A13D"/>
    <s v="APRIL RHODES"/>
    <n v="0"/>
    <n v="0"/>
    <n v="0"/>
    <n v="0"/>
    <n v="0"/>
    <n v="0"/>
    <n v="0"/>
    <n v="0"/>
    <n v="0"/>
    <n v="0"/>
    <n v="0"/>
    <n v="0"/>
    <n v="0"/>
    <n v="0"/>
    <n v="0"/>
    <n v="0"/>
    <n v="0"/>
    <n v="0"/>
    <n v="0"/>
    <n v="0"/>
  </r>
  <r>
    <x v="0"/>
    <x v="1"/>
    <x v="6"/>
    <s v="Brittanie Braggs"/>
    <s v="Arizona"/>
    <s v="Buffalo Spot"/>
    <n v="178109"/>
    <s v="Battleship"/>
    <s v="A13K"/>
    <s v="ALYSSA RICO"/>
    <n v="0"/>
    <n v="0"/>
    <n v="0"/>
    <n v="0"/>
    <n v="0"/>
    <n v="0"/>
    <n v="0"/>
    <n v="0"/>
    <n v="0"/>
    <n v="0"/>
    <n v="0"/>
    <n v="0"/>
    <n v="0"/>
    <n v="0"/>
    <n v="0"/>
    <n v="0"/>
    <n v="0"/>
    <n v="0"/>
    <n v="0"/>
    <n v="0"/>
  </r>
  <r>
    <x v="0"/>
    <x v="1"/>
    <x v="4"/>
    <s v="Brittanie Braggs"/>
    <s v="North Carolina"/>
    <s v="Winterville NC"/>
    <n v="177547"/>
    <s v="Regular"/>
    <s v="A147"/>
    <s v="MARIYAH ROBERSON"/>
    <n v="0"/>
    <n v="0"/>
    <n v="0"/>
    <n v="0"/>
    <n v="0"/>
    <n v="0"/>
    <n v="0"/>
    <n v="0"/>
    <n v="0"/>
    <n v="0"/>
    <n v="0"/>
    <n v="0"/>
    <n v="0"/>
    <n v="0"/>
    <n v="0"/>
    <n v="0"/>
    <n v="0"/>
    <n v="0"/>
    <n v="0"/>
    <n v="0"/>
  </r>
  <r>
    <x v="0"/>
    <x v="0"/>
    <x v="3"/>
    <s v="Brittanie Braggs"/>
    <s v="San Antonio/Laredo"/>
    <s v="San Pedro"/>
    <n v="215746"/>
    <s v="Flagship"/>
    <s v="A156"/>
    <s v="CARLOS RODRIGUEZ"/>
    <n v="0"/>
    <n v="0"/>
    <n v="0"/>
    <n v="0"/>
    <n v="0"/>
    <n v="0"/>
    <n v="0"/>
    <n v="0"/>
    <n v="0"/>
    <n v="0"/>
    <n v="0"/>
    <n v="0"/>
    <n v="0"/>
    <n v="0"/>
    <n v="0"/>
    <n v="0"/>
    <n v="0"/>
    <n v="0"/>
    <n v="0"/>
    <n v="0"/>
  </r>
  <r>
    <x v="0"/>
    <x v="0"/>
    <x v="5"/>
    <s v="Brittanie Braggs"/>
    <s v="Houston South West"/>
    <s v="The Grid"/>
    <n v="209858"/>
    <s v="Battleship"/>
    <s v="A15D"/>
    <s v="GISELLE RODRIGUEZ"/>
    <n v="0"/>
    <n v="0"/>
    <n v="0"/>
    <n v="0"/>
    <n v="0"/>
    <n v="0"/>
    <n v="0"/>
    <n v="0"/>
    <n v="0"/>
    <n v="0"/>
    <n v="0"/>
    <n v="0"/>
    <n v="0"/>
    <n v="0"/>
    <n v="0"/>
    <n v="0"/>
    <n v="0"/>
    <n v="0"/>
    <n v="0"/>
    <n v="0"/>
  </r>
  <r>
    <x v="0"/>
    <x v="0"/>
    <x v="5"/>
    <s v="Brittanie Braggs"/>
    <s v="Houston South West"/>
    <s v="Westheimer Tanglewilde"/>
    <n v="209864"/>
    <s v="Regular"/>
    <s v="A15S"/>
    <s v="JACQUELINE ROJAS"/>
    <n v="0"/>
    <n v="0"/>
    <n v="0"/>
    <n v="0"/>
    <n v="0"/>
    <n v="0"/>
    <n v="0"/>
    <n v="0"/>
    <n v="0"/>
    <n v="0"/>
    <n v="0"/>
    <n v="0"/>
    <n v="0"/>
    <n v="0"/>
    <n v="0"/>
    <n v="0"/>
    <n v="0"/>
    <n v="0"/>
    <n v="0"/>
    <n v="0"/>
  </r>
  <r>
    <x v="0"/>
    <x v="0"/>
    <x v="3"/>
    <s v="Brittanie Braggs"/>
    <s v="San Antonio/Laredo"/>
    <s v="Laredo- Bob Bullock"/>
    <n v="164638"/>
    <s v="Battleship"/>
    <s v="A16C"/>
    <s v="FAITH RUBIO"/>
    <n v="0"/>
    <n v="0"/>
    <n v="0"/>
    <n v="0"/>
    <n v="0"/>
    <n v="0"/>
    <n v="0"/>
    <n v="0"/>
    <n v="0"/>
    <n v="0"/>
    <n v="0"/>
    <n v="0"/>
    <n v="0"/>
    <n v="0"/>
    <n v="0"/>
    <n v="0"/>
    <n v="0"/>
    <n v="0"/>
    <n v="0"/>
    <n v="0"/>
  </r>
  <r>
    <x v="0"/>
    <x v="0"/>
    <x v="3"/>
    <s v="Brittanie Braggs"/>
    <s v="San Antonio/Laredo"/>
    <s v="Uvalde"/>
    <n v="215747"/>
    <s v="Flagship"/>
    <s v="A16F"/>
    <s v="JULIE RUIZ"/>
    <n v="0"/>
    <n v="0"/>
    <n v="0"/>
    <n v="0"/>
    <n v="0"/>
    <n v="0"/>
    <n v="0"/>
    <n v="0"/>
    <n v="0"/>
    <n v="0"/>
    <n v="0"/>
    <n v="0"/>
    <n v="0"/>
    <n v="0"/>
    <n v="0"/>
    <n v="0"/>
    <n v="0"/>
    <n v="0"/>
    <n v="0"/>
    <n v="0"/>
  </r>
  <r>
    <x v="0"/>
    <x v="1"/>
    <x v="6"/>
    <s v="Brittanie Braggs"/>
    <s v="Arizona"/>
    <s v="VAL VISTA"/>
    <n v="176995"/>
    <s v="Regular"/>
    <s v="A180"/>
    <s v="JASON SAUCEDO"/>
    <n v="0"/>
    <n v="0"/>
    <n v="0"/>
    <n v="0"/>
    <n v="0"/>
    <n v="0"/>
    <n v="0"/>
    <n v="0"/>
    <n v="0"/>
    <n v="0"/>
    <n v="0"/>
    <n v="0"/>
    <n v="0"/>
    <n v="0"/>
    <n v="0"/>
    <n v="0"/>
    <n v="0"/>
    <n v="0"/>
    <n v="0"/>
    <n v="0"/>
  </r>
  <r>
    <x v="0"/>
    <x v="1"/>
    <x v="6"/>
    <s v="Brittanie Braggs"/>
    <s v="Arizona"/>
    <s v="Bethany Home"/>
    <n v="216514"/>
    <s v="Regular"/>
    <s v="A188"/>
    <s v="VINCENT SCHAWL"/>
    <n v="0"/>
    <n v="0"/>
    <n v="0"/>
    <n v="0"/>
    <n v="0"/>
    <n v="0"/>
    <n v="0"/>
    <n v="0"/>
    <n v="0"/>
    <n v="0"/>
    <n v="0"/>
    <n v="0"/>
    <n v="0"/>
    <n v="0"/>
    <n v="0"/>
    <n v="0"/>
    <n v="0"/>
    <n v="0"/>
    <n v="0"/>
    <n v="0"/>
  </r>
  <r>
    <x v="0"/>
    <x v="0"/>
    <x v="3"/>
    <s v="Brittanie Braggs"/>
    <s v="San Antonio/Laredo"/>
    <s v="LAREDO PLANTATION CENTRE"/>
    <n v="207752"/>
    <s v="Flagship"/>
    <s v="A18P"/>
    <s v="CHRISTOPHER SHIN"/>
    <n v="0"/>
    <n v="0"/>
    <n v="0"/>
    <n v="0"/>
    <n v="0"/>
    <n v="0"/>
    <n v="0"/>
    <n v="0"/>
    <n v="0"/>
    <n v="0"/>
    <n v="0"/>
    <n v="0"/>
    <n v="0"/>
    <n v="0"/>
    <n v="0"/>
    <n v="0"/>
    <n v="0"/>
    <n v="0"/>
    <n v="0"/>
    <n v="0"/>
  </r>
  <r>
    <x v="0"/>
    <x v="1"/>
    <x v="2"/>
    <s v="Brittanie Braggs"/>
    <s v="Wisconsin West"/>
    <s v="Sterling"/>
    <n v="236188"/>
    <s v="Regular"/>
    <s v="A18V"/>
    <s v="ANNA SHOVER"/>
    <n v="0"/>
    <n v="0"/>
    <n v="0"/>
    <n v="0"/>
    <n v="0"/>
    <n v="0"/>
    <n v="0"/>
    <n v="0"/>
    <n v="0"/>
    <n v="0"/>
    <n v="0"/>
    <n v="0"/>
    <n v="0"/>
    <n v="0"/>
    <n v="0"/>
    <n v="0"/>
    <n v="0"/>
    <n v="0"/>
    <n v="0"/>
    <n v="0"/>
  </r>
  <r>
    <x v="0"/>
    <x v="1"/>
    <x v="6"/>
    <s v="Brittanie Braggs"/>
    <s v="Arizona"/>
    <s v="Buffalo Spot"/>
    <n v="178109"/>
    <s v="Battleship"/>
    <s v="A1A1"/>
    <s v="MICHAEL STAPLETON"/>
    <n v="0"/>
    <n v="0"/>
    <n v="0"/>
    <n v="0"/>
    <n v="0"/>
    <n v="0"/>
    <n v="0"/>
    <n v="0"/>
    <n v="0"/>
    <n v="0"/>
    <n v="0"/>
    <n v="0"/>
    <n v="0"/>
    <n v="0"/>
    <n v="0"/>
    <n v="0"/>
    <n v="0"/>
    <n v="0"/>
    <n v="0"/>
    <n v="0"/>
  </r>
  <r>
    <x v="0"/>
    <x v="1"/>
    <x v="2"/>
    <s v="Brittanie Braggs"/>
    <s v="Wisconsin West"/>
    <s v="Onalaska"/>
    <n v="180225"/>
    <s v="Flagship"/>
    <s v="A1A5"/>
    <s v="AARON STAUFFER"/>
    <n v="0"/>
    <n v="0"/>
    <n v="0"/>
    <n v="0"/>
    <n v="0"/>
    <n v="0"/>
    <n v="0"/>
    <n v="0"/>
    <n v="0"/>
    <n v="0"/>
    <n v="0"/>
    <n v="0"/>
    <n v="0"/>
    <n v="0"/>
    <n v="0"/>
    <n v="0"/>
    <n v="0"/>
    <n v="0"/>
    <n v="0"/>
    <n v="0"/>
  </r>
  <r>
    <x v="0"/>
    <x v="1"/>
    <x v="4"/>
    <s v="Brittanie Braggs"/>
    <s v="North Carolina"/>
    <s v="Durham"/>
    <n v="216129"/>
    <s v="Regular"/>
    <s v="A1AC"/>
    <s v="JAVION STRAITER-JARMON"/>
    <n v="0"/>
    <n v="0"/>
    <n v="0"/>
    <n v="0"/>
    <n v="0"/>
    <n v="0"/>
    <n v="0"/>
    <n v="0"/>
    <n v="0"/>
    <n v="0"/>
    <n v="0"/>
    <n v="0"/>
    <n v="0"/>
    <n v="0"/>
    <n v="0"/>
    <n v="0"/>
    <n v="0"/>
    <n v="0"/>
    <n v="0"/>
    <n v="0"/>
  </r>
  <r>
    <x v="0"/>
    <x v="1"/>
    <x v="4"/>
    <s v="Brittanie Braggs"/>
    <s v="North Carolina"/>
    <s v="Reidsville Rd"/>
    <n v="220742"/>
    <s v="Focus"/>
    <s v="A1B9"/>
    <s v="CHASSIDY THOMSON"/>
    <n v="0"/>
    <n v="0"/>
    <n v="0"/>
    <n v="0"/>
    <n v="0"/>
    <n v="0"/>
    <n v="0"/>
    <n v="0"/>
    <n v="0"/>
    <n v="0"/>
    <n v="0"/>
    <n v="0"/>
    <n v="0"/>
    <n v="0"/>
    <n v="0"/>
    <n v="0"/>
    <n v="0"/>
    <n v="0"/>
    <n v="0"/>
    <n v="0"/>
  </r>
  <r>
    <x v="0"/>
    <x v="0"/>
    <x v="7"/>
    <s v="Brittanie Braggs"/>
    <s v="Colorado"/>
    <s v="Sand Hill"/>
    <n v="195709"/>
    <s v="Focus"/>
    <s v="A1BG"/>
    <s v="BRANDON TINSLEY"/>
    <n v="0"/>
    <n v="0"/>
    <n v="0"/>
    <n v="0"/>
    <n v="0"/>
    <n v="0"/>
    <n v="0"/>
    <n v="0"/>
    <n v="0"/>
    <n v="0"/>
    <n v="0"/>
    <n v="0"/>
    <n v="0"/>
    <n v="0"/>
    <n v="0"/>
    <n v="0"/>
    <n v="0"/>
    <n v="0"/>
    <n v="0"/>
    <n v="0"/>
  </r>
  <r>
    <x v="0"/>
    <x v="0"/>
    <x v="1"/>
    <s v="Brittanie Braggs"/>
    <s v="Houston East"/>
    <s v="Baytown"/>
    <n v="219201"/>
    <s v="Regular"/>
    <s v="A1BX"/>
    <s v="JACOB TORRES"/>
    <n v="0"/>
    <n v="0"/>
    <n v="0"/>
    <n v="0"/>
    <n v="0"/>
    <n v="0"/>
    <n v="0"/>
    <n v="0"/>
    <n v="0"/>
    <n v="0"/>
    <n v="0"/>
    <n v="0"/>
    <n v="0"/>
    <n v="0"/>
    <n v="0"/>
    <n v="0"/>
    <n v="0"/>
    <n v="0"/>
    <n v="0"/>
    <n v="0"/>
  </r>
  <r>
    <x v="0"/>
    <x v="1"/>
    <x v="6"/>
    <s v="Brittanie Braggs"/>
    <s v="Arizona"/>
    <s v="Buffalo Spot"/>
    <n v="178109"/>
    <s v="Battleship"/>
    <s v="A1C3"/>
    <s v="BIANEY TREJO"/>
    <n v="0"/>
    <n v="0"/>
    <n v="0"/>
    <n v="0"/>
    <n v="0"/>
    <n v="0"/>
    <n v="0"/>
    <n v="0"/>
    <n v="0"/>
    <n v="0"/>
    <n v="0"/>
    <n v="0"/>
    <n v="0"/>
    <n v="0"/>
    <n v="0"/>
    <n v="0"/>
    <n v="0"/>
    <n v="0"/>
    <n v="0"/>
    <n v="0"/>
  </r>
  <r>
    <x v="0"/>
    <x v="0"/>
    <x v="5"/>
    <s v="Brittanie Braggs"/>
    <s v="Houston South West"/>
    <s v="Bellaire (Hong Kong Mall)"/>
    <n v="209866"/>
    <s v="Battleship"/>
    <s v="A1CB"/>
    <s v="ALICIA TRUONG"/>
    <n v="0"/>
    <n v="0"/>
    <n v="0"/>
    <n v="0"/>
    <n v="0"/>
    <n v="0"/>
    <n v="0"/>
    <n v="0"/>
    <n v="0"/>
    <n v="0"/>
    <n v="0"/>
    <n v="0"/>
    <n v="0"/>
    <n v="0"/>
    <n v="0"/>
    <n v="0"/>
    <n v="0"/>
    <n v="0"/>
    <n v="0"/>
    <n v="0"/>
  </r>
  <r>
    <x v="0"/>
    <x v="0"/>
    <x v="3"/>
    <s v="Brittanie Braggs"/>
    <s v="San Antonio/Laredo"/>
    <s v="Laredo- Bob Bullock"/>
    <n v="164638"/>
    <s v="Battleship"/>
    <s v="A1CS"/>
    <s v="VICTOR VALDEZ"/>
    <n v="0"/>
    <n v="0"/>
    <n v="0"/>
    <n v="0"/>
    <n v="0"/>
    <n v="0"/>
    <n v="0"/>
    <n v="0"/>
    <n v="0"/>
    <n v="0"/>
    <n v="0"/>
    <n v="0"/>
    <n v="0"/>
    <n v="0"/>
    <n v="0"/>
    <n v="0"/>
    <n v="0"/>
    <n v="0"/>
    <n v="0"/>
    <n v="0"/>
  </r>
  <r>
    <x v="0"/>
    <x v="0"/>
    <x v="0"/>
    <s v="Brittanie Braggs"/>
    <s v="Houston North East"/>
    <s v="FUQUA Ave"/>
    <n v="209867"/>
    <s v="Regular"/>
    <s v="A1DO"/>
    <s v="BRITTNEY VELASQUEZ"/>
    <n v="0"/>
    <n v="0"/>
    <n v="0"/>
    <n v="0"/>
    <n v="0"/>
    <n v="0"/>
    <n v="0"/>
    <n v="0"/>
    <n v="0"/>
    <n v="0"/>
    <n v="0"/>
    <n v="0"/>
    <n v="0"/>
    <n v="0"/>
    <n v="0"/>
    <n v="0"/>
    <n v="0"/>
    <n v="0"/>
    <n v="0"/>
    <n v="0"/>
  </r>
  <r>
    <x v="0"/>
    <x v="0"/>
    <x v="0"/>
    <s v="Brittanie Braggs"/>
    <s v="Houston North East"/>
    <s v="Fondren Village"/>
    <n v="209863"/>
    <s v="Regular"/>
    <s v="A1DU"/>
    <s v="OMAR VENEGAS"/>
    <n v="0"/>
    <n v="0"/>
    <n v="0"/>
    <n v="0"/>
    <n v="0"/>
    <n v="0"/>
    <n v="0"/>
    <n v="0"/>
    <n v="0"/>
    <n v="0"/>
    <n v="0"/>
    <n v="0"/>
    <n v="0"/>
    <n v="0"/>
    <n v="0"/>
    <n v="0"/>
    <n v="0"/>
    <n v="0"/>
    <n v="0"/>
    <n v="0"/>
  </r>
  <r>
    <x v="0"/>
    <x v="1"/>
    <x v="6"/>
    <s v="Brittanie Braggs"/>
    <s v="Arizona"/>
    <s v="Old Vail Plaza"/>
    <n v="222262"/>
    <s v="Regular"/>
    <s v="A1F8"/>
    <s v="IRVIN VILLASENOR"/>
    <n v="0"/>
    <n v="0"/>
    <n v="0"/>
    <n v="0"/>
    <n v="0"/>
    <n v="0"/>
    <n v="0"/>
    <n v="0"/>
    <n v="0"/>
    <n v="0"/>
    <n v="0"/>
    <n v="0"/>
    <n v="0"/>
    <n v="0"/>
    <n v="0"/>
    <n v="0"/>
    <n v="0"/>
    <n v="0"/>
    <n v="0"/>
    <n v="0"/>
  </r>
  <r>
    <x v="0"/>
    <x v="0"/>
    <x v="0"/>
    <s v="Brittanie Braggs"/>
    <s v="Houston North East"/>
    <s v="Riverstone"/>
    <n v="207758"/>
    <s v="Flagship"/>
    <s v="A1FH"/>
    <s v="TANNER VU"/>
    <n v="0"/>
    <n v="0"/>
    <n v="0"/>
    <n v="0"/>
    <n v="0"/>
    <n v="0"/>
    <n v="0"/>
    <n v="0"/>
    <n v="0"/>
    <n v="0"/>
    <n v="0"/>
    <n v="0"/>
    <n v="0"/>
    <n v="0"/>
    <n v="0"/>
    <n v="0"/>
    <n v="0"/>
    <n v="0"/>
    <n v="0"/>
    <n v="0"/>
  </r>
  <r>
    <x v="0"/>
    <x v="1"/>
    <x v="2"/>
    <s v="Brittanie Braggs"/>
    <s v="Wisconsin West"/>
    <s v="Tomah Buan Street"/>
    <n v="180228"/>
    <s v="Battleship"/>
    <s v="A1GN"/>
    <s v="KACEY WILLIAMS"/>
    <n v="0"/>
    <n v="1.28"/>
    <n v="0"/>
    <n v="0"/>
    <n v="0"/>
    <n v="0"/>
    <n v="3.63"/>
    <n v="5.4"/>
    <n v="5.73"/>
    <n v="8.06"/>
    <n v="0"/>
    <n v="0"/>
    <n v="0"/>
    <n v="2.2400000000000002"/>
    <n v="0"/>
    <n v="0.3"/>
    <n v="0"/>
    <n v="5.16"/>
    <n v="0.08"/>
    <n v="0.79"/>
  </r>
  <r>
    <x v="0"/>
    <x v="0"/>
    <x v="3"/>
    <s v="Brittanie Braggs"/>
    <s v="San Antonio/Laredo"/>
    <s v="Uvalde"/>
    <n v="215747"/>
    <s v="Flagship"/>
    <s v="A1HC"/>
    <s v="JUAN YBARRA"/>
    <n v="0"/>
    <n v="0"/>
    <n v="0"/>
    <n v="0"/>
    <n v="0"/>
    <n v="0"/>
    <n v="0"/>
    <n v="0"/>
    <n v="0"/>
    <n v="0"/>
    <n v="0"/>
    <n v="0"/>
    <n v="0"/>
    <n v="0"/>
    <n v="0"/>
    <n v="0"/>
    <n v="0"/>
    <n v="0"/>
    <n v="0"/>
    <n v="0"/>
  </r>
  <r>
    <x v="0"/>
    <x v="0"/>
    <x v="5"/>
    <s v="Brittanie Braggs"/>
    <s v="Houston South West"/>
    <s v="Memorial Dr"/>
    <n v="213409"/>
    <s v="Regular"/>
    <s v="A1HT"/>
    <s v="GUILLERMO ZENTENO GUMUCIO"/>
    <n v="0"/>
    <n v="0"/>
    <n v="0"/>
    <n v="0"/>
    <n v="0"/>
    <n v="0"/>
    <n v="0"/>
    <n v="0"/>
    <n v="0"/>
    <n v="0"/>
    <n v="0"/>
    <n v="0"/>
    <n v="0"/>
    <n v="0"/>
    <n v="0"/>
    <n v="0"/>
    <n v="0"/>
    <n v="0"/>
    <n v="0"/>
    <n v="0"/>
  </r>
  <r>
    <x v="0"/>
    <x v="1"/>
    <x v="6"/>
    <s v="Brittanie Braggs"/>
    <s v="Arizona"/>
    <s v="MIDVALE PLAZA"/>
    <n v="216515"/>
    <s v="Regular"/>
    <s v="A1HV"/>
    <s v="JAIME ZETINA"/>
    <n v="0"/>
    <n v="0"/>
    <n v="0"/>
    <n v="0"/>
    <n v="0"/>
    <n v="0"/>
    <n v="0"/>
    <n v="0"/>
    <n v="0"/>
    <n v="0"/>
    <n v="0"/>
    <n v="0"/>
    <n v="0"/>
    <n v="0"/>
    <n v="0"/>
    <n v="0"/>
    <n v="0"/>
    <n v="0"/>
    <n v="0"/>
    <n v="0"/>
  </r>
  <r>
    <x v="0"/>
    <x v="0"/>
    <x v="5"/>
    <s v="Brittanie Braggs"/>
    <s v="Houston South West"/>
    <s v="The Grid"/>
    <n v="209858"/>
    <s v="Battleship"/>
    <s v="A1HZ"/>
    <s v="ADRIANNA ZUNIGA"/>
    <n v="0"/>
    <n v="0"/>
    <n v="0"/>
    <n v="0"/>
    <n v="0"/>
    <n v="0"/>
    <n v="0"/>
    <n v="0"/>
    <n v="0"/>
    <n v="0"/>
    <n v="0"/>
    <n v="0"/>
    <n v="0"/>
    <n v="0"/>
    <n v="0"/>
    <n v="0"/>
    <n v="0"/>
    <n v="0"/>
    <n v="0"/>
    <n v="0"/>
  </r>
  <r>
    <x v="0"/>
    <x v="1"/>
    <x v="6"/>
    <s v="Brittanie Braggs"/>
    <s v="Arizona"/>
    <s v="Legacy Village"/>
    <n v="178016"/>
    <s v="Regular"/>
    <s v="A1XJ"/>
    <s v="BRIANA CHAGOLLA"/>
    <n v="0"/>
    <n v="0"/>
    <n v="0"/>
    <n v="0"/>
    <n v="0"/>
    <n v="0"/>
    <n v="0"/>
    <n v="0"/>
    <n v="0"/>
    <n v="0"/>
    <n v="0"/>
    <n v="0"/>
    <n v="0"/>
    <n v="0"/>
    <n v="0"/>
    <n v="0"/>
    <n v="0"/>
    <n v="0"/>
    <n v="0"/>
    <n v="0"/>
  </r>
  <r>
    <x v="0"/>
    <x v="0"/>
    <x v="3"/>
    <s v="Brittanie Braggs"/>
    <s v="San Antonio/Laredo"/>
    <s v="Uvalde"/>
    <n v="215747"/>
    <s v="Flagship"/>
    <s v="A25J"/>
    <s v="MICHAEL GARZA"/>
    <n v="0"/>
    <n v="0"/>
    <n v="0"/>
    <n v="0"/>
    <n v="0"/>
    <n v="0"/>
    <n v="0"/>
    <n v="0"/>
    <n v="0"/>
    <n v="0"/>
    <n v="0"/>
    <n v="0"/>
    <n v="0"/>
    <n v="0"/>
    <n v="0"/>
    <n v="0"/>
    <n v="0"/>
    <n v="0"/>
    <n v="0"/>
    <n v="0"/>
  </r>
  <r>
    <x v="0"/>
    <x v="0"/>
    <x v="5"/>
    <s v="Brittanie Braggs"/>
    <s v="Houston South West"/>
    <s v="Memorial Dr"/>
    <n v="213409"/>
    <s v="Regular"/>
    <s v="A27C"/>
    <s v="SEAN GRAY"/>
    <n v="0"/>
    <n v="0"/>
    <n v="0"/>
    <n v="0"/>
    <n v="0"/>
    <n v="0"/>
    <n v="0"/>
    <n v="0"/>
    <n v="0"/>
    <n v="0"/>
    <n v="0"/>
    <n v="0"/>
    <n v="0"/>
    <n v="0"/>
    <n v="0"/>
    <n v="0"/>
    <n v="0"/>
    <n v="0"/>
    <n v="0"/>
    <n v="0"/>
  </r>
  <r>
    <x v="0"/>
    <x v="0"/>
    <x v="0"/>
    <s v="Brittanie Braggs"/>
    <s v="Houston North East"/>
    <s v="Rosenberg"/>
    <n v="219200"/>
    <s v="Focus"/>
    <s v="A2QW"/>
    <s v="KYLE PIZARRO"/>
    <n v="0"/>
    <n v="0"/>
    <n v="0"/>
    <n v="0"/>
    <n v="0"/>
    <n v="0"/>
    <n v="0"/>
    <n v="0"/>
    <n v="0"/>
    <n v="0"/>
    <n v="0"/>
    <n v="0"/>
    <n v="0"/>
    <n v="0"/>
    <n v="0"/>
    <n v="0"/>
    <n v="0"/>
    <n v="0"/>
    <n v="0"/>
    <n v="0"/>
  </r>
  <r>
    <x v="0"/>
    <x v="0"/>
    <x v="0"/>
    <s v="Brittanie Braggs"/>
    <s v="Houston North East"/>
    <s v="FUQUA Ave"/>
    <n v="209867"/>
    <s v="Regular"/>
    <s v="A2YS"/>
    <s v="JONATHAN SOLIS"/>
    <n v="0"/>
    <n v="0"/>
    <n v="0"/>
    <n v="0"/>
    <n v="0"/>
    <n v="0"/>
    <n v="0"/>
    <n v="0"/>
    <n v="0"/>
    <n v="0"/>
    <n v="0"/>
    <n v="0"/>
    <n v="0"/>
    <n v="0"/>
    <n v="0"/>
    <n v="0"/>
    <n v="0"/>
    <n v="0"/>
    <n v="0"/>
    <n v="0"/>
  </r>
  <r>
    <x v="0"/>
    <x v="0"/>
    <x v="1"/>
    <s v="Brittanie Braggs"/>
    <s v="Houston East"/>
    <s v="Baytown"/>
    <n v="219201"/>
    <s v="Regular"/>
    <s v="A32R"/>
    <s v="FERNANDA VILLARREAL"/>
    <n v="0"/>
    <n v="0"/>
    <n v="0"/>
    <n v="0"/>
    <n v="0"/>
    <n v="0"/>
    <n v="0"/>
    <n v="0"/>
    <n v="0"/>
    <n v="0"/>
    <n v="0"/>
    <n v="0"/>
    <n v="0"/>
    <n v="0"/>
    <n v="0"/>
    <n v="0"/>
    <n v="0"/>
    <n v="0"/>
    <n v="0"/>
    <n v="0"/>
  </r>
  <r>
    <x v="0"/>
    <x v="1"/>
    <x v="6"/>
    <s v="Brittanie Braggs"/>
    <s v="Arizona"/>
    <s v="Legacy Village"/>
    <n v="178016"/>
    <s v="Regular"/>
    <s v="A397"/>
    <s v="CARLOS BERNARDINO"/>
    <n v="0"/>
    <n v="0"/>
    <n v="0"/>
    <n v="0"/>
    <n v="0"/>
    <n v="0"/>
    <n v="0"/>
    <n v="0"/>
    <n v="0"/>
    <n v="0"/>
    <n v="0"/>
    <n v="0"/>
    <n v="0"/>
    <n v="0"/>
    <n v="0"/>
    <n v="0"/>
    <n v="0"/>
    <n v="0"/>
    <n v="0"/>
    <n v="0"/>
  </r>
  <r>
    <x v="0"/>
    <x v="1"/>
    <x v="2"/>
    <s v="Brittanie Braggs"/>
    <s v="Wisconsin West"/>
    <s v="Richland Center"/>
    <n v="240355"/>
    <s v="Regular"/>
    <s v="A3AQ"/>
    <s v="CHASE CLARK"/>
    <n v="0"/>
    <n v="1.75"/>
    <n v="0"/>
    <n v="0"/>
    <n v="0"/>
    <n v="0"/>
    <n v="0"/>
    <n v="0"/>
    <n v="0"/>
    <n v="0"/>
    <n v="0"/>
    <n v="0"/>
    <n v="0"/>
    <n v="0"/>
    <n v="0"/>
    <n v="0"/>
    <n v="0"/>
    <n v="0"/>
    <n v="0"/>
    <n v="0"/>
  </r>
  <r>
    <x v="0"/>
    <x v="1"/>
    <x v="2"/>
    <s v="Brittanie Braggs"/>
    <s v="Wisconsin West"/>
    <s v="Sterling"/>
    <n v="236188"/>
    <s v="Regular"/>
    <s v="A3G9"/>
    <s v="JOSH JACOBS"/>
    <n v="0"/>
    <n v="0"/>
    <n v="0"/>
    <n v="0"/>
    <n v="0"/>
    <n v="0"/>
    <n v="0"/>
    <n v="0"/>
    <n v="0"/>
    <n v="0"/>
    <n v="0"/>
    <n v="0"/>
    <n v="0"/>
    <n v="0"/>
    <n v="0"/>
    <n v="0"/>
    <n v="0"/>
    <n v="0"/>
    <n v="0"/>
    <n v="0"/>
  </r>
  <r>
    <x v="0"/>
    <x v="1"/>
    <x v="6"/>
    <s v="Brittanie Braggs"/>
    <s v="Arizona"/>
    <s v="Bethany Home"/>
    <n v="216514"/>
    <s v="Regular"/>
    <s v="A3IJ"/>
    <s v="ANGELIQUE MEDINA"/>
    <n v="0"/>
    <n v="0"/>
    <n v="0"/>
    <n v="0"/>
    <n v="0"/>
    <n v="0"/>
    <n v="0"/>
    <n v="0"/>
    <n v="0"/>
    <n v="0"/>
    <n v="0"/>
    <n v="0"/>
    <n v="0"/>
    <n v="0"/>
    <n v="0"/>
    <n v="0"/>
    <n v="0"/>
    <n v="0"/>
    <n v="0"/>
    <n v="0"/>
  </r>
  <r>
    <x v="0"/>
    <x v="0"/>
    <x v="0"/>
    <s v="Brittanie Braggs"/>
    <s v="Houston North East"/>
    <s v="Antoine Town Center"/>
    <n v="209865"/>
    <s v="Regular"/>
    <s v="A3IK"/>
    <s v="CESAR MEDINA"/>
    <n v="0"/>
    <n v="0"/>
    <n v="0"/>
    <n v="0"/>
    <n v="0"/>
    <n v="0"/>
    <n v="0"/>
    <n v="0"/>
    <n v="0"/>
    <n v="0"/>
    <n v="0"/>
    <n v="0"/>
    <n v="0"/>
    <n v="0"/>
    <n v="0"/>
    <n v="0"/>
    <n v="0"/>
    <n v="0"/>
    <n v="0"/>
    <n v="0"/>
  </r>
  <r>
    <x v="0"/>
    <x v="0"/>
    <x v="5"/>
    <s v="Brittanie Braggs"/>
    <s v="Houston South West"/>
    <s v="Kingsbridge"/>
    <n v="209862"/>
    <s v="Regular"/>
    <s v="A3IP"/>
    <s v="LILIBETH MENENDEZ"/>
    <n v="0"/>
    <n v="0"/>
    <n v="0"/>
    <n v="0"/>
    <n v="0"/>
    <n v="0"/>
    <n v="0"/>
    <n v="0"/>
    <n v="0"/>
    <n v="0"/>
    <n v="0"/>
    <n v="0"/>
    <n v="0"/>
    <n v="0"/>
    <n v="0"/>
    <n v="0"/>
    <n v="0"/>
    <n v="0"/>
    <n v="0"/>
    <n v="0"/>
  </r>
  <r>
    <x v="0"/>
    <x v="0"/>
    <x v="1"/>
    <s v="Brittanie Braggs"/>
    <s v="Houston East"/>
    <s v="Deer Park"/>
    <n v="209870"/>
    <s v="Regular"/>
    <s v="A3JB"/>
    <s v="ETTIS MORALES"/>
    <n v="0"/>
    <n v="0"/>
    <n v="0"/>
    <n v="0"/>
    <n v="0"/>
    <n v="0"/>
    <n v="0"/>
    <n v="0"/>
    <n v="0"/>
    <n v="0"/>
    <n v="0"/>
    <n v="0"/>
    <n v="0"/>
    <n v="0"/>
    <n v="0"/>
    <n v="0"/>
    <n v="0"/>
    <n v="0"/>
    <n v="0"/>
    <n v="0"/>
  </r>
  <r>
    <x v="0"/>
    <x v="1"/>
    <x v="4"/>
    <s v="Brittanie Braggs"/>
    <s v="North Carolina"/>
    <s v="Mocksville"/>
    <n v="221882"/>
    <s v="Focus"/>
    <s v="A3K6"/>
    <s v="MIGUEL NUNEZ"/>
    <n v="0"/>
    <n v="0"/>
    <n v="0"/>
    <n v="0"/>
    <n v="0"/>
    <n v="0"/>
    <n v="0"/>
    <n v="0"/>
    <n v="0"/>
    <n v="0"/>
    <n v="0"/>
    <n v="0"/>
    <n v="0"/>
    <n v="0"/>
    <n v="0"/>
    <n v="0"/>
    <n v="0"/>
    <n v="0"/>
    <n v="0"/>
    <n v="0"/>
  </r>
  <r>
    <x v="0"/>
    <x v="1"/>
    <x v="2"/>
    <s v="Brittanie Braggs"/>
    <s v="Wisconsin West"/>
    <s v="PLOVER"/>
    <n v="207760"/>
    <s v="Flagship"/>
    <s v="A3KQ"/>
    <s v="LUIS PENA"/>
    <n v="0"/>
    <n v="0"/>
    <n v="0"/>
    <n v="0"/>
    <n v="0"/>
    <n v="0"/>
    <n v="0"/>
    <n v="0"/>
    <n v="0"/>
    <n v="0"/>
    <n v="0"/>
    <n v="0"/>
    <n v="0"/>
    <n v="0"/>
    <n v="0"/>
    <n v="0"/>
    <n v="0"/>
    <n v="0"/>
    <n v="0"/>
    <n v="0"/>
  </r>
  <r>
    <x v="0"/>
    <x v="1"/>
    <x v="4"/>
    <s v="Brittanie Braggs"/>
    <s v="North Carolina"/>
    <s v="Winterville NC"/>
    <n v="177547"/>
    <s v="Regular"/>
    <s v="A3MC"/>
    <s v="ISAAC ROBINSON"/>
    <n v="0"/>
    <n v="0"/>
    <n v="0"/>
    <n v="0"/>
    <n v="0"/>
    <n v="0"/>
    <n v="0"/>
    <n v="0"/>
    <n v="0"/>
    <n v="0"/>
    <n v="0"/>
    <n v="0"/>
    <n v="0"/>
    <n v="0"/>
    <n v="0"/>
    <n v="0"/>
    <n v="0"/>
    <n v="0"/>
    <n v="0"/>
    <n v="0"/>
  </r>
  <r>
    <x v="0"/>
    <x v="0"/>
    <x v="3"/>
    <s v="Brittanie Braggs"/>
    <s v="San Antonio/Laredo"/>
    <s v="Wurzbach Road"/>
    <n v="215745"/>
    <s v="Battleship"/>
    <s v="A3PD"/>
    <s v="KARENISE VERA"/>
    <n v="0"/>
    <n v="0"/>
    <n v="0"/>
    <n v="0"/>
    <n v="0"/>
    <n v="0"/>
    <n v="0"/>
    <n v="0"/>
    <n v="0"/>
    <n v="0"/>
    <n v="0"/>
    <n v="0"/>
    <n v="0"/>
    <n v="0"/>
    <n v="0"/>
    <n v="0"/>
    <n v="0"/>
    <n v="0"/>
    <n v="0"/>
    <n v="0"/>
  </r>
  <r>
    <x v="0"/>
    <x v="0"/>
    <x v="0"/>
    <s v="Brittanie Braggs"/>
    <s v="Houston North East"/>
    <s v="Riverstone"/>
    <n v="207758"/>
    <s v="Flagship"/>
    <s v="A4UG"/>
    <s v="CORNELIUS COLEMAN"/>
    <n v="0"/>
    <n v="0"/>
    <n v="0"/>
    <n v="0"/>
    <n v="0"/>
    <n v="0"/>
    <n v="0"/>
    <n v="0"/>
    <n v="0"/>
    <n v="0"/>
    <n v="0"/>
    <n v="0"/>
    <n v="0"/>
    <n v="0"/>
    <n v="0"/>
    <n v="0"/>
    <n v="0"/>
    <n v="0"/>
    <n v="0"/>
    <n v="0"/>
  </r>
  <r>
    <x v="0"/>
    <x v="0"/>
    <x v="1"/>
    <s v="Brittanie Braggs"/>
    <s v="Houston East"/>
    <s v="Angleton Harvin Dr"/>
    <n v="180412"/>
    <s v="Regular"/>
    <s v="A5DH"/>
    <s v="DESIREE GARCIA"/>
    <n v="0"/>
    <n v="0"/>
    <n v="0"/>
    <n v="0"/>
    <n v="0"/>
    <n v="0"/>
    <n v="0"/>
    <n v="0"/>
    <n v="0"/>
    <n v="0"/>
    <n v="0"/>
    <n v="0"/>
    <n v="0"/>
    <n v="0"/>
    <n v="0"/>
    <n v="0"/>
    <n v="0"/>
    <n v="0"/>
    <n v="0"/>
    <n v="0"/>
  </r>
  <r>
    <x v="0"/>
    <x v="0"/>
    <x v="3"/>
    <s v="Brittanie Braggs"/>
    <s v="San Antonio/Laredo"/>
    <s v="LAREDO PLANTATION CENTRE"/>
    <n v="207752"/>
    <s v="Flagship"/>
    <s v="A6NO"/>
    <s v="MARIANA MENDEZ"/>
    <n v="0"/>
    <n v="0"/>
    <n v="0"/>
    <n v="0"/>
    <n v="0"/>
    <n v="0"/>
    <n v="0"/>
    <n v="0"/>
    <n v="0"/>
    <n v="0"/>
    <n v="0"/>
    <n v="0"/>
    <n v="0"/>
    <n v="0"/>
    <n v="0"/>
    <n v="0"/>
    <n v="0"/>
    <n v="0"/>
    <n v="0"/>
    <n v="0"/>
  </r>
  <r>
    <x v="0"/>
    <x v="0"/>
    <x v="0"/>
    <s v="Brittanie Braggs"/>
    <s v="Houston North East"/>
    <s v="Midtown"/>
    <n v="176027"/>
    <s v="Battleship"/>
    <s v="A7BA"/>
    <s v="EMMANUAL RIOS"/>
    <n v="0"/>
    <n v="0"/>
    <n v="0"/>
    <n v="0"/>
    <n v="0"/>
    <n v="0"/>
    <n v="0"/>
    <n v="0"/>
    <n v="0"/>
    <n v="0"/>
    <n v="0"/>
    <n v="0"/>
    <n v="0"/>
    <n v="0"/>
    <n v="0"/>
    <n v="0"/>
    <n v="0"/>
    <n v="0"/>
    <n v="0"/>
    <n v="0"/>
  </r>
  <r>
    <x v="0"/>
    <x v="1"/>
    <x v="6"/>
    <s v="Brittanie Braggs"/>
    <s v="Arizona"/>
    <s v="MIDVALE PLAZA"/>
    <n v="216515"/>
    <s v="Regular"/>
    <s v="A7DU"/>
    <s v="STEPHANIE RODRIGUEZ"/>
    <n v="0"/>
    <n v="0"/>
    <n v="0"/>
    <n v="0"/>
    <n v="0"/>
    <n v="0"/>
    <n v="0"/>
    <n v="0"/>
    <n v="0"/>
    <n v="0"/>
    <n v="0"/>
    <n v="0"/>
    <n v="0"/>
    <n v="0"/>
    <n v="0"/>
    <n v="0"/>
    <n v="0"/>
    <n v="0"/>
    <n v="0"/>
    <n v="0"/>
  </r>
  <r>
    <x v="0"/>
    <x v="1"/>
    <x v="2"/>
    <s v="Brittanie Braggs"/>
    <s v="Wisconsin West"/>
    <s v="PLOVER"/>
    <n v="207760"/>
    <s v="Flagship"/>
    <s v="A7U4"/>
    <s v="BRIANNA STEVENS"/>
    <n v="0"/>
    <n v="0"/>
    <n v="0"/>
    <n v="0"/>
    <n v="0"/>
    <n v="0"/>
    <n v="0"/>
    <n v="0"/>
    <n v="0"/>
    <n v="0"/>
    <n v="0"/>
    <n v="0"/>
    <n v="0"/>
    <n v="0"/>
    <n v="0"/>
    <n v="0"/>
    <n v="0"/>
    <n v="0"/>
    <n v="0"/>
    <n v="0"/>
  </r>
  <r>
    <x v="0"/>
    <x v="0"/>
    <x v="5"/>
    <s v="Brittanie Braggs"/>
    <s v="Houston South West"/>
    <s v="Memorial Dr"/>
    <n v="213409"/>
    <s v="Regular"/>
    <s v="A84K"/>
    <s v="TERESA VAZQUEZ"/>
    <n v="0"/>
    <n v="0"/>
    <n v="0"/>
    <n v="0"/>
    <n v="0"/>
    <n v="0"/>
    <n v="0"/>
    <n v="0"/>
    <n v="0"/>
    <n v="0"/>
    <n v="0"/>
    <n v="0"/>
    <n v="0"/>
    <n v="0"/>
    <n v="0"/>
    <n v="0"/>
    <n v="0"/>
    <n v="0"/>
    <n v="0"/>
    <n v="0"/>
  </r>
  <r>
    <x v="0"/>
    <x v="0"/>
    <x v="0"/>
    <s v="Brittanie Braggs"/>
    <s v="Houston North East"/>
    <s v="Rosenberg"/>
    <n v="219200"/>
    <s v="Focus"/>
    <s v="A84T"/>
    <s v="MARCOS VELA"/>
    <n v="0"/>
    <n v="0"/>
    <n v="0"/>
    <n v="0"/>
    <n v="0"/>
    <n v="0"/>
    <n v="0"/>
    <n v="0"/>
    <n v="0"/>
    <n v="0"/>
    <n v="0"/>
    <n v="0"/>
    <n v="0"/>
    <n v="0"/>
    <n v="0"/>
    <n v="0"/>
    <n v="0"/>
    <n v="0"/>
    <n v="0"/>
    <n v="0"/>
  </r>
  <r>
    <x v="0"/>
    <x v="0"/>
    <x v="1"/>
    <s v="Brittanie Braggs"/>
    <s v="Houston East"/>
    <s v="Deer Park"/>
    <n v="209870"/>
    <s v="Regular"/>
    <s v="A88L"/>
    <s v="DESTIN WEBSTER"/>
    <n v="0"/>
    <n v="0"/>
    <n v="0"/>
    <n v="0"/>
    <n v="0"/>
    <n v="0"/>
    <n v="0"/>
    <n v="0"/>
    <n v="0"/>
    <n v="0"/>
    <n v="0"/>
    <n v="0"/>
    <n v="0"/>
    <n v="0"/>
    <n v="0"/>
    <n v="0"/>
    <n v="0"/>
    <n v="0"/>
    <n v="0"/>
    <n v="0"/>
  </r>
  <r>
    <x v="0"/>
    <x v="0"/>
    <x v="1"/>
    <s v="Brittanie Braggs"/>
    <s v="Houston East"/>
    <s v="Deer Park"/>
    <n v="209870"/>
    <s v="Regular"/>
    <s v="A8IG"/>
    <s v="TYLER MONK"/>
    <n v="0"/>
    <n v="0"/>
    <n v="0"/>
    <n v="0"/>
    <n v="0"/>
    <n v="0"/>
    <n v="0"/>
    <n v="0"/>
    <n v="0"/>
    <n v="0"/>
    <n v="0"/>
    <n v="0"/>
    <n v="0"/>
    <n v="0"/>
    <n v="0"/>
    <n v="0"/>
    <n v="0"/>
    <n v="0"/>
    <n v="0"/>
    <n v="0"/>
  </r>
  <r>
    <x v="0"/>
    <x v="0"/>
    <x v="8"/>
    <s v="Brittanie Braggs"/>
    <s v="Austin"/>
    <s v="OLTORF"/>
    <n v="176020"/>
    <s v="Regular"/>
    <s v="A8KB"/>
    <s v="JOHNNY SALAS"/>
    <n v="0"/>
    <n v="0"/>
    <n v="0"/>
    <n v="0"/>
    <n v="0"/>
    <n v="0"/>
    <n v="0"/>
    <n v="0"/>
    <n v="0"/>
    <n v="0"/>
    <n v="0"/>
    <n v="0"/>
    <n v="0"/>
    <n v="0"/>
    <n v="0"/>
    <n v="0"/>
    <n v="0"/>
    <n v="0"/>
    <n v="0"/>
    <n v="0"/>
  </r>
  <r>
    <x v="0"/>
    <x v="0"/>
    <x v="7"/>
    <s v="Brittanie Braggs"/>
    <s v="Colorado"/>
    <s v="Grand View Market Place"/>
    <n v="210924"/>
    <s v="Regular"/>
    <s v="A8KD"/>
    <s v="JOSHUA ZRIMC"/>
    <n v="0"/>
    <n v="0"/>
    <n v="0"/>
    <n v="0"/>
    <n v="0"/>
    <n v="0"/>
    <n v="0"/>
    <n v="0"/>
    <n v="0"/>
    <n v="0"/>
    <n v="0"/>
    <n v="0"/>
    <n v="0"/>
    <n v="0"/>
    <n v="0"/>
    <n v="0"/>
    <n v="0"/>
    <n v="0"/>
    <n v="0"/>
    <n v="0"/>
  </r>
  <r>
    <x v="0"/>
    <x v="0"/>
    <x v="8"/>
    <s v="Brittanie Braggs"/>
    <s v="Austin"/>
    <s v="Buda Town Center"/>
    <n v="176039"/>
    <s v="Regular"/>
    <s v="A8KH"/>
    <s v="AUSTIN KNOX"/>
    <n v="0"/>
    <n v="0.55000000000000004"/>
    <n v="0"/>
    <n v="0"/>
    <n v="0.63"/>
    <n v="0"/>
    <n v="0"/>
    <n v="4.53"/>
    <n v="0.68"/>
    <n v="0.04"/>
    <n v="0"/>
    <n v="4.9800000000000004"/>
    <n v="0"/>
    <n v="0"/>
    <n v="0"/>
    <n v="0"/>
    <n v="0"/>
    <n v="0"/>
    <n v="0"/>
    <n v="0"/>
  </r>
  <r>
    <x v="0"/>
    <x v="0"/>
    <x v="7"/>
    <s v="Brittanie Braggs"/>
    <s v="Colorado"/>
    <s v="Briargate"/>
    <n v="178937"/>
    <s v="Regular"/>
    <s v="A8MD"/>
    <s v="JOHN MILLER"/>
    <n v="0"/>
    <n v="0"/>
    <n v="0"/>
    <n v="0"/>
    <n v="0"/>
    <n v="0"/>
    <n v="0"/>
    <n v="0"/>
    <n v="0"/>
    <n v="0"/>
    <n v="0"/>
    <n v="0"/>
    <n v="0"/>
    <n v="0"/>
    <n v="0"/>
    <n v="0"/>
    <n v="0"/>
    <n v="0"/>
    <n v="0"/>
    <n v="0"/>
  </r>
  <r>
    <x v="0"/>
    <x v="1"/>
    <x v="4"/>
    <s v="Brittanie Braggs"/>
    <s v="North Carolina"/>
    <s v="Durham"/>
    <n v="216129"/>
    <s v="Regular"/>
    <s v="A8MZ"/>
    <s v="TENIYA POWELL"/>
    <n v="0"/>
    <n v="0"/>
    <n v="0"/>
    <n v="0"/>
    <n v="0"/>
    <n v="0"/>
    <n v="0"/>
    <n v="0"/>
    <n v="0"/>
    <n v="0"/>
    <n v="0"/>
    <n v="0"/>
    <n v="0"/>
    <n v="0"/>
    <n v="0"/>
    <n v="0"/>
    <n v="0"/>
    <n v="0"/>
    <n v="0"/>
    <n v="0"/>
  </r>
  <r>
    <x v="0"/>
    <x v="0"/>
    <x v="1"/>
    <s v="Brittanie Braggs"/>
    <s v="Houston East"/>
    <s v="Jasper"/>
    <n v="215661"/>
    <s v="Regular"/>
    <s v="A8NX"/>
    <s v="LAGAYSHUN BOWMAN"/>
    <n v="0"/>
    <n v="0"/>
    <n v="0"/>
    <n v="0"/>
    <n v="0"/>
    <n v="0"/>
    <n v="0"/>
    <n v="0"/>
    <n v="0"/>
    <n v="0"/>
    <n v="0"/>
    <n v="0"/>
    <n v="0"/>
    <n v="0"/>
    <n v="0"/>
    <n v="0"/>
    <n v="0"/>
    <n v="0"/>
    <n v="0"/>
    <n v="0"/>
  </r>
  <r>
    <x v="0"/>
    <x v="0"/>
    <x v="0"/>
    <s v="Brittanie Braggs"/>
    <s v="Houston North East"/>
    <s v="Missouri City"/>
    <n v="174113"/>
    <s v="Regular"/>
    <s v="A8P1"/>
    <s v="GALVIN DIXON"/>
    <n v="0"/>
    <n v="0"/>
    <n v="0"/>
    <n v="0"/>
    <n v="0"/>
    <n v="0"/>
    <n v="0"/>
    <n v="0"/>
    <n v="0"/>
    <n v="0"/>
    <n v="0"/>
    <n v="0"/>
    <n v="0"/>
    <n v="0"/>
    <n v="0"/>
    <n v="0"/>
    <n v="0"/>
    <n v="0"/>
    <n v="0"/>
    <n v="0"/>
  </r>
  <r>
    <x v="0"/>
    <x v="1"/>
    <x v="4"/>
    <s v="Brittanie Braggs"/>
    <s v="North Carolina"/>
    <s v="Reidsville Rd"/>
    <n v="220742"/>
    <s v="Focus"/>
    <s v="A8XC"/>
    <s v="FAITH JACKSON"/>
    <n v="0"/>
    <n v="0"/>
    <n v="0"/>
    <n v="0"/>
    <n v="0"/>
    <n v="0"/>
    <n v="0"/>
    <n v="0"/>
    <n v="0"/>
    <n v="0"/>
    <n v="0"/>
    <n v="0"/>
    <n v="0"/>
    <n v="0"/>
    <n v="0"/>
    <n v="0"/>
    <n v="0"/>
    <n v="0"/>
    <n v="0"/>
    <n v="0"/>
  </r>
  <r>
    <x v="0"/>
    <x v="1"/>
    <x v="4"/>
    <s v="Brittanie Braggs"/>
    <s v="North Carolina"/>
    <s v="Winterville NC"/>
    <n v="177547"/>
    <s v="Regular"/>
    <s v="A8XD"/>
    <s v="DESTINY SAUNDERS"/>
    <n v="0"/>
    <n v="0"/>
    <n v="0"/>
    <n v="0"/>
    <n v="0"/>
    <n v="0"/>
    <n v="0"/>
    <n v="0"/>
    <n v="0"/>
    <n v="0"/>
    <n v="0"/>
    <n v="0"/>
    <n v="0"/>
    <n v="0"/>
    <n v="0"/>
    <n v="0"/>
    <n v="0"/>
    <n v="0"/>
    <n v="0"/>
    <n v="0"/>
  </r>
  <r>
    <x v="0"/>
    <x v="0"/>
    <x v="0"/>
    <s v="Brittanie Braggs"/>
    <s v="Houston North East"/>
    <s v="Texas City"/>
    <n v="180413"/>
    <s v="Regular"/>
    <s v="A8XH"/>
    <s v="GIAVAUGNA STROMAN"/>
    <n v="0"/>
    <n v="0"/>
    <n v="0"/>
    <n v="0"/>
    <n v="0"/>
    <n v="0"/>
    <n v="0"/>
    <n v="0"/>
    <n v="0"/>
    <n v="0"/>
    <n v="0"/>
    <n v="0"/>
    <n v="0"/>
    <n v="0"/>
    <n v="0"/>
    <n v="0"/>
    <n v="0"/>
    <n v="0"/>
    <n v="0"/>
    <n v="0"/>
  </r>
  <r>
    <x v="0"/>
    <x v="0"/>
    <x v="3"/>
    <s v="Brittanie Braggs"/>
    <s v="San Antonio/Laredo"/>
    <s v="EAGLE PASS"/>
    <n v="207753"/>
    <s v="Flagship"/>
    <s v="A8XJ"/>
    <s v="KIRSTEN RODRIGUEZ"/>
    <n v="0"/>
    <n v="0"/>
    <n v="0"/>
    <n v="0"/>
    <n v="0"/>
    <n v="0"/>
    <n v="0"/>
    <n v="0"/>
    <n v="0"/>
    <n v="0"/>
    <n v="0"/>
    <n v="0"/>
    <n v="0"/>
    <n v="0"/>
    <n v="0"/>
    <n v="0"/>
    <n v="0"/>
    <n v="0"/>
    <n v="0"/>
    <n v="0"/>
  </r>
  <r>
    <x v="0"/>
    <x v="0"/>
    <x v="3"/>
    <s v="Brittanie Braggs"/>
    <s v="San Antonio/Laredo"/>
    <s v="LAREDO PLANTATION CENTRE"/>
    <n v="207752"/>
    <s v="Flagship"/>
    <s v="A8XK"/>
    <s v="IRIS RAMOS"/>
    <n v="0"/>
    <n v="0"/>
    <n v="0"/>
    <n v="0"/>
    <n v="0"/>
    <n v="0"/>
    <n v="0"/>
    <n v="0"/>
    <n v="0"/>
    <n v="0"/>
    <n v="0"/>
    <n v="0"/>
    <n v="0"/>
    <n v="0"/>
    <n v="0"/>
    <n v="0"/>
    <n v="0"/>
    <n v="0"/>
    <n v="0"/>
    <n v="0"/>
  </r>
  <r>
    <x v="0"/>
    <x v="0"/>
    <x v="0"/>
    <s v="Brittanie Braggs"/>
    <s v="Houston North East"/>
    <s v="Fondren Village"/>
    <n v="209863"/>
    <s v="Regular"/>
    <s v="A8Y6"/>
    <s v="JONATHAN RECENDIS"/>
    <n v="0"/>
    <n v="0"/>
    <n v="0"/>
    <n v="0"/>
    <n v="0"/>
    <n v="0"/>
    <n v="0"/>
    <n v="0"/>
    <n v="0"/>
    <n v="0"/>
    <n v="0"/>
    <n v="0"/>
    <n v="0"/>
    <n v="0"/>
    <n v="0"/>
    <n v="0"/>
    <n v="0"/>
    <n v="0"/>
    <n v="0"/>
    <n v="0"/>
  </r>
  <r>
    <x v="0"/>
    <x v="0"/>
    <x v="5"/>
    <s v="Brittanie Braggs"/>
    <s v="Houston South West"/>
    <s v="Little York Rd"/>
    <n v="217138"/>
    <s v="Regular"/>
    <s v="A8YZ"/>
    <s v="CESAR IBARRA"/>
    <n v="0"/>
    <n v="0"/>
    <n v="0"/>
    <n v="0"/>
    <n v="0"/>
    <n v="0"/>
    <n v="0"/>
    <n v="0"/>
    <n v="0"/>
    <n v="0"/>
    <n v="0"/>
    <n v="0"/>
    <n v="0"/>
    <n v="0"/>
    <n v="0"/>
    <n v="0"/>
    <n v="0"/>
    <n v="0"/>
    <n v="0"/>
    <n v="0"/>
  </r>
  <r>
    <x v="0"/>
    <x v="0"/>
    <x v="7"/>
    <s v="Brittanie Braggs"/>
    <s v="Colorado"/>
    <s v="Grand View Market Place"/>
    <n v="210924"/>
    <s v="Regular"/>
    <s v="A8ZN"/>
    <s v="COLTON YANIGA"/>
    <n v="0"/>
    <n v="0"/>
    <n v="0"/>
    <n v="0"/>
    <n v="0"/>
    <n v="0"/>
    <n v="0"/>
    <n v="0"/>
    <n v="0"/>
    <n v="0"/>
    <n v="0"/>
    <n v="0"/>
    <n v="0"/>
    <n v="0"/>
    <n v="0"/>
    <n v="0"/>
    <n v="0"/>
    <n v="0"/>
    <n v="0"/>
    <n v="0"/>
  </r>
  <r>
    <x v="0"/>
    <x v="0"/>
    <x v="0"/>
    <s v="Brittanie Braggs"/>
    <s v="Houston North East"/>
    <s v="Texas City"/>
    <n v="180413"/>
    <s v="Regular"/>
    <s v="A909"/>
    <s v="ORLANDO ORTIZ"/>
    <n v="0"/>
    <n v="0"/>
    <n v="0"/>
    <n v="0"/>
    <n v="0"/>
    <n v="0"/>
    <n v="0"/>
    <n v="0"/>
    <n v="0"/>
    <n v="0"/>
    <n v="0"/>
    <n v="0"/>
    <n v="0"/>
    <n v="0"/>
    <n v="0"/>
    <n v="0"/>
    <n v="0"/>
    <n v="0"/>
    <n v="0"/>
    <n v="0"/>
  </r>
  <r>
    <x v="0"/>
    <x v="0"/>
    <x v="5"/>
    <s v="Brittanie Braggs"/>
    <s v="Houston South West"/>
    <s v="Westheimer Tanglewilde"/>
    <n v="209864"/>
    <s v="Regular"/>
    <s v="A90D"/>
    <s v="HANNAMAURIE CURIEL"/>
    <n v="0"/>
    <n v="0"/>
    <n v="0"/>
    <n v="0"/>
    <n v="0"/>
    <n v="0"/>
    <n v="0"/>
    <n v="0"/>
    <n v="0"/>
    <n v="0"/>
    <n v="0"/>
    <n v="0"/>
    <n v="0"/>
    <n v="0"/>
    <n v="0"/>
    <n v="0"/>
    <n v="0"/>
    <n v="0"/>
    <n v="0"/>
    <n v="0"/>
  </r>
  <r>
    <x v="0"/>
    <x v="0"/>
    <x v="1"/>
    <s v="Brittanie Braggs"/>
    <s v="Houston East"/>
    <s v="Baytown"/>
    <n v="219201"/>
    <s v="Regular"/>
    <s v="A90X"/>
    <s v="BREIA DRENON"/>
    <n v="0"/>
    <n v="0"/>
    <n v="0"/>
    <n v="0"/>
    <n v="0"/>
    <n v="0"/>
    <n v="0"/>
    <n v="0"/>
    <n v="0"/>
    <n v="0"/>
    <n v="0"/>
    <n v="0"/>
    <n v="0"/>
    <n v="0"/>
    <n v="0"/>
    <n v="0"/>
    <n v="0"/>
    <n v="0"/>
    <n v="0"/>
    <n v="0"/>
  </r>
  <r>
    <x v="0"/>
    <x v="0"/>
    <x v="0"/>
    <s v="Brittanie Braggs"/>
    <s v="Houston North East"/>
    <s v="Fondren Village"/>
    <n v="209863"/>
    <s v="Regular"/>
    <s v="A90Y"/>
    <s v="RAMON KABOLI"/>
    <n v="0"/>
    <n v="0"/>
    <n v="0"/>
    <n v="0"/>
    <n v="0"/>
    <n v="0"/>
    <n v="0"/>
    <n v="0"/>
    <n v="0"/>
    <n v="0"/>
    <n v="0"/>
    <n v="0"/>
    <n v="0"/>
    <n v="0"/>
    <n v="0"/>
    <n v="0"/>
    <n v="0"/>
    <n v="0"/>
    <n v="0"/>
    <n v="0"/>
  </r>
  <r>
    <x v="0"/>
    <x v="0"/>
    <x v="1"/>
    <s v="Brittanie Braggs"/>
    <s v="Houston East"/>
    <s v="Angleton Harvin Dr"/>
    <n v="180412"/>
    <s v="Regular"/>
    <s v="A91C"/>
    <s v="CHELSY WARREN"/>
    <n v="0"/>
    <n v="0"/>
    <n v="0"/>
    <n v="0"/>
    <n v="0"/>
    <n v="0"/>
    <n v="0"/>
    <n v="0"/>
    <n v="0"/>
    <n v="0"/>
    <n v="0"/>
    <n v="0"/>
    <n v="0"/>
    <n v="0"/>
    <n v="0"/>
    <n v="0"/>
    <n v="0"/>
    <n v="0"/>
    <n v="0"/>
    <n v="0"/>
  </r>
  <r>
    <x v="0"/>
    <x v="1"/>
    <x v="6"/>
    <s v="Brittanie Braggs"/>
    <s v="Arizona"/>
    <s v="The Groves"/>
    <n v="211579"/>
    <s v="Regular"/>
    <s v="A91F"/>
    <s v="KIANNE BURROUGH"/>
    <n v="0"/>
    <n v="0"/>
    <n v="0"/>
    <n v="0"/>
    <n v="0"/>
    <n v="0"/>
    <n v="0"/>
    <n v="0"/>
    <n v="0"/>
    <n v="0"/>
    <n v="0"/>
    <n v="0"/>
    <n v="0"/>
    <n v="0"/>
    <n v="0"/>
    <n v="0"/>
    <n v="0"/>
    <n v="0"/>
    <n v="0"/>
    <n v="0"/>
  </r>
  <r>
    <x v="0"/>
    <x v="0"/>
    <x v="5"/>
    <s v="Brittanie Braggs"/>
    <s v="Houston South West"/>
    <s v="Presidio"/>
    <n v="211049"/>
    <s v="Regular"/>
    <s v="A91J"/>
    <s v="CHRISTIAN CABALLERO"/>
    <n v="0"/>
    <n v="0"/>
    <n v="0"/>
    <n v="0"/>
    <n v="0"/>
    <n v="0"/>
    <n v="0"/>
    <n v="0"/>
    <n v="0"/>
    <n v="0"/>
    <n v="0"/>
    <n v="0"/>
    <n v="0"/>
    <n v="0"/>
    <n v="0"/>
    <n v="0"/>
    <n v="0"/>
    <n v="0"/>
    <n v="0"/>
    <n v="0"/>
  </r>
  <r>
    <x v="0"/>
    <x v="0"/>
    <x v="1"/>
    <s v="Brittanie Braggs"/>
    <s v="Houston East"/>
    <s v="Baytown"/>
    <n v="219201"/>
    <s v="Regular"/>
    <s v="A91S"/>
    <s v="RYAN HEARON"/>
    <n v="0"/>
    <n v="0"/>
    <n v="0"/>
    <n v="0"/>
    <n v="0"/>
    <n v="0"/>
    <n v="0"/>
    <n v="0"/>
    <n v="0"/>
    <n v="0"/>
    <n v="0"/>
    <n v="0"/>
    <n v="0"/>
    <n v="0"/>
    <n v="0"/>
    <n v="0"/>
    <n v="0"/>
    <n v="0"/>
    <n v="0"/>
    <n v="0"/>
  </r>
  <r>
    <x v="0"/>
    <x v="0"/>
    <x v="1"/>
    <s v="Brittanie Braggs"/>
    <s v="Houston East"/>
    <s v="Deer Park"/>
    <n v="209870"/>
    <s v="Regular"/>
    <s v="A92F"/>
    <s v="KIARA HANEY"/>
    <n v="0"/>
    <n v="0"/>
    <n v="0"/>
    <n v="0"/>
    <n v="0"/>
    <n v="0"/>
    <n v="0"/>
    <n v="0"/>
    <n v="0"/>
    <n v="0"/>
    <n v="0"/>
    <n v="0"/>
    <n v="0"/>
    <n v="0"/>
    <n v="0"/>
    <n v="0"/>
    <n v="0"/>
    <n v="0"/>
    <n v="0"/>
    <n v="0"/>
  </r>
  <r>
    <x v="0"/>
    <x v="0"/>
    <x v="0"/>
    <s v="Brittanie Braggs"/>
    <s v="Houston North East"/>
    <s v="Richmond (River Park)"/>
    <n v="174110"/>
    <s v="Regular"/>
    <s v="A931"/>
    <s v="ANTHONY VASQUEZ"/>
    <n v="0"/>
    <n v="0"/>
    <n v="0"/>
    <n v="0"/>
    <n v="0"/>
    <n v="0"/>
    <n v="0"/>
    <n v="0"/>
    <n v="0"/>
    <n v="0"/>
    <n v="0"/>
    <n v="0"/>
    <n v="0"/>
    <n v="2.59"/>
    <n v="0"/>
    <n v="0"/>
    <n v="5.19"/>
    <n v="3.54"/>
    <n v="1.41"/>
    <n v="0.94"/>
  </r>
  <r>
    <x v="0"/>
    <x v="0"/>
    <x v="0"/>
    <s v="Brittanie Braggs"/>
    <s v="Houston North East"/>
    <s v="Riverstone"/>
    <n v="207758"/>
    <s v="Flagship"/>
    <s v="A93I"/>
    <s v="BILLY PERRY"/>
    <n v="0"/>
    <n v="0"/>
    <n v="0"/>
    <n v="0"/>
    <n v="0"/>
    <n v="0"/>
    <n v="0"/>
    <n v="0"/>
    <n v="0"/>
    <n v="0"/>
    <n v="0"/>
    <n v="0"/>
    <n v="0"/>
    <n v="0"/>
    <n v="0"/>
    <n v="0"/>
    <n v="0"/>
    <n v="0"/>
    <n v="0"/>
    <n v="0"/>
  </r>
  <r>
    <x v="0"/>
    <x v="0"/>
    <x v="7"/>
    <s v="Brittanie Braggs"/>
    <s v="Colorado"/>
    <s v="Academy Blvd CO"/>
    <n v="176049"/>
    <s v="Regular"/>
    <s v="A93R"/>
    <s v="ISABEL MARTIN"/>
    <n v="0"/>
    <n v="0"/>
    <n v="0"/>
    <n v="0"/>
    <n v="0"/>
    <n v="0"/>
    <n v="0"/>
    <n v="0"/>
    <n v="0"/>
    <n v="0"/>
    <n v="0"/>
    <n v="0"/>
    <n v="0"/>
    <n v="0"/>
    <n v="0"/>
    <n v="0"/>
    <n v="0"/>
    <n v="0"/>
    <n v="0"/>
    <n v="0"/>
  </r>
  <r>
    <x v="0"/>
    <x v="0"/>
    <x v="1"/>
    <s v="Brittanie Braggs"/>
    <s v="Houston East"/>
    <s v="Fairmont Pkwy"/>
    <n v="209869"/>
    <s v="Focus"/>
    <s v="A93X"/>
    <s v="MARTIN VALDEZ"/>
    <n v="0"/>
    <n v="0"/>
    <n v="0"/>
    <n v="0"/>
    <n v="0"/>
    <n v="0"/>
    <n v="0"/>
    <n v="0"/>
    <n v="0"/>
    <n v="0"/>
    <n v="0"/>
    <n v="0"/>
    <n v="0"/>
    <n v="0"/>
    <n v="0"/>
    <n v="0"/>
    <n v="0"/>
    <n v="0"/>
    <n v="0"/>
    <n v="0"/>
  </r>
  <r>
    <x v="0"/>
    <x v="0"/>
    <x v="0"/>
    <s v="Brittanie Braggs"/>
    <s v="Houston North East"/>
    <s v="Rosenberg"/>
    <n v="219200"/>
    <s v="Focus"/>
    <s v="A95I"/>
    <s v="ARISMENDY ROMERO"/>
    <n v="0"/>
    <n v="0"/>
    <n v="0"/>
    <n v="0"/>
    <n v="0"/>
    <n v="0"/>
    <n v="0"/>
    <n v="0"/>
    <n v="0"/>
    <n v="0"/>
    <n v="0"/>
    <n v="0"/>
    <n v="0"/>
    <n v="0"/>
    <n v="0"/>
    <n v="0"/>
    <n v="0"/>
    <n v="0"/>
    <n v="0"/>
    <n v="0"/>
  </r>
  <r>
    <x v="0"/>
    <x v="1"/>
    <x v="2"/>
    <s v="Brittanie Braggs"/>
    <s v="Wisconsin West"/>
    <s v="Tomah Buan Street"/>
    <n v="180228"/>
    <s v="Battleship"/>
    <s v="A96G"/>
    <s v="WESLEY FELTON"/>
    <n v="0"/>
    <n v="0"/>
    <n v="0"/>
    <n v="0"/>
    <n v="0"/>
    <n v="0"/>
    <n v="0"/>
    <n v="0"/>
    <n v="0"/>
    <n v="0"/>
    <n v="0"/>
    <n v="0"/>
    <n v="0"/>
    <n v="0"/>
    <n v="0"/>
    <n v="0"/>
    <n v="0"/>
    <n v="0"/>
    <n v="0"/>
    <n v="0"/>
  </r>
  <r>
    <x v="0"/>
    <x v="0"/>
    <x v="7"/>
    <s v="Brittanie Braggs"/>
    <s v="Colorado"/>
    <s v="Sand Hill"/>
    <n v="195709"/>
    <s v="Focus"/>
    <s v="A96O"/>
    <s v="TAYE PORTER"/>
    <n v="0"/>
    <n v="0"/>
    <n v="0"/>
    <n v="0"/>
    <n v="0"/>
    <n v="0"/>
    <n v="0"/>
    <n v="0"/>
    <n v="0"/>
    <n v="0"/>
    <n v="0"/>
    <n v="0"/>
    <n v="0"/>
    <n v="0"/>
    <n v="0"/>
    <n v="0"/>
    <n v="0"/>
    <n v="0"/>
    <n v="0"/>
    <n v="0"/>
  </r>
  <r>
    <x v="0"/>
    <x v="1"/>
    <x v="6"/>
    <s v="Brittanie Braggs"/>
    <s v="Arizona"/>
    <s v="Legacy Village"/>
    <n v="178016"/>
    <s v="Regular"/>
    <s v="A970"/>
    <s v="ASHLEY ALVARADO RODRIGUÃ‰Z"/>
    <n v="0"/>
    <n v="0"/>
    <n v="0"/>
    <n v="0"/>
    <n v="0"/>
    <n v="0"/>
    <n v="0"/>
    <n v="0"/>
    <n v="0"/>
    <n v="0"/>
    <n v="0"/>
    <n v="0"/>
    <n v="0"/>
    <n v="0"/>
    <n v="0"/>
    <n v="0"/>
    <n v="0"/>
    <n v="0"/>
    <n v="0"/>
    <n v="0"/>
  </r>
  <r>
    <x v="0"/>
    <x v="0"/>
    <x v="1"/>
    <s v="Brittanie Braggs"/>
    <s v="Houston East"/>
    <s v="Jasper"/>
    <n v="215661"/>
    <s v="Regular"/>
    <s v="A974"/>
    <s v="DADRON WADE"/>
    <n v="0"/>
    <n v="0"/>
    <n v="0"/>
    <n v="0"/>
    <n v="0"/>
    <n v="0"/>
    <n v="0"/>
    <n v="0"/>
    <n v="0"/>
    <n v="0"/>
    <n v="0"/>
    <n v="0"/>
    <n v="0"/>
    <n v="0"/>
    <n v="0"/>
    <n v="0"/>
    <n v="0"/>
    <n v="0"/>
    <n v="0"/>
    <n v="0"/>
  </r>
  <r>
    <x v="0"/>
    <x v="1"/>
    <x v="2"/>
    <s v="Brittanie Braggs"/>
    <s v="Wisconsin West"/>
    <s v="APPLETON"/>
    <n v="207757"/>
    <s v="Battleship"/>
    <s v="A977"/>
    <s v="JEFFREY ROBINSON"/>
    <n v="0"/>
    <n v="0"/>
    <n v="0"/>
    <n v="0"/>
    <n v="0"/>
    <n v="0"/>
    <n v="0"/>
    <n v="0"/>
    <n v="0"/>
    <n v="0"/>
    <n v="0"/>
    <n v="0"/>
    <n v="0"/>
    <n v="0"/>
    <n v="0"/>
    <n v="0"/>
    <n v="0"/>
    <n v="0"/>
    <n v="0"/>
    <n v="0"/>
  </r>
  <r>
    <x v="0"/>
    <x v="1"/>
    <x v="2"/>
    <s v="Brittanie Braggs"/>
    <s v="Wisconsin West"/>
    <s v="BELVIDERE"/>
    <n v="215003"/>
    <s v="Focus"/>
    <s v="A97R"/>
    <s v="ICYS TOWNES"/>
    <n v="0"/>
    <n v="0"/>
    <n v="0"/>
    <n v="0"/>
    <n v="0"/>
    <n v="0"/>
    <n v="0"/>
    <n v="0"/>
    <n v="0"/>
    <n v="0"/>
    <n v="0"/>
    <n v="0"/>
    <n v="0"/>
    <n v="0"/>
    <n v="0"/>
    <n v="0"/>
    <n v="0"/>
    <n v="0"/>
    <n v="0"/>
    <n v="0"/>
  </r>
  <r>
    <x v="0"/>
    <x v="0"/>
    <x v="3"/>
    <s v="Brittanie Braggs"/>
    <s v="San Antonio/Laredo"/>
    <s v="Laredo- Bob Bullock"/>
    <n v="164638"/>
    <s v="Battleship"/>
    <s v="A9A3"/>
    <s v="NAYELLI FUENTES"/>
    <n v="0"/>
    <n v="0"/>
    <n v="0"/>
    <n v="0"/>
    <n v="0"/>
    <n v="0"/>
    <n v="0"/>
    <n v="0"/>
    <n v="0"/>
    <n v="0"/>
    <n v="0"/>
    <n v="0"/>
    <n v="0"/>
    <n v="0"/>
    <n v="0"/>
    <n v="0"/>
    <n v="0"/>
    <n v="0"/>
    <n v="0"/>
    <n v="0"/>
  </r>
  <r>
    <x v="0"/>
    <x v="1"/>
    <x v="6"/>
    <s v="Brittanie Braggs"/>
    <s v="Arizona"/>
    <s v="The Groves"/>
    <n v="211579"/>
    <s v="Regular"/>
    <s v="A9A6"/>
    <s v="ABDELMAJED SABRI"/>
    <n v="0"/>
    <n v="0"/>
    <n v="0"/>
    <n v="0"/>
    <n v="0"/>
    <n v="0"/>
    <n v="0"/>
    <n v="0"/>
    <n v="0"/>
    <n v="0"/>
    <n v="0"/>
    <n v="0"/>
    <n v="0"/>
    <n v="0"/>
    <n v="0"/>
    <n v="0"/>
    <n v="0"/>
    <n v="0"/>
    <n v="0"/>
    <n v="0"/>
  </r>
  <r>
    <x v="0"/>
    <x v="1"/>
    <x v="6"/>
    <s v="Brittanie Braggs"/>
    <s v="Arizona"/>
    <s v="Nogales - Mariposa Mall"/>
    <n v="177961"/>
    <s v="Regular"/>
    <s v="A9BO"/>
    <s v="JOSE FLORES"/>
    <n v="0"/>
    <n v="0"/>
    <n v="0"/>
    <n v="0"/>
    <n v="0"/>
    <n v="0"/>
    <n v="0"/>
    <n v="0"/>
    <n v="0"/>
    <n v="0"/>
    <n v="0"/>
    <n v="0"/>
    <n v="0"/>
    <n v="0"/>
    <n v="0"/>
    <n v="0"/>
    <n v="0"/>
    <n v="0"/>
    <n v="0"/>
    <n v="0"/>
  </r>
  <r>
    <x v="0"/>
    <x v="1"/>
    <x v="4"/>
    <s v="Brittanie Braggs"/>
    <s v="North Carolina"/>
    <s v="Winterville NC"/>
    <n v="177547"/>
    <s v="Regular"/>
    <s v="A9CA"/>
    <s v="DAVION POLLARD"/>
    <n v="0"/>
    <n v="0"/>
    <n v="0"/>
    <n v="0"/>
    <n v="0"/>
    <n v="0"/>
    <n v="0"/>
    <n v="0"/>
    <n v="0"/>
    <n v="0"/>
    <n v="0"/>
    <n v="0"/>
    <n v="0"/>
    <n v="0"/>
    <n v="0"/>
    <n v="0"/>
    <n v="0"/>
    <n v="0"/>
    <n v="0"/>
    <n v="0"/>
  </r>
  <r>
    <x v="0"/>
    <x v="1"/>
    <x v="2"/>
    <s v="Brittanie Braggs"/>
    <s v="Wisconsin West"/>
    <s v="Tomah Buan Street"/>
    <n v="180228"/>
    <s v="Battleship"/>
    <s v="A9D1"/>
    <s v="RICKY MEACHAM"/>
    <n v="0"/>
    <n v="0"/>
    <n v="0"/>
    <n v="0"/>
    <n v="0"/>
    <n v="0"/>
    <n v="0"/>
    <n v="0"/>
    <n v="0"/>
    <n v="0"/>
    <n v="0"/>
    <n v="0"/>
    <n v="0"/>
    <n v="0"/>
    <n v="0"/>
    <n v="0"/>
    <n v="0"/>
    <n v="0"/>
    <n v="0"/>
    <n v="0"/>
  </r>
  <r>
    <x v="0"/>
    <x v="0"/>
    <x v="5"/>
    <s v="Brittanie Braggs"/>
    <s v="Houston South West"/>
    <s v="Little York Rd"/>
    <n v="217138"/>
    <s v="Regular"/>
    <s v="A9DM"/>
    <s v="JUAN CALDERA"/>
    <n v="0"/>
    <n v="0"/>
    <n v="0"/>
    <n v="0"/>
    <n v="0"/>
    <n v="0"/>
    <n v="0"/>
    <n v="0"/>
    <n v="0"/>
    <n v="0"/>
    <n v="0"/>
    <n v="0"/>
    <n v="0"/>
    <n v="0"/>
    <n v="0"/>
    <n v="0"/>
    <n v="0"/>
    <n v="0"/>
    <n v="0"/>
    <n v="0"/>
  </r>
  <r>
    <x v="0"/>
    <x v="0"/>
    <x v="7"/>
    <s v="Brittanie Braggs"/>
    <s v="Colorado"/>
    <s v="Sand Hill"/>
    <n v="195709"/>
    <s v="Focus"/>
    <s v="A9DN"/>
    <s v="JUSTIN BYRAM"/>
    <n v="0"/>
    <n v="0"/>
    <n v="0"/>
    <n v="0"/>
    <n v="0"/>
    <n v="0"/>
    <n v="0"/>
    <n v="0"/>
    <n v="0"/>
    <n v="0"/>
    <n v="0"/>
    <n v="0"/>
    <n v="0"/>
    <n v="0"/>
    <n v="0"/>
    <n v="0"/>
    <n v="0"/>
    <n v="0"/>
    <n v="0"/>
    <n v="0"/>
  </r>
  <r>
    <x v="0"/>
    <x v="1"/>
    <x v="2"/>
    <s v="Brittanie Braggs"/>
    <s v="Wisconsin East"/>
    <s v="WAUKESHA"/>
    <n v="176115"/>
    <s v="Regular"/>
    <s v="A9F0"/>
    <s v="ALAN DAMIAN"/>
    <n v="0"/>
    <n v="0"/>
    <n v="0"/>
    <n v="0"/>
    <n v="0"/>
    <n v="0"/>
    <n v="0"/>
    <n v="0"/>
    <n v="0"/>
    <n v="0"/>
    <n v="0"/>
    <n v="0"/>
    <n v="0"/>
    <n v="0"/>
    <n v="0"/>
    <n v="0"/>
    <n v="0"/>
    <n v="0"/>
    <n v="0"/>
    <n v="0"/>
  </r>
  <r>
    <x v="0"/>
    <x v="0"/>
    <x v="7"/>
    <s v="Brittanie Braggs"/>
    <s v="Colorado"/>
    <s v="Sand Hill"/>
    <n v="195709"/>
    <s v="Focus"/>
    <s v="A9GJ"/>
    <s v="BREANDAN DAWSON"/>
    <n v="0"/>
    <n v="0"/>
    <n v="0"/>
    <n v="0"/>
    <n v="0"/>
    <n v="0"/>
    <n v="0"/>
    <n v="0"/>
    <n v="0"/>
    <n v="0"/>
    <n v="0"/>
    <n v="0"/>
    <n v="0"/>
    <n v="0"/>
    <n v="0"/>
    <n v="0"/>
    <n v="0"/>
    <n v="0"/>
    <n v="0"/>
    <n v="0"/>
  </r>
  <r>
    <x v="0"/>
    <x v="0"/>
    <x v="7"/>
    <s v="Brittanie Braggs"/>
    <s v="Colorado"/>
    <s v="Grand View Market Place"/>
    <n v="210924"/>
    <s v="Regular"/>
    <s v="A9HW"/>
    <s v="MADISON BLACKBURN"/>
    <n v="0"/>
    <n v="0"/>
    <n v="0"/>
    <n v="0"/>
    <n v="0"/>
    <n v="0"/>
    <n v="0"/>
    <n v="0"/>
    <n v="0"/>
    <n v="0"/>
    <n v="0"/>
    <n v="0"/>
    <n v="0"/>
    <n v="0"/>
    <n v="0"/>
    <n v="0"/>
    <n v="0"/>
    <n v="0"/>
    <n v="0"/>
    <n v="0"/>
  </r>
  <r>
    <x v="0"/>
    <x v="1"/>
    <x v="2"/>
    <s v="Brittanie Braggs"/>
    <s v="Wisconsin West"/>
    <s v="PLOVER"/>
    <n v="207760"/>
    <s v="Flagship"/>
    <s v="A9IM"/>
    <s v="MASYN ZASTROW"/>
    <n v="0"/>
    <n v="0"/>
    <n v="0"/>
    <n v="0"/>
    <n v="0"/>
    <n v="0"/>
    <n v="0"/>
    <n v="0"/>
    <n v="0"/>
    <n v="0"/>
    <n v="0"/>
    <n v="0"/>
    <n v="0"/>
    <n v="0"/>
    <n v="0"/>
    <n v="0"/>
    <n v="0"/>
    <n v="0"/>
    <n v="0"/>
    <n v="0"/>
  </r>
  <r>
    <x v="0"/>
    <x v="0"/>
    <x v="8"/>
    <s v="Brittanie Braggs"/>
    <s v="Austin"/>
    <s v="OLTORF"/>
    <n v="176020"/>
    <s v="Regular"/>
    <s v="A9J2"/>
    <s v="JUAN DIEGO LEMUS"/>
    <n v="0"/>
    <n v="0"/>
    <n v="0"/>
    <n v="0"/>
    <n v="0"/>
    <n v="0"/>
    <n v="0"/>
    <n v="0"/>
    <n v="0"/>
    <n v="0"/>
    <n v="0"/>
    <n v="0"/>
    <n v="0"/>
    <n v="0"/>
    <n v="0"/>
    <n v="0"/>
    <n v="0"/>
    <n v="0"/>
    <n v="0"/>
    <n v="0"/>
  </r>
  <r>
    <x v="0"/>
    <x v="1"/>
    <x v="6"/>
    <s v="Brittanie Braggs"/>
    <s v="Arizona"/>
    <s v="Old Vail Plaza"/>
    <n v="222262"/>
    <s v="Regular"/>
    <s v="A9J4"/>
    <s v="KATHERINE RUIZ"/>
    <n v="0"/>
    <n v="0"/>
    <n v="0"/>
    <n v="0"/>
    <n v="0"/>
    <n v="0"/>
    <n v="0"/>
    <n v="0"/>
    <n v="0"/>
    <n v="0"/>
    <n v="0"/>
    <n v="0"/>
    <n v="0"/>
    <n v="0"/>
    <n v="0"/>
    <n v="0"/>
    <n v="0"/>
    <n v="0"/>
    <n v="0"/>
    <n v="0"/>
  </r>
  <r>
    <x v="0"/>
    <x v="1"/>
    <x v="6"/>
    <s v="Brittanie Braggs"/>
    <s v="Arizona"/>
    <s v="Bethany Home"/>
    <n v="216514"/>
    <s v="Regular"/>
    <s v="A9JA"/>
    <s v="SEBSIBBE STOLL"/>
    <n v="0"/>
    <n v="0"/>
    <n v="0"/>
    <n v="0"/>
    <n v="0"/>
    <n v="0"/>
    <n v="0"/>
    <n v="0"/>
    <n v="0"/>
    <n v="0"/>
    <n v="0"/>
    <n v="0"/>
    <n v="0"/>
    <n v="0"/>
    <n v="0"/>
    <n v="0"/>
    <n v="0"/>
    <n v="0"/>
    <n v="0"/>
    <n v="0"/>
  </r>
  <r>
    <x v="0"/>
    <x v="0"/>
    <x v="0"/>
    <s v="Brittanie Braggs"/>
    <s v="Houston North East"/>
    <s v="Richmond (River Park)"/>
    <n v="174110"/>
    <s v="Regular"/>
    <s v="A9KG"/>
    <s v="DERON SESSION"/>
    <n v="0"/>
    <n v="0"/>
    <n v="0"/>
    <n v="0"/>
    <n v="0"/>
    <n v="0"/>
    <n v="0"/>
    <n v="0"/>
    <n v="0"/>
    <n v="0"/>
    <n v="0"/>
    <n v="0"/>
    <n v="0"/>
    <n v="0"/>
    <n v="0"/>
    <n v="0"/>
    <n v="0"/>
    <n v="0"/>
    <n v="0"/>
    <n v="0"/>
  </r>
  <r>
    <x v="0"/>
    <x v="0"/>
    <x v="0"/>
    <s v="Brittanie Braggs"/>
    <s v="Houston North East"/>
    <s v="Antoine Town Center"/>
    <n v="209865"/>
    <s v="Regular"/>
    <s v="A9KJ"/>
    <s v="JARED VARGAS"/>
    <n v="0"/>
    <n v="0"/>
    <n v="0"/>
    <n v="0"/>
    <n v="0"/>
    <n v="0"/>
    <n v="0"/>
    <n v="0"/>
    <n v="0"/>
    <n v="0"/>
    <n v="0"/>
    <n v="0"/>
    <n v="0"/>
    <n v="0"/>
    <n v="0"/>
    <n v="0"/>
    <n v="0.23"/>
    <n v="0.4"/>
    <n v="0"/>
    <n v="0.04"/>
  </r>
  <r>
    <x v="0"/>
    <x v="0"/>
    <x v="7"/>
    <s v="Brittanie Braggs"/>
    <s v="Colorado"/>
    <s v="Briargate"/>
    <n v="178937"/>
    <s v="Regular"/>
    <s v="A9KK"/>
    <s v="JORDAN GELLERT"/>
    <n v="0"/>
    <n v="0"/>
    <n v="0"/>
    <n v="0"/>
    <n v="0"/>
    <n v="0"/>
    <n v="0"/>
    <n v="0"/>
    <n v="0"/>
    <n v="0"/>
    <n v="0"/>
    <n v="0"/>
    <n v="0"/>
    <n v="0"/>
    <n v="0"/>
    <n v="0"/>
    <n v="0"/>
    <n v="0"/>
    <n v="0"/>
    <n v="0"/>
  </r>
  <r>
    <x v="0"/>
    <x v="0"/>
    <x v="0"/>
    <s v="Brittanie Braggs"/>
    <s v="Houston North East"/>
    <s v="Ponderosa Forest"/>
    <n v="209868"/>
    <s v="Regular"/>
    <s v="A9KM"/>
    <s v="RYAN WINTERS"/>
    <n v="0"/>
    <n v="0"/>
    <n v="0"/>
    <n v="0"/>
    <n v="0"/>
    <n v="0"/>
    <n v="0"/>
    <n v="0"/>
    <n v="0"/>
    <n v="0"/>
    <n v="0"/>
    <n v="0"/>
    <n v="0"/>
    <n v="0"/>
    <n v="0"/>
    <n v="0"/>
    <n v="0"/>
    <n v="0"/>
    <n v="0"/>
    <n v="0"/>
  </r>
  <r>
    <x v="0"/>
    <x v="0"/>
    <x v="0"/>
    <s v="Brittanie Braggs"/>
    <s v="Houston North East"/>
    <s v="Riverstone"/>
    <n v="207758"/>
    <s v="Flagship"/>
    <s v="A9KP"/>
    <s v="EMELY SALINAS"/>
    <n v="0"/>
    <n v="0"/>
    <n v="0"/>
    <n v="0"/>
    <n v="0"/>
    <n v="0"/>
    <n v="0"/>
    <n v="0"/>
    <n v="0"/>
    <n v="0"/>
    <n v="0"/>
    <n v="0"/>
    <n v="0"/>
    <n v="0"/>
    <n v="0"/>
    <n v="0"/>
    <n v="0"/>
    <n v="0"/>
    <n v="0"/>
    <n v="0"/>
  </r>
  <r>
    <x v="0"/>
    <x v="0"/>
    <x v="5"/>
    <s v="Brittanie Braggs"/>
    <s v="Houston South West"/>
    <s v="The Grid"/>
    <n v="209858"/>
    <s v="Battleship"/>
    <s v="A9KQ"/>
    <s v="YUSRA ALBARGHOUTHI"/>
    <n v="0"/>
    <n v="0"/>
    <n v="0"/>
    <n v="0"/>
    <n v="0"/>
    <n v="0"/>
    <n v="0"/>
    <n v="0"/>
    <n v="0"/>
    <n v="0"/>
    <n v="0"/>
    <n v="0"/>
    <n v="0"/>
    <n v="0"/>
    <n v="0"/>
    <n v="0"/>
    <n v="0"/>
    <n v="0"/>
    <n v="0"/>
    <n v="0"/>
  </r>
  <r>
    <x v="0"/>
    <x v="0"/>
    <x v="5"/>
    <s v="Brittanie Braggs"/>
    <s v="Houston South West"/>
    <s v="The Grid"/>
    <n v="209858"/>
    <s v="Battleship"/>
    <s v="A9KV"/>
    <s v="MUZZAMIL ABDUSSAMAD"/>
    <n v="0"/>
    <n v="0"/>
    <n v="0"/>
    <n v="0"/>
    <n v="0"/>
    <n v="0"/>
    <n v="0"/>
    <n v="0"/>
    <n v="0"/>
    <n v="0"/>
    <n v="0"/>
    <n v="0"/>
    <n v="0"/>
    <n v="0"/>
    <n v="0"/>
    <n v="0"/>
    <n v="0"/>
    <n v="0"/>
    <n v="0"/>
    <n v="0"/>
  </r>
  <r>
    <x v="0"/>
    <x v="0"/>
    <x v="0"/>
    <s v="Brittanie Braggs"/>
    <s v="Houston North East"/>
    <s v="Richmond (River Park)"/>
    <n v="174110"/>
    <s v="Regular"/>
    <s v="A9KZ"/>
    <s v="DEBRA DCOSTA"/>
    <n v="0"/>
    <n v="0"/>
    <n v="0"/>
    <n v="0"/>
    <n v="0"/>
    <n v="0"/>
    <n v="0"/>
    <n v="0"/>
    <n v="0"/>
    <n v="0"/>
    <n v="0"/>
    <n v="0"/>
    <n v="0"/>
    <n v="0"/>
    <n v="0"/>
    <n v="0"/>
    <n v="0"/>
    <n v="0"/>
    <n v="0"/>
    <n v="0"/>
  </r>
  <r>
    <x v="0"/>
    <x v="0"/>
    <x v="1"/>
    <s v="Brittanie Braggs"/>
    <s v="Houston East"/>
    <s v="Deer Park"/>
    <n v="209870"/>
    <s v="Regular"/>
    <s v="A9L9"/>
    <s v="ADAM UBIAS"/>
    <n v="0"/>
    <n v="0"/>
    <n v="0"/>
    <n v="0"/>
    <n v="0"/>
    <n v="0"/>
    <n v="0"/>
    <n v="0"/>
    <n v="0"/>
    <n v="0"/>
    <n v="0"/>
    <n v="0"/>
    <n v="0"/>
    <n v="0"/>
    <n v="0"/>
    <n v="0"/>
    <n v="0"/>
    <n v="0"/>
    <n v="0"/>
    <n v="0"/>
  </r>
  <r>
    <x v="0"/>
    <x v="1"/>
    <x v="2"/>
    <s v="Brittanie Braggs"/>
    <s v="Wisconsin East"/>
    <s v="WAUKESHA"/>
    <n v="176115"/>
    <s v="Regular"/>
    <s v="A9MB"/>
    <s v="JOSE VELOZ"/>
    <n v="0"/>
    <n v="0"/>
    <n v="0"/>
    <n v="0"/>
    <n v="0"/>
    <n v="0"/>
    <n v="0"/>
    <n v="0"/>
    <n v="0"/>
    <n v="0"/>
    <n v="0"/>
    <n v="0"/>
    <n v="0"/>
    <n v="0"/>
    <n v="0"/>
    <n v="0"/>
    <n v="0"/>
    <n v="0"/>
    <n v="0"/>
    <n v="0"/>
  </r>
  <r>
    <x v="0"/>
    <x v="0"/>
    <x v="1"/>
    <s v="Brittanie Braggs"/>
    <s v="Houston East"/>
    <s v="Falls Creek Humble"/>
    <n v="176028"/>
    <s v="Battleship"/>
    <s v="A9MC"/>
    <s v="MADELYN GARCIA"/>
    <n v="0"/>
    <n v="0"/>
    <n v="0"/>
    <n v="0"/>
    <n v="0"/>
    <n v="0"/>
    <n v="0"/>
    <n v="0"/>
    <n v="0"/>
    <n v="0"/>
    <n v="0"/>
    <n v="0"/>
    <n v="0"/>
    <n v="0"/>
    <n v="0"/>
    <n v="0"/>
    <n v="0"/>
    <n v="0"/>
    <n v="0"/>
    <n v="0"/>
  </r>
  <r>
    <x v="0"/>
    <x v="0"/>
    <x v="0"/>
    <s v="Brittanie Braggs"/>
    <s v="Houston North East"/>
    <s v="Missouri City"/>
    <n v="174113"/>
    <s v="Regular"/>
    <s v="A9MI"/>
    <s v="ALMA AMAYA"/>
    <n v="0"/>
    <n v="0"/>
    <n v="0"/>
    <n v="0"/>
    <n v="0"/>
    <n v="0"/>
    <n v="0"/>
    <n v="0"/>
    <n v="0"/>
    <n v="0"/>
    <n v="0"/>
    <n v="0"/>
    <n v="0"/>
    <n v="0"/>
    <n v="0"/>
    <n v="0"/>
    <n v="0"/>
    <n v="0"/>
    <n v="0"/>
    <n v="0"/>
  </r>
  <r>
    <x v="0"/>
    <x v="1"/>
    <x v="6"/>
    <s v="Brittanie Braggs"/>
    <s v="Arizona"/>
    <s v="Buffalo Spot"/>
    <n v="178109"/>
    <s v="Battleship"/>
    <s v="A9MS"/>
    <s v="DAYANARA SILLAS MUNOZ"/>
    <n v="0"/>
    <n v="0"/>
    <n v="0"/>
    <n v="0"/>
    <n v="0"/>
    <n v="0"/>
    <n v="0"/>
    <n v="0"/>
    <n v="0"/>
    <n v="0"/>
    <n v="0"/>
    <n v="0"/>
    <n v="0"/>
    <n v="0"/>
    <n v="0"/>
    <n v="0"/>
    <n v="0"/>
    <n v="0"/>
    <n v="0"/>
    <n v="0"/>
  </r>
  <r>
    <x v="0"/>
    <x v="1"/>
    <x v="4"/>
    <s v="Brittanie Braggs"/>
    <s v="North Carolina"/>
    <s v="Garner Raleigh"/>
    <n v="176289"/>
    <s v="Regular"/>
    <s v="A9O4"/>
    <s v="MARYURI ANTUNEZ MARTINEZ"/>
    <n v="0"/>
    <n v="0"/>
    <n v="0"/>
    <n v="0"/>
    <n v="0"/>
    <n v="0"/>
    <n v="0"/>
    <n v="0"/>
    <n v="0"/>
    <n v="0"/>
    <n v="0"/>
    <n v="0"/>
    <n v="0"/>
    <n v="0"/>
    <n v="0"/>
    <n v="0"/>
    <n v="0"/>
    <n v="0"/>
    <n v="0"/>
    <n v="0"/>
  </r>
  <r>
    <x v="0"/>
    <x v="1"/>
    <x v="2"/>
    <s v="Brittanie Braggs"/>
    <s v="Wisconsin East"/>
    <s v="WAUKESHA"/>
    <n v="176115"/>
    <s v="Regular"/>
    <s v="A9ON"/>
    <s v="ETHAN GARZA XIONG"/>
    <n v="0"/>
    <n v="0"/>
    <n v="0"/>
    <n v="0"/>
    <n v="0"/>
    <n v="0"/>
    <n v="0"/>
    <n v="0"/>
    <n v="0"/>
    <n v="0"/>
    <n v="0"/>
    <n v="0"/>
    <n v="0"/>
    <n v="0"/>
    <n v="0"/>
    <n v="0"/>
    <n v="0"/>
    <n v="0"/>
    <n v="0"/>
    <n v="0"/>
  </r>
  <r>
    <x v="0"/>
    <x v="1"/>
    <x v="6"/>
    <s v="Brittanie Braggs"/>
    <s v="Arizona"/>
    <s v="Buffalo Spot"/>
    <n v="178109"/>
    <s v="Battleship"/>
    <s v="A9OP"/>
    <s v="ALEXIS ACUNA"/>
    <n v="0"/>
    <n v="0"/>
    <n v="0"/>
    <n v="0"/>
    <n v="0"/>
    <n v="0"/>
    <n v="0"/>
    <n v="0"/>
    <n v="0"/>
    <n v="0"/>
    <n v="0"/>
    <n v="0"/>
    <n v="0"/>
    <n v="0"/>
    <n v="0"/>
    <n v="0"/>
    <n v="0"/>
    <n v="0"/>
    <n v="0"/>
    <n v="0"/>
  </r>
  <r>
    <x v="0"/>
    <x v="0"/>
    <x v="7"/>
    <s v="Brittanie Braggs"/>
    <s v="Colorado"/>
    <s v="Sand Hill"/>
    <n v="195709"/>
    <s v="Focus"/>
    <s v="A9OY"/>
    <s v="RICKY MARTINEZ"/>
    <n v="0"/>
    <n v="0"/>
    <n v="0"/>
    <n v="0"/>
    <n v="0"/>
    <n v="0"/>
    <n v="0"/>
    <n v="0"/>
    <n v="0"/>
    <n v="0"/>
    <n v="0"/>
    <n v="0"/>
    <n v="0"/>
    <n v="0"/>
    <n v="0"/>
    <n v="0"/>
    <n v="0"/>
    <n v="0"/>
    <n v="0"/>
    <n v="0"/>
  </r>
  <r>
    <x v="0"/>
    <x v="0"/>
    <x v="5"/>
    <s v="Brittanie Braggs"/>
    <s v="Houston South West"/>
    <s v="Bellaire (Hong Kong Mall)"/>
    <n v="209866"/>
    <s v="Battleship"/>
    <s v="A9P1"/>
    <s v="DINH PHAM"/>
    <n v="0"/>
    <n v="0"/>
    <n v="0"/>
    <n v="0"/>
    <n v="0"/>
    <n v="0"/>
    <n v="0"/>
    <n v="0"/>
    <n v="0"/>
    <n v="0"/>
    <n v="0"/>
    <n v="0"/>
    <n v="0"/>
    <n v="0"/>
    <n v="0"/>
    <n v="0"/>
    <n v="0"/>
    <n v="0"/>
    <n v="0"/>
    <n v="0"/>
  </r>
  <r>
    <x v="0"/>
    <x v="0"/>
    <x v="3"/>
    <s v="Brittanie Braggs"/>
    <s v="San Antonio/Laredo"/>
    <s v="Wurzbach Road"/>
    <n v="215745"/>
    <s v="Battleship"/>
    <s v="A9P6"/>
    <s v="LAURA BATTAGLIA"/>
    <n v="0"/>
    <n v="0"/>
    <n v="0"/>
    <n v="0"/>
    <n v="0"/>
    <n v="0"/>
    <n v="0"/>
    <n v="0"/>
    <n v="0"/>
    <n v="0"/>
    <n v="0"/>
    <n v="0"/>
    <n v="0"/>
    <n v="0"/>
    <n v="0"/>
    <n v="0"/>
    <n v="0"/>
    <n v="0"/>
    <n v="0"/>
    <n v="0"/>
  </r>
  <r>
    <x v="0"/>
    <x v="0"/>
    <x v="1"/>
    <s v="Brittanie Braggs"/>
    <s v="Houston East"/>
    <s v="Angleton Harvin Dr"/>
    <n v="180412"/>
    <s v="Regular"/>
    <s v="A9PB"/>
    <s v="NATHAN RODRIGUEZ"/>
    <n v="0"/>
    <n v="0"/>
    <n v="0"/>
    <n v="0"/>
    <n v="0"/>
    <n v="0"/>
    <n v="0"/>
    <n v="0"/>
    <n v="0"/>
    <n v="0"/>
    <n v="0"/>
    <n v="0"/>
    <n v="0"/>
    <n v="0"/>
    <n v="0"/>
    <n v="0"/>
    <n v="0"/>
    <n v="0"/>
    <n v="0"/>
    <n v="0"/>
  </r>
  <r>
    <x v="0"/>
    <x v="1"/>
    <x v="4"/>
    <s v="Brittanie Braggs"/>
    <s v="North Carolina"/>
    <s v="Winterville NC"/>
    <n v="177547"/>
    <s v="Regular"/>
    <s v="A9Q7"/>
    <s v="ALASIA PEARTREE"/>
    <n v="0"/>
    <n v="0"/>
    <n v="0"/>
    <n v="0"/>
    <n v="0"/>
    <n v="0"/>
    <n v="0"/>
    <n v="0"/>
    <n v="0"/>
    <n v="0"/>
    <n v="0"/>
    <n v="0"/>
    <n v="0"/>
    <n v="0"/>
    <n v="0"/>
    <n v="0"/>
    <n v="0"/>
    <n v="0"/>
    <n v="0"/>
    <n v="0"/>
  </r>
  <r>
    <x v="0"/>
    <x v="1"/>
    <x v="2"/>
    <s v="Brittanie Braggs"/>
    <s v="Wisconsin East"/>
    <s v="Sturgeon Bay"/>
    <n v="240558"/>
    <s v="Regular"/>
    <s v="A9Q8"/>
    <s v="KYLE FONTAINE"/>
    <n v="0"/>
    <n v="0"/>
    <n v="0"/>
    <n v="0"/>
    <n v="0"/>
    <n v="0"/>
    <n v="0"/>
    <n v="0"/>
    <n v="0"/>
    <n v="0"/>
    <n v="0"/>
    <n v="0"/>
    <n v="0"/>
    <n v="0"/>
    <n v="0"/>
    <n v="0"/>
    <n v="0"/>
    <n v="0"/>
    <n v="0"/>
    <n v="0"/>
  </r>
  <r>
    <x v="0"/>
    <x v="0"/>
    <x v="7"/>
    <s v="Brittanie Braggs"/>
    <s v="Colorado"/>
    <s v="Interquest"/>
    <n v="241356"/>
    <s v="Regular"/>
    <s v="A9QX"/>
    <s v="JOHN KRULIK"/>
    <n v="0"/>
    <n v="0"/>
    <n v="0"/>
    <n v="0"/>
    <n v="0"/>
    <n v="0"/>
    <n v="0"/>
    <n v="0"/>
    <n v="0"/>
    <n v="0"/>
    <n v="0"/>
    <n v="0"/>
    <n v="0"/>
    <n v="0"/>
    <n v="0"/>
    <n v="0"/>
    <n v="0"/>
    <n v="0"/>
    <n v="0"/>
    <n v="0"/>
  </r>
  <r>
    <x v="0"/>
    <x v="0"/>
    <x v="0"/>
    <s v="Brittanie Braggs"/>
    <s v="Houston North East"/>
    <s v="Riverstone"/>
    <n v="207758"/>
    <s v="Flagship"/>
    <s v="A9RD"/>
    <s v="RABIH CHAHINE"/>
    <n v="0"/>
    <n v="0"/>
    <n v="0"/>
    <n v="0"/>
    <n v="0"/>
    <n v="0"/>
    <n v="0"/>
    <n v="0"/>
    <n v="0"/>
    <n v="0"/>
    <n v="0"/>
    <n v="0"/>
    <n v="0"/>
    <n v="0"/>
    <n v="0"/>
    <n v="0"/>
    <n v="0"/>
    <n v="0"/>
    <n v="0"/>
    <n v="0"/>
  </r>
  <r>
    <x v="0"/>
    <x v="0"/>
    <x v="3"/>
    <s v="Brittanie Braggs"/>
    <s v="San Antonio/Laredo"/>
    <s v="Laredo Crossing"/>
    <n v="174067"/>
    <s v="Regular"/>
    <s v="A9RH"/>
    <s v="RUBEN HERNANDEZ"/>
    <n v="0"/>
    <n v="0"/>
    <n v="0"/>
    <n v="0"/>
    <n v="0"/>
    <n v="0"/>
    <n v="0"/>
    <n v="0"/>
    <n v="0"/>
    <n v="0"/>
    <n v="0"/>
    <n v="0"/>
    <n v="0"/>
    <n v="0"/>
    <n v="0"/>
    <n v="0"/>
    <n v="0"/>
    <n v="0"/>
    <n v="0"/>
    <n v="0"/>
  </r>
  <r>
    <x v="0"/>
    <x v="1"/>
    <x v="2"/>
    <s v="Brittanie Braggs"/>
    <s v="Wisconsin West"/>
    <s v="BELVIDERE"/>
    <n v="215003"/>
    <s v="Focus"/>
    <s v="A9ST"/>
    <s v="KELLY RIFE"/>
    <n v="0"/>
    <n v="0"/>
    <n v="0"/>
    <n v="0"/>
    <n v="0"/>
    <n v="0"/>
    <n v="0"/>
    <n v="0"/>
    <n v="0"/>
    <n v="0"/>
    <n v="0"/>
    <n v="0"/>
    <n v="0"/>
    <n v="0"/>
    <n v="0"/>
    <n v="0"/>
    <n v="0"/>
    <n v="0"/>
    <n v="0"/>
    <n v="0"/>
  </r>
  <r>
    <x v="0"/>
    <x v="1"/>
    <x v="2"/>
    <s v="Brittanie Braggs"/>
    <s v="Wisconsin West"/>
    <s v="Richland Center"/>
    <n v="240355"/>
    <s v="Regular"/>
    <s v="A9SU"/>
    <s v="BRETT WETLEY"/>
    <n v="0"/>
    <n v="0"/>
    <n v="0"/>
    <n v="0"/>
    <n v="0"/>
    <n v="0"/>
    <n v="0"/>
    <n v="0"/>
    <n v="0"/>
    <n v="0"/>
    <n v="0"/>
    <n v="0"/>
    <n v="0"/>
    <n v="0"/>
    <n v="0"/>
    <n v="0"/>
    <n v="0"/>
    <n v="0"/>
    <n v="0"/>
    <n v="0"/>
  </r>
  <r>
    <x v="0"/>
    <x v="0"/>
    <x v="3"/>
    <s v="Brittanie Braggs"/>
    <s v="San Antonio/Laredo"/>
    <s v="Laredo Crossing"/>
    <n v="174067"/>
    <s v="Regular"/>
    <s v="A9SZ"/>
    <s v="ANNA SALINAS"/>
    <n v="0"/>
    <n v="0"/>
    <n v="0"/>
    <n v="0"/>
    <n v="0"/>
    <n v="0"/>
    <n v="0"/>
    <n v="0"/>
    <n v="0"/>
    <n v="0"/>
    <n v="0"/>
    <n v="0"/>
    <n v="0"/>
    <n v="0"/>
    <n v="0"/>
    <n v="0"/>
    <n v="0"/>
    <n v="0"/>
    <n v="0"/>
    <n v="0"/>
  </r>
  <r>
    <x v="0"/>
    <x v="0"/>
    <x v="3"/>
    <s v="Brittanie Braggs"/>
    <s v="San Antonio/Laredo"/>
    <s v="DEL RIO"/>
    <n v="207754"/>
    <s v="Flagship"/>
    <s v="A9WD"/>
    <s v="SOFIA GARZA"/>
    <n v="0"/>
    <n v="0"/>
    <n v="0"/>
    <n v="0"/>
    <n v="0"/>
    <n v="0"/>
    <n v="0"/>
    <n v="0"/>
    <n v="0"/>
    <n v="0"/>
    <n v="0"/>
    <n v="0"/>
    <n v="0"/>
    <n v="0"/>
    <n v="0"/>
    <n v="0"/>
    <n v="0"/>
    <n v="0"/>
    <n v="0"/>
    <n v="0"/>
  </r>
  <r>
    <x v="0"/>
    <x v="0"/>
    <x v="0"/>
    <s v="Brittanie Braggs"/>
    <s v="Houston North East"/>
    <s v="Rosenberg"/>
    <n v="219200"/>
    <s v="Focus"/>
    <s v="A9WW"/>
    <s v="JOHN RINGO"/>
    <n v="0"/>
    <n v="0"/>
    <n v="0"/>
    <n v="0"/>
    <n v="0"/>
    <n v="0"/>
    <n v="0"/>
    <n v="0"/>
    <n v="0"/>
    <n v="0"/>
    <n v="0"/>
    <n v="0"/>
    <n v="0"/>
    <n v="0"/>
    <n v="0"/>
    <n v="0"/>
    <n v="0"/>
    <n v="0"/>
    <n v="0"/>
    <n v="0"/>
  </r>
  <r>
    <x v="0"/>
    <x v="0"/>
    <x v="3"/>
    <s v="Brittanie Braggs"/>
    <s v="San Antonio/Laredo"/>
    <s v="Wurzbach Road"/>
    <n v="215745"/>
    <s v="Battleship"/>
    <s v="A9X8"/>
    <s v="ADAM HILL"/>
    <n v="0"/>
    <n v="0"/>
    <n v="0"/>
    <n v="0"/>
    <n v="0"/>
    <n v="0"/>
    <n v="0"/>
    <n v="0"/>
    <n v="0"/>
    <n v="0"/>
    <n v="0"/>
    <n v="0"/>
    <n v="0"/>
    <n v="0"/>
    <n v="0"/>
    <n v="0"/>
    <n v="0"/>
    <n v="0"/>
    <n v="0"/>
    <n v="0"/>
  </r>
  <r>
    <x v="0"/>
    <x v="1"/>
    <x v="2"/>
    <s v="Brittanie Braggs"/>
    <s v="Wisconsin West"/>
    <s v="APPLETON"/>
    <n v="207757"/>
    <s v="Battleship"/>
    <s v="A9XK"/>
    <s v="KATIRIA RIVERA"/>
    <n v="0"/>
    <n v="0"/>
    <n v="0"/>
    <n v="0"/>
    <n v="0"/>
    <n v="0"/>
    <n v="0"/>
    <n v="0"/>
    <n v="0"/>
    <n v="0"/>
    <n v="0"/>
    <n v="0"/>
    <n v="0"/>
    <n v="0"/>
    <n v="0"/>
    <n v="0"/>
    <n v="0"/>
    <n v="0"/>
    <n v="0"/>
    <n v="0"/>
  </r>
  <r>
    <x v="0"/>
    <x v="0"/>
    <x v="8"/>
    <s v="Brittanie Braggs"/>
    <s v="Austin"/>
    <s v="Buda Town Center"/>
    <n v="176039"/>
    <s v="Regular"/>
    <s v="A9Y5"/>
    <s v="ILSE CARRANZA"/>
    <n v="0"/>
    <n v="0"/>
    <n v="0"/>
    <n v="0"/>
    <n v="0"/>
    <n v="5"/>
    <n v="5.41"/>
    <n v="2.33"/>
    <n v="0"/>
    <n v="3"/>
    <n v="0"/>
    <n v="0"/>
    <n v="0"/>
    <n v="0"/>
    <n v="0"/>
    <n v="0.87"/>
    <n v="0"/>
    <n v="0"/>
    <n v="0"/>
    <n v="0"/>
  </r>
  <r>
    <x v="0"/>
    <x v="1"/>
    <x v="4"/>
    <s v="Brittanie Braggs"/>
    <s v="North Carolina"/>
    <s v="Mocksville"/>
    <n v="221882"/>
    <s v="Focus"/>
    <s v="A9YB"/>
    <s v="MYRA CHURCH"/>
    <n v="0"/>
    <n v="0"/>
    <n v="0"/>
    <n v="0"/>
    <n v="0"/>
    <n v="0"/>
    <n v="0"/>
    <n v="0"/>
    <n v="0"/>
    <n v="0"/>
    <n v="0"/>
    <n v="0"/>
    <n v="0"/>
    <n v="0"/>
    <n v="0"/>
    <n v="0"/>
    <n v="0"/>
    <n v="0"/>
    <n v="0"/>
    <n v="0"/>
  </r>
  <r>
    <x v="0"/>
    <x v="0"/>
    <x v="0"/>
    <s v="Brittanie Braggs"/>
    <s v="Houston North East"/>
    <s v="Midtown"/>
    <n v="176027"/>
    <s v="Battleship"/>
    <s v="A9YE"/>
    <s v="JASMIN HOCHAIMI"/>
    <n v="0"/>
    <n v="0"/>
    <n v="0"/>
    <n v="0"/>
    <n v="0"/>
    <n v="0"/>
    <n v="0"/>
    <n v="0"/>
    <n v="0"/>
    <n v="0"/>
    <n v="0"/>
    <n v="0"/>
    <n v="0"/>
    <n v="0"/>
    <n v="0"/>
    <n v="0"/>
    <n v="0"/>
    <n v="0"/>
    <n v="0"/>
    <n v="0"/>
  </r>
  <r>
    <x v="0"/>
    <x v="1"/>
    <x v="2"/>
    <s v="Brittanie Braggs"/>
    <s v="Wisconsin West"/>
    <s v="APPLETON"/>
    <n v="207757"/>
    <s v="Battleship"/>
    <s v="A9YU"/>
    <s v="EDVARDO AYALA"/>
    <n v="0"/>
    <n v="0"/>
    <n v="0"/>
    <n v="0"/>
    <n v="0"/>
    <n v="0"/>
    <n v="0"/>
    <n v="0"/>
    <n v="0"/>
    <n v="0"/>
    <n v="0"/>
    <n v="0"/>
    <n v="0"/>
    <n v="0"/>
    <n v="0"/>
    <n v="0"/>
    <n v="0"/>
    <n v="0"/>
    <n v="0"/>
    <n v="0"/>
  </r>
  <r>
    <x v="0"/>
    <x v="0"/>
    <x v="3"/>
    <s v="Brittanie Braggs"/>
    <s v="San Antonio/Laredo"/>
    <s v="LAREDO PLANTATION CENTRE"/>
    <n v="207752"/>
    <s v="Flagship"/>
    <s v="AA0E"/>
    <s v="JOSE GOMEZTAGLE"/>
    <n v="0"/>
    <n v="0"/>
    <n v="0"/>
    <n v="0"/>
    <n v="0"/>
    <n v="0"/>
    <n v="0"/>
    <n v="0"/>
    <n v="0"/>
    <n v="0"/>
    <n v="0"/>
    <n v="0"/>
    <n v="0"/>
    <n v="0"/>
    <n v="0"/>
    <n v="0"/>
    <n v="0"/>
    <n v="0"/>
    <n v="0"/>
    <n v="0"/>
  </r>
  <r>
    <x v="0"/>
    <x v="0"/>
    <x v="3"/>
    <s v="Brittanie Braggs"/>
    <s v="San Antonio/Laredo"/>
    <s v="Laredo Crossing"/>
    <n v="174067"/>
    <s v="Regular"/>
    <s v="AA0W"/>
    <s v="CHRISTIAN ESPEJO"/>
    <n v="0"/>
    <n v="0"/>
    <n v="0"/>
    <n v="0"/>
    <n v="0"/>
    <n v="0"/>
    <n v="0"/>
    <n v="0"/>
    <n v="0"/>
    <n v="0"/>
    <n v="0"/>
    <n v="0"/>
    <n v="0"/>
    <n v="0"/>
    <n v="0"/>
    <n v="0"/>
    <n v="0"/>
    <n v="0"/>
    <n v="0"/>
    <n v="0"/>
  </r>
  <r>
    <x v="0"/>
    <x v="1"/>
    <x v="2"/>
    <s v="Brittanie Braggs"/>
    <s v="Wisconsin West"/>
    <s v="Richland Center"/>
    <n v="240355"/>
    <s v="Regular"/>
    <s v="AA19"/>
    <s v="MASEN EGGERS"/>
    <n v="0"/>
    <n v="0"/>
    <n v="0"/>
    <n v="0"/>
    <n v="0"/>
    <n v="0"/>
    <n v="0"/>
    <n v="0"/>
    <n v="0"/>
    <n v="0"/>
    <n v="0"/>
    <n v="0"/>
    <n v="0"/>
    <n v="0"/>
    <n v="0"/>
    <n v="0"/>
    <n v="0"/>
    <n v="0"/>
    <n v="0"/>
    <n v="0"/>
  </r>
  <r>
    <x v="0"/>
    <x v="0"/>
    <x v="3"/>
    <s v="Brittanie Braggs"/>
    <s v="San Antonio/Laredo"/>
    <s v="San Pedro"/>
    <n v="215746"/>
    <s v="Flagship"/>
    <s v="AA1F"/>
    <s v="ERIN LOWERY"/>
    <n v="0"/>
    <n v="0"/>
    <n v="0"/>
    <n v="0"/>
    <n v="0"/>
    <n v="0"/>
    <n v="0"/>
    <n v="0"/>
    <n v="0"/>
    <n v="0"/>
    <n v="0"/>
    <n v="0"/>
    <n v="0"/>
    <n v="0"/>
    <n v="0"/>
    <n v="0"/>
    <n v="0"/>
    <n v="0"/>
    <n v="0"/>
    <n v="0"/>
  </r>
  <r>
    <x v="0"/>
    <x v="1"/>
    <x v="6"/>
    <s v="Brittanie Braggs"/>
    <s v="Arizona"/>
    <s v="Bethany Home"/>
    <n v="216514"/>
    <s v="Regular"/>
    <s v="AA1J"/>
    <s v="SANDA WIN"/>
    <n v="0"/>
    <n v="0"/>
    <n v="0"/>
    <n v="0"/>
    <n v="0"/>
    <n v="0"/>
    <n v="0"/>
    <n v="0"/>
    <n v="0"/>
    <n v="0"/>
    <n v="0"/>
    <n v="0"/>
    <n v="0"/>
    <n v="0"/>
    <n v="0"/>
    <n v="0"/>
    <n v="0"/>
    <n v="0"/>
    <n v="0"/>
    <n v="0"/>
  </r>
  <r>
    <x v="0"/>
    <x v="1"/>
    <x v="6"/>
    <s v="Brittanie Braggs"/>
    <s v="Arizona"/>
    <s v="Old Vail Plaza"/>
    <n v="222262"/>
    <s v="Regular"/>
    <s v="AA1O"/>
    <s v="JENNIFER MARISCAL"/>
    <n v="0"/>
    <n v="0"/>
    <n v="0"/>
    <n v="0"/>
    <n v="0"/>
    <n v="0"/>
    <n v="0"/>
    <n v="0"/>
    <n v="0"/>
    <n v="0"/>
    <n v="0"/>
    <n v="0"/>
    <n v="0"/>
    <n v="0"/>
    <n v="0"/>
    <n v="0"/>
    <n v="0"/>
    <n v="0"/>
    <n v="0"/>
    <n v="0"/>
  </r>
  <r>
    <x v="0"/>
    <x v="1"/>
    <x v="2"/>
    <s v="Brittanie Braggs"/>
    <s v="Wisconsin West"/>
    <s v="BELVIDERE"/>
    <n v="215003"/>
    <s v="Focus"/>
    <s v="AA1T"/>
    <s v="SERENA WILLIAMS"/>
    <n v="0"/>
    <n v="0"/>
    <n v="0"/>
    <n v="0"/>
    <n v="0"/>
    <n v="0"/>
    <n v="0"/>
    <n v="0"/>
    <n v="0"/>
    <n v="0"/>
    <n v="0"/>
    <n v="0"/>
    <n v="0"/>
    <n v="0"/>
    <n v="0"/>
    <n v="0"/>
    <n v="0"/>
    <n v="0"/>
    <n v="0"/>
    <n v="0"/>
  </r>
  <r>
    <x v="0"/>
    <x v="1"/>
    <x v="2"/>
    <s v="Brittanie Braggs"/>
    <s v="Wisconsin West"/>
    <s v="Onalaska"/>
    <n v="180225"/>
    <s v="Flagship"/>
    <s v="AA1V"/>
    <s v="JAMESON HAPPEL"/>
    <n v="0"/>
    <n v="0"/>
    <n v="0"/>
    <n v="0"/>
    <n v="0"/>
    <n v="0"/>
    <n v="0"/>
    <n v="0"/>
    <n v="0"/>
    <n v="0"/>
    <n v="0"/>
    <n v="0"/>
    <n v="0"/>
    <n v="0"/>
    <n v="0"/>
    <n v="0"/>
    <n v="0"/>
    <n v="0"/>
    <n v="0"/>
    <n v="0"/>
  </r>
  <r>
    <x v="0"/>
    <x v="0"/>
    <x v="0"/>
    <s v="Brittanie Braggs"/>
    <s v="Houston North East"/>
    <s v="Richmond (River Park)"/>
    <n v="174110"/>
    <s v="Regular"/>
    <s v="AA1W"/>
    <s v="HASSAM YUNUS"/>
    <n v="0"/>
    <n v="0"/>
    <n v="0"/>
    <n v="0"/>
    <n v="0"/>
    <n v="0"/>
    <n v="0"/>
    <n v="0"/>
    <n v="0"/>
    <n v="0"/>
    <n v="0"/>
    <n v="0"/>
    <n v="0"/>
    <n v="0"/>
    <n v="0"/>
    <n v="0"/>
    <n v="0"/>
    <n v="0"/>
    <n v="0"/>
    <n v="0"/>
  </r>
  <r>
    <x v="0"/>
    <x v="1"/>
    <x v="6"/>
    <s v="Brittanie Braggs"/>
    <s v="Arizona"/>
    <s v="VAL VISTA"/>
    <n v="176995"/>
    <s v="Regular"/>
    <s v="AA2C"/>
    <s v="PAUL MONTOYA"/>
    <n v="0"/>
    <n v="0"/>
    <n v="0"/>
    <n v="0"/>
    <n v="0"/>
    <n v="0"/>
    <n v="0"/>
    <n v="0"/>
    <n v="0"/>
    <n v="0"/>
    <n v="0"/>
    <n v="0"/>
    <n v="0"/>
    <n v="0"/>
    <n v="0"/>
    <n v="0"/>
    <n v="0"/>
    <n v="0"/>
    <n v="0"/>
    <n v="0"/>
  </r>
  <r>
    <x v="0"/>
    <x v="0"/>
    <x v="7"/>
    <s v="Brittanie Braggs"/>
    <s v="Colorado"/>
    <s v="Sand Hill"/>
    <n v="195709"/>
    <s v="Focus"/>
    <s v="AA2F"/>
    <s v="DAUNTE MADRID"/>
    <n v="0"/>
    <n v="0"/>
    <n v="0"/>
    <n v="0"/>
    <n v="0"/>
    <n v="0"/>
    <n v="0"/>
    <n v="0"/>
    <n v="0"/>
    <n v="0"/>
    <n v="0"/>
    <n v="0"/>
    <n v="0"/>
    <n v="0"/>
    <n v="0"/>
    <n v="0"/>
    <n v="0"/>
    <n v="0"/>
    <n v="0"/>
    <n v="0"/>
  </r>
  <r>
    <x v="0"/>
    <x v="1"/>
    <x v="4"/>
    <s v="Brittanie Braggs"/>
    <s v="North Carolina"/>
    <s v="Mocksville"/>
    <n v="221882"/>
    <s v="Focus"/>
    <s v="AA2Q"/>
    <s v="STACY LANE"/>
    <n v="0"/>
    <n v="0"/>
    <n v="0"/>
    <n v="0"/>
    <n v="0"/>
    <n v="0"/>
    <n v="0"/>
    <n v="0"/>
    <n v="0"/>
    <n v="0"/>
    <n v="0"/>
    <n v="0"/>
    <n v="0"/>
    <n v="0"/>
    <n v="0"/>
    <n v="0"/>
    <n v="0"/>
    <n v="0"/>
    <n v="0"/>
    <n v="0"/>
  </r>
  <r>
    <x v="0"/>
    <x v="0"/>
    <x v="1"/>
    <s v="Brittanie Braggs"/>
    <s v="Houston East"/>
    <s v="Angleton Harvin Dr"/>
    <n v="180412"/>
    <s v="Regular"/>
    <s v="AA3M"/>
    <s v="MARISSA STRAUTHER"/>
    <n v="0"/>
    <n v="0"/>
    <n v="0"/>
    <n v="0"/>
    <n v="0"/>
    <n v="0"/>
    <n v="0"/>
    <n v="0"/>
    <n v="0"/>
    <n v="0"/>
    <n v="0"/>
    <n v="0"/>
    <n v="0"/>
    <n v="0"/>
    <n v="0"/>
    <n v="0"/>
    <n v="0"/>
    <n v="0"/>
    <n v="0"/>
    <n v="0"/>
  </r>
  <r>
    <x v="0"/>
    <x v="0"/>
    <x v="7"/>
    <s v="Brittanie Braggs"/>
    <s v="Colorado"/>
    <s v="Academy Blvd CO"/>
    <n v="176049"/>
    <s v="Regular"/>
    <s v="AA4L"/>
    <s v="ANDREW RASBERRY"/>
    <n v="0"/>
    <n v="0"/>
    <n v="0"/>
    <n v="0"/>
    <n v="0"/>
    <n v="0"/>
    <n v="0"/>
    <n v="0"/>
    <n v="0"/>
    <n v="0"/>
    <n v="0"/>
    <n v="0"/>
    <n v="0"/>
    <n v="0"/>
    <n v="0"/>
    <n v="0"/>
    <n v="0"/>
    <n v="0"/>
    <n v="0"/>
    <n v="0"/>
  </r>
  <r>
    <x v="0"/>
    <x v="0"/>
    <x v="3"/>
    <s v="Brittanie Braggs"/>
    <s v="San Antonio/Laredo"/>
    <s v="Wurzbach Road"/>
    <n v="215745"/>
    <s v="Battleship"/>
    <s v="AA52"/>
    <s v="MARAHIA GALLEGOS"/>
    <n v="0"/>
    <n v="0"/>
    <n v="0"/>
    <n v="0"/>
    <n v="0"/>
    <n v="0"/>
    <n v="0"/>
    <n v="0"/>
    <n v="0"/>
    <n v="0"/>
    <n v="0"/>
    <n v="0"/>
    <n v="0"/>
    <n v="0"/>
    <n v="0"/>
    <n v="0"/>
    <n v="0"/>
    <n v="0"/>
    <n v="0"/>
    <n v="0"/>
  </r>
  <r>
    <x v="0"/>
    <x v="0"/>
    <x v="7"/>
    <s v="Brittanie Braggs"/>
    <s v="Colorado"/>
    <s v="Grand View Market Place"/>
    <n v="210924"/>
    <s v="Regular"/>
    <s v="AA5F"/>
    <s v="RYAN WHITE"/>
    <n v="0"/>
    <n v="0"/>
    <n v="0"/>
    <n v="0"/>
    <n v="0"/>
    <n v="0"/>
    <n v="0"/>
    <n v="0"/>
    <n v="0"/>
    <n v="0"/>
    <n v="0"/>
    <n v="0"/>
    <n v="0"/>
    <n v="0"/>
    <n v="0"/>
    <n v="0"/>
    <n v="0"/>
    <n v="0"/>
    <n v="0"/>
    <n v="0"/>
  </r>
  <r>
    <x v="0"/>
    <x v="0"/>
    <x v="0"/>
    <s v="Brittanie Braggs"/>
    <s v="Houston North East"/>
    <s v="Antoine Town Center"/>
    <n v="209865"/>
    <s v="Regular"/>
    <s v="AA5V"/>
    <s v="NELSON ALVARADO RUBIO"/>
    <n v="0"/>
    <n v="0"/>
    <n v="0"/>
    <n v="0"/>
    <n v="0"/>
    <n v="0"/>
    <n v="0"/>
    <n v="0"/>
    <n v="0"/>
    <n v="0"/>
    <n v="0"/>
    <n v="0"/>
    <n v="0"/>
    <n v="0"/>
    <n v="0"/>
    <n v="0"/>
    <n v="0"/>
    <n v="0"/>
    <n v="0"/>
    <n v="0"/>
  </r>
  <r>
    <x v="0"/>
    <x v="0"/>
    <x v="5"/>
    <s v="Brittanie Braggs"/>
    <s v="Houston South West"/>
    <s v="Bellaire (Hong Kong Mall)"/>
    <n v="209866"/>
    <s v="Battleship"/>
    <s v="AA79"/>
    <s v="AIMEE NGUYEN"/>
    <n v="0"/>
    <n v="0"/>
    <n v="0"/>
    <n v="0"/>
    <n v="0"/>
    <n v="0"/>
    <n v="0"/>
    <n v="0"/>
    <n v="0"/>
    <n v="0"/>
    <n v="0"/>
    <n v="0"/>
    <n v="0"/>
    <n v="0"/>
    <n v="0"/>
    <n v="0"/>
    <n v="0"/>
    <n v="0"/>
    <n v="0"/>
    <n v="0"/>
  </r>
  <r>
    <x v="0"/>
    <x v="0"/>
    <x v="3"/>
    <s v="Brittanie Braggs"/>
    <s v="San Antonio/Laredo"/>
    <s v="San Pedro"/>
    <n v="215746"/>
    <s v="Flagship"/>
    <s v="AA8R"/>
    <s v="ETHAN TUTTLE"/>
    <n v="0"/>
    <n v="0"/>
    <n v="0"/>
    <n v="0"/>
    <n v="0"/>
    <n v="0"/>
    <n v="0"/>
    <n v="0"/>
    <n v="0"/>
    <n v="0"/>
    <n v="0"/>
    <n v="0"/>
    <n v="0"/>
    <n v="0"/>
    <n v="0"/>
    <n v="0"/>
    <n v="0"/>
    <n v="0"/>
    <n v="0"/>
    <n v="0"/>
  </r>
  <r>
    <x v="0"/>
    <x v="0"/>
    <x v="5"/>
    <s v="Brittanie Braggs"/>
    <s v="Houston South West"/>
    <s v="Kingsbridge"/>
    <n v="209862"/>
    <s v="Regular"/>
    <s v="AAAN"/>
    <s v="JESUS CAMPAZ"/>
    <n v="0"/>
    <n v="0"/>
    <n v="0"/>
    <n v="0"/>
    <n v="0"/>
    <n v="0"/>
    <n v="0"/>
    <n v="0"/>
    <n v="0"/>
    <n v="0"/>
    <n v="0"/>
    <n v="0"/>
    <n v="0"/>
    <n v="0"/>
    <n v="0"/>
    <n v="0"/>
    <n v="0"/>
    <n v="0"/>
    <n v="0"/>
    <n v="0"/>
  </r>
  <r>
    <x v="0"/>
    <x v="0"/>
    <x v="0"/>
    <s v="Brittanie Braggs"/>
    <s v="Houston North East"/>
    <s v="FUQUA Ave"/>
    <n v="209867"/>
    <s v="Regular"/>
    <s v="AAB5"/>
    <s v="DOUGLAS REYES-GUEVARA"/>
    <n v="0"/>
    <n v="0"/>
    <n v="0"/>
    <n v="0"/>
    <n v="0"/>
    <n v="0"/>
    <n v="0"/>
    <n v="0"/>
    <n v="0"/>
    <n v="0"/>
    <n v="0"/>
    <n v="0"/>
    <n v="0"/>
    <n v="0"/>
    <n v="0"/>
    <n v="0"/>
    <n v="0"/>
    <n v="0"/>
    <n v="0"/>
    <n v="0"/>
  </r>
  <r>
    <x v="0"/>
    <x v="0"/>
    <x v="0"/>
    <s v="Brittanie Braggs"/>
    <s v="Houston North East"/>
    <s v="Missouri City"/>
    <n v="174113"/>
    <s v="Regular"/>
    <s v="AABN"/>
    <s v="JORDI OSTRIA"/>
    <n v="0"/>
    <n v="0"/>
    <n v="0"/>
    <n v="0"/>
    <n v="0"/>
    <n v="0"/>
    <n v="0"/>
    <n v="0"/>
    <n v="0"/>
    <n v="0"/>
    <n v="0"/>
    <n v="0"/>
    <n v="0"/>
    <n v="0"/>
    <n v="0"/>
    <n v="0"/>
    <n v="0"/>
    <n v="0"/>
    <n v="0"/>
    <n v="0"/>
  </r>
  <r>
    <x v="0"/>
    <x v="0"/>
    <x v="0"/>
    <s v="Brittanie Braggs"/>
    <s v="Houston North East"/>
    <s v="FUQUA Ave"/>
    <n v="209867"/>
    <s v="Regular"/>
    <s v="AAC4"/>
    <s v="PERLA ACOSTA"/>
    <n v="0"/>
    <n v="0"/>
    <n v="0"/>
    <n v="0"/>
    <n v="0"/>
    <n v="0"/>
    <n v="0"/>
    <n v="0"/>
    <n v="0"/>
    <n v="0"/>
    <n v="0"/>
    <n v="0"/>
    <n v="0"/>
    <n v="0"/>
    <n v="0"/>
    <n v="0"/>
    <n v="0"/>
    <n v="0"/>
    <n v="0"/>
    <n v="0"/>
  </r>
  <r>
    <x v="0"/>
    <x v="1"/>
    <x v="4"/>
    <s v="Brittanie Braggs"/>
    <s v="North Carolina"/>
    <s v="Reidsville Rd"/>
    <n v="220742"/>
    <s v="Focus"/>
    <s v="AACO"/>
    <s v="ANDRES CANTERO"/>
    <n v="0"/>
    <n v="0"/>
    <n v="0"/>
    <n v="0"/>
    <n v="0"/>
    <n v="0"/>
    <n v="0"/>
    <n v="0"/>
    <n v="0"/>
    <n v="0"/>
    <n v="0"/>
    <n v="0"/>
    <n v="0"/>
    <n v="0"/>
    <n v="0"/>
    <n v="0"/>
    <n v="0"/>
    <n v="0"/>
    <n v="0"/>
    <n v="0"/>
  </r>
  <r>
    <x v="0"/>
    <x v="1"/>
    <x v="2"/>
    <s v="Brittanie Braggs"/>
    <s v="Wisconsin West"/>
    <s v="Richland Center"/>
    <n v="240355"/>
    <s v="Regular"/>
    <s v="AACP"/>
    <s v="MACKENZIE FAULKNER"/>
    <n v="0"/>
    <n v="0"/>
    <n v="0"/>
    <n v="0"/>
    <n v="0"/>
    <n v="0"/>
    <n v="0"/>
    <n v="0"/>
    <n v="0"/>
    <n v="0"/>
    <n v="0"/>
    <n v="0"/>
    <n v="0"/>
    <n v="0"/>
    <n v="0"/>
    <n v="0"/>
    <n v="0"/>
    <n v="0"/>
    <n v="0"/>
    <n v="0"/>
  </r>
  <r>
    <x v="0"/>
    <x v="1"/>
    <x v="2"/>
    <s v="Brittanie Braggs"/>
    <s v="Wisconsin East"/>
    <s v="WAUKESHA"/>
    <n v="176115"/>
    <s v="Regular"/>
    <s v="AAFC"/>
    <s v="ADAM SNYDER"/>
    <n v="0"/>
    <n v="0"/>
    <n v="0"/>
    <n v="0"/>
    <n v="0"/>
    <n v="0"/>
    <n v="0"/>
    <n v="0"/>
    <n v="0"/>
    <n v="0"/>
    <n v="0"/>
    <n v="0"/>
    <n v="0"/>
    <n v="0"/>
    <n v="0"/>
    <n v="0"/>
    <n v="0"/>
    <n v="0"/>
    <n v="0"/>
    <n v="0"/>
  </r>
  <r>
    <x v="0"/>
    <x v="1"/>
    <x v="6"/>
    <s v="Brittanie Braggs"/>
    <s v="Arizona"/>
    <s v="The Groves"/>
    <n v="211579"/>
    <s v="Regular"/>
    <s v="AAFK"/>
    <s v="ANGEL DUARTE"/>
    <n v="0"/>
    <n v="0"/>
    <n v="0"/>
    <n v="0"/>
    <n v="0"/>
    <n v="0"/>
    <n v="0"/>
    <n v="0"/>
    <n v="0"/>
    <n v="0"/>
    <n v="0"/>
    <n v="0"/>
    <n v="0"/>
    <n v="0"/>
    <n v="0"/>
    <n v="0"/>
    <n v="0"/>
    <n v="0"/>
    <n v="0"/>
    <n v="0"/>
  </r>
  <r>
    <x v="0"/>
    <x v="0"/>
    <x v="0"/>
    <s v="Brittanie Braggs"/>
    <s v="Houston North East"/>
    <s v="Antoine Town Center"/>
    <n v="209865"/>
    <s v="Regular"/>
    <s v="ACNL"/>
    <s v="GENESIS DIAZ"/>
    <n v="0"/>
    <n v="0"/>
    <n v="0"/>
    <n v="0"/>
    <n v="0"/>
    <n v="0"/>
    <n v="0"/>
    <n v="0"/>
    <n v="0"/>
    <n v="0"/>
    <n v="0"/>
    <n v="0"/>
    <n v="0"/>
    <n v="0"/>
    <n v="0"/>
    <n v="0"/>
    <n v="0"/>
    <n v="0"/>
    <n v="0"/>
    <n v="0"/>
  </r>
  <r>
    <x v="0"/>
    <x v="0"/>
    <x v="0"/>
    <s v="Brittanie Braggs"/>
    <s v="Houston North East"/>
    <s v="FUQUA Ave"/>
    <n v="209867"/>
    <s v="Regular"/>
    <s v="ACON"/>
    <s v="AMY GRAY"/>
    <n v="0"/>
    <n v="0"/>
    <n v="0"/>
    <n v="0"/>
    <n v="0"/>
    <n v="0"/>
    <n v="0"/>
    <n v="0"/>
    <n v="0"/>
    <n v="0"/>
    <n v="0"/>
    <n v="0"/>
    <n v="0"/>
    <n v="0"/>
    <n v="0"/>
    <n v="0"/>
    <n v="0"/>
    <n v="0"/>
    <n v="0"/>
    <n v="0"/>
  </r>
  <r>
    <x v="0"/>
    <x v="0"/>
    <x v="3"/>
    <s v="Brittanie Braggs"/>
    <s v="San Antonio/Laredo"/>
    <s v="Wurzbach Road"/>
    <n v="215745"/>
    <s v="Battleship"/>
    <s v="ACS7"/>
    <s v="STACEY YBARBO"/>
    <n v="0"/>
    <n v="0"/>
    <n v="0"/>
    <n v="0"/>
    <n v="0"/>
    <n v="0"/>
    <n v="0"/>
    <n v="0"/>
    <n v="0"/>
    <n v="0"/>
    <n v="0"/>
    <n v="0"/>
    <n v="0"/>
    <n v="0"/>
    <n v="0"/>
    <n v="0"/>
    <n v="0"/>
    <n v="0"/>
    <n v="0"/>
    <n v="0"/>
  </r>
  <r>
    <x v="0"/>
    <x v="0"/>
    <x v="1"/>
    <s v="Brittanie Braggs"/>
    <s v="Houston East"/>
    <s v="Angleton Harvin Dr"/>
    <n v="180412"/>
    <s v="Regular"/>
    <s v="ACSE"/>
    <s v="DESTINY HAYNES"/>
    <n v="0"/>
    <n v="0"/>
    <n v="0"/>
    <n v="0"/>
    <n v="0"/>
    <n v="0"/>
    <n v="0"/>
    <n v="0"/>
    <n v="0"/>
    <n v="0"/>
    <n v="0"/>
    <n v="0"/>
    <n v="0"/>
    <n v="0"/>
    <n v="0"/>
    <n v="0"/>
    <n v="0"/>
    <n v="0"/>
    <n v="0"/>
    <n v="0"/>
  </r>
  <r>
    <x v="0"/>
    <x v="0"/>
    <x v="0"/>
    <s v="Brittanie Braggs"/>
    <s v="Houston North East"/>
    <s v="Missouri City"/>
    <n v="174113"/>
    <s v="Regular"/>
    <s v="AGVJ"/>
    <s v="LUCKY OBOR"/>
    <n v="0"/>
    <n v="0"/>
    <n v="0"/>
    <n v="0"/>
    <n v="0"/>
    <n v="0"/>
    <n v="0"/>
    <n v="0"/>
    <n v="0"/>
    <n v="0"/>
    <n v="0"/>
    <n v="0"/>
    <n v="0"/>
    <n v="0"/>
    <n v="0"/>
    <n v="0"/>
    <n v="0"/>
    <n v="0"/>
    <n v="0"/>
    <n v="0"/>
  </r>
  <r>
    <x v="0"/>
    <x v="0"/>
    <x v="5"/>
    <s v="Brittanie Braggs"/>
    <s v="Houston South West"/>
    <s v="The Grid"/>
    <n v="209858"/>
    <s v="Battleship"/>
    <s v="AR4C"/>
    <s v="ALEXIANA HUMPHRIES"/>
    <n v="0"/>
    <n v="0"/>
    <n v="0"/>
    <n v="0"/>
    <n v="0"/>
    <n v="0"/>
    <n v="0"/>
    <n v="0"/>
    <n v="0"/>
    <n v="0"/>
    <n v="0"/>
    <n v="0"/>
    <n v="0"/>
    <n v="0"/>
    <n v="0"/>
    <n v="0"/>
    <n v="0"/>
    <n v="0"/>
    <n v="0"/>
    <n v="0"/>
  </r>
  <r>
    <x v="0"/>
    <x v="1"/>
    <x v="4"/>
    <s v="Brittanie Braggs"/>
    <s v="North Carolina"/>
    <s v="Winterville NC"/>
    <n v="177547"/>
    <s v="Regular"/>
    <s v="AR58"/>
    <s v="SHAQUETTA ELLIS"/>
    <n v="0"/>
    <n v="0"/>
    <n v="0"/>
    <n v="0"/>
    <n v="0"/>
    <n v="0"/>
    <n v="0"/>
    <n v="0"/>
    <n v="0"/>
    <n v="0"/>
    <n v="0"/>
    <n v="0"/>
    <n v="0"/>
    <n v="0"/>
    <n v="0"/>
    <n v="0"/>
    <n v="0"/>
    <n v="0"/>
    <n v="0"/>
    <n v="0"/>
  </r>
  <r>
    <x v="0"/>
    <x v="0"/>
    <x v="5"/>
    <s v="Brittanie Braggs"/>
    <s v="Houston South West"/>
    <s v="Kingsbridge"/>
    <n v="209862"/>
    <s v="Regular"/>
    <s v="AR5E"/>
    <s v="SAMANTHA VELEPUCHA SIGUENCIA"/>
    <n v="0"/>
    <n v="0"/>
    <n v="0"/>
    <n v="0"/>
    <n v="0"/>
    <n v="0"/>
    <n v="0"/>
    <n v="0"/>
    <n v="0"/>
    <n v="0"/>
    <n v="0"/>
    <n v="0"/>
    <n v="0"/>
    <n v="0"/>
    <n v="0"/>
    <n v="0"/>
    <n v="0"/>
    <n v="0"/>
    <n v="0"/>
    <n v="0"/>
  </r>
  <r>
    <x v="0"/>
    <x v="1"/>
    <x v="6"/>
    <s v="Brittanie Braggs"/>
    <s v="Arizona"/>
    <s v="VAL VISTA"/>
    <n v="176995"/>
    <s v="Regular"/>
    <s v="AR5O"/>
    <s v="VERONICA FELICIANO"/>
    <n v="0"/>
    <n v="0"/>
    <n v="0"/>
    <n v="0"/>
    <n v="0"/>
    <n v="0"/>
    <n v="0"/>
    <n v="0"/>
    <n v="0"/>
    <n v="0"/>
    <n v="0"/>
    <n v="0"/>
    <n v="0"/>
    <n v="0"/>
    <n v="0"/>
    <n v="0"/>
    <n v="0"/>
    <n v="0"/>
    <n v="0"/>
    <n v="0"/>
  </r>
  <r>
    <x v="0"/>
    <x v="1"/>
    <x v="2"/>
    <s v="Brittanie Braggs"/>
    <s v="Wisconsin West"/>
    <s v="Richland Center"/>
    <n v="240355"/>
    <s v="Regular"/>
    <s v="AR5X"/>
    <s v="CODY DECKERT"/>
    <n v="0"/>
    <n v="0"/>
    <n v="0"/>
    <n v="0"/>
    <n v="0"/>
    <n v="0"/>
    <n v="0"/>
    <n v="0"/>
    <n v="0"/>
    <n v="0"/>
    <n v="0"/>
    <n v="0"/>
    <n v="0"/>
    <n v="0"/>
    <n v="0"/>
    <n v="0"/>
    <n v="0"/>
    <n v="0"/>
    <n v="0"/>
    <n v="0"/>
  </r>
  <r>
    <x v="0"/>
    <x v="0"/>
    <x v="5"/>
    <s v="Brittanie Braggs"/>
    <s v="Houston South West"/>
    <s v="Kingsbridge"/>
    <n v="209862"/>
    <s v="Regular"/>
    <s v="AR66"/>
    <s v="JOCELYN ALVARADO"/>
    <n v="0"/>
    <n v="0"/>
    <n v="0"/>
    <n v="0"/>
    <n v="0"/>
    <n v="0"/>
    <n v="0"/>
    <n v="0"/>
    <n v="0"/>
    <n v="0"/>
    <n v="0"/>
    <n v="0"/>
    <n v="0"/>
    <n v="0"/>
    <n v="0"/>
    <n v="0"/>
    <n v="0"/>
    <n v="0"/>
    <n v="0"/>
    <n v="0"/>
  </r>
  <r>
    <x v="0"/>
    <x v="0"/>
    <x v="5"/>
    <s v="Brittanie Braggs"/>
    <s v="Houston South West"/>
    <s v="Kingsbridge"/>
    <n v="209862"/>
    <s v="Regular"/>
    <s v="AR67"/>
    <s v="BRYCEN VICK"/>
    <n v="0"/>
    <n v="0"/>
    <n v="0"/>
    <n v="0"/>
    <n v="0"/>
    <n v="0"/>
    <n v="0"/>
    <n v="0"/>
    <n v="0"/>
    <n v="0"/>
    <n v="0"/>
    <n v="0"/>
    <n v="0"/>
    <n v="0"/>
    <n v="0"/>
    <n v="0"/>
    <n v="0"/>
    <n v="0"/>
    <n v="0"/>
    <n v="0"/>
  </r>
  <r>
    <x v="0"/>
    <x v="0"/>
    <x v="5"/>
    <s v="Brittanie Braggs"/>
    <s v="Houston South West"/>
    <s v="Presidio"/>
    <n v="211049"/>
    <s v="Regular"/>
    <s v="AR69"/>
    <s v="ZULEMA VELAZQUEZ"/>
    <n v="0"/>
    <n v="0"/>
    <n v="0"/>
    <n v="0"/>
    <n v="0"/>
    <n v="0"/>
    <n v="0"/>
    <n v="0"/>
    <n v="0"/>
    <n v="0"/>
    <n v="0"/>
    <n v="0"/>
    <n v="0"/>
    <n v="0"/>
    <n v="0"/>
    <n v="0"/>
    <n v="0.02"/>
    <n v="0"/>
    <n v="0"/>
    <n v="0"/>
  </r>
  <r>
    <x v="0"/>
    <x v="1"/>
    <x v="4"/>
    <s v="Brittanie Braggs"/>
    <s v="North Carolina"/>
    <s v="Winterville NC"/>
    <n v="177547"/>
    <s v="Regular"/>
    <s v="AR6W"/>
    <s v="JIMMEY CLEMONS"/>
    <n v="0"/>
    <n v="0"/>
    <n v="0"/>
    <n v="0"/>
    <n v="0"/>
    <n v="0"/>
    <n v="0"/>
    <n v="0"/>
    <n v="0"/>
    <n v="0"/>
    <n v="0"/>
    <n v="0"/>
    <n v="0"/>
    <n v="0"/>
    <n v="0"/>
    <n v="0"/>
    <n v="0"/>
    <n v="0"/>
    <n v="0"/>
    <n v="0"/>
  </r>
  <r>
    <x v="0"/>
    <x v="1"/>
    <x v="6"/>
    <s v="Brittanie Braggs"/>
    <s v="Arizona"/>
    <s v="The Groves"/>
    <n v="211579"/>
    <s v="Regular"/>
    <s v="AR7M"/>
    <s v="JACOURI WOODS"/>
    <n v="0"/>
    <n v="0"/>
    <n v="0"/>
    <n v="0"/>
    <n v="0"/>
    <n v="0"/>
    <n v="0"/>
    <n v="0"/>
    <n v="0"/>
    <n v="0"/>
    <n v="0"/>
    <n v="0"/>
    <n v="0"/>
    <n v="0"/>
    <n v="0"/>
    <n v="0"/>
    <n v="0"/>
    <n v="0"/>
    <n v="0"/>
    <n v="0"/>
  </r>
  <r>
    <x v="0"/>
    <x v="1"/>
    <x v="6"/>
    <s v="Brittanie Braggs"/>
    <s v="Arizona"/>
    <s v="Bethany Home"/>
    <n v="216514"/>
    <s v="Regular"/>
    <s v="AR7N"/>
    <s v="JENNA FLAMING"/>
    <n v="0"/>
    <n v="0"/>
    <n v="0"/>
    <n v="0"/>
    <n v="0"/>
    <n v="0"/>
    <n v="0"/>
    <n v="0"/>
    <n v="0"/>
    <n v="0"/>
    <n v="0"/>
    <n v="0"/>
    <n v="0"/>
    <n v="0"/>
    <n v="0"/>
    <n v="0"/>
    <n v="0"/>
    <n v="0"/>
    <n v="0"/>
    <n v="0"/>
  </r>
  <r>
    <x v="0"/>
    <x v="0"/>
    <x v="0"/>
    <s v="Brittanie Braggs"/>
    <s v="Houston North East"/>
    <s v="FUQUA Ave"/>
    <n v="209867"/>
    <s v="Regular"/>
    <s v="AR8G"/>
    <s v="ABED KAZI"/>
    <n v="0"/>
    <n v="0"/>
    <n v="0"/>
    <n v="0"/>
    <n v="0"/>
    <n v="0"/>
    <n v="0"/>
    <n v="0"/>
    <n v="0"/>
    <n v="0"/>
    <n v="0"/>
    <n v="0"/>
    <n v="0"/>
    <n v="0"/>
    <n v="0"/>
    <n v="0"/>
    <n v="0"/>
    <n v="0"/>
    <n v="0"/>
    <n v="0"/>
  </r>
  <r>
    <x v="0"/>
    <x v="1"/>
    <x v="4"/>
    <s v="Brittanie Braggs"/>
    <s v="North Carolina"/>
    <s v="Durham"/>
    <n v="216129"/>
    <s v="Regular"/>
    <s v="AR8H"/>
    <s v="KASAN CHIN"/>
    <n v="0"/>
    <n v="0"/>
    <n v="0"/>
    <n v="0"/>
    <n v="0"/>
    <n v="0"/>
    <n v="0"/>
    <n v="0"/>
    <n v="0"/>
    <n v="0"/>
    <n v="0"/>
    <n v="0"/>
    <n v="0"/>
    <n v="0"/>
    <n v="0"/>
    <n v="0"/>
    <n v="0"/>
    <n v="0"/>
    <n v="0"/>
    <n v="0"/>
  </r>
  <r>
    <x v="0"/>
    <x v="1"/>
    <x v="6"/>
    <s v="Brittanie Braggs"/>
    <s v="Arizona"/>
    <s v="Legacy Village"/>
    <n v="178016"/>
    <s v="Regular"/>
    <s v="AR8M"/>
    <s v="MARCUS MURRIETA"/>
    <n v="0"/>
    <n v="0"/>
    <n v="0"/>
    <n v="0"/>
    <n v="0"/>
    <n v="0"/>
    <n v="0"/>
    <n v="0"/>
    <n v="0"/>
    <n v="0"/>
    <n v="0"/>
    <n v="0"/>
    <n v="0"/>
    <n v="0"/>
    <n v="0"/>
    <n v="0"/>
    <n v="0"/>
    <n v="0"/>
    <n v="0"/>
    <n v="0"/>
  </r>
  <r>
    <x v="0"/>
    <x v="1"/>
    <x v="2"/>
    <s v="Brittanie Braggs"/>
    <s v="Wisconsin East"/>
    <s v="WAUKESHA"/>
    <n v="176115"/>
    <s v="Regular"/>
    <s v="AR90"/>
    <s v="JOSEPH HARRIS"/>
    <n v="0"/>
    <n v="0"/>
    <n v="0"/>
    <n v="0"/>
    <n v="0"/>
    <n v="0"/>
    <n v="0"/>
    <n v="0"/>
    <n v="0"/>
    <n v="0"/>
    <n v="0"/>
    <n v="0"/>
    <n v="0"/>
    <n v="0"/>
    <n v="0"/>
    <n v="0"/>
    <n v="0"/>
    <n v="0"/>
    <n v="0"/>
    <n v="0"/>
  </r>
  <r>
    <x v="0"/>
    <x v="0"/>
    <x v="0"/>
    <s v="Brittanie Braggs"/>
    <s v="Houston North East"/>
    <s v="Missouri City"/>
    <n v="174113"/>
    <s v="Regular"/>
    <s v="AR99"/>
    <s v="USMAN MOTIWALA"/>
    <n v="0"/>
    <n v="0"/>
    <n v="0"/>
    <n v="0"/>
    <n v="0"/>
    <n v="0"/>
    <n v="0"/>
    <n v="0"/>
    <n v="0"/>
    <n v="0"/>
    <n v="0"/>
    <n v="0"/>
    <n v="0"/>
    <n v="0"/>
    <n v="0"/>
    <n v="0"/>
    <n v="0"/>
    <n v="0"/>
    <n v="0"/>
    <n v="0"/>
  </r>
  <r>
    <x v="0"/>
    <x v="0"/>
    <x v="0"/>
    <s v="Brittanie Braggs"/>
    <s v="Houston North East"/>
    <s v="Ponderosa Forest"/>
    <n v="209868"/>
    <s v="Regular"/>
    <s v="AR9A"/>
    <s v="IRVING SALINAS"/>
    <n v="0"/>
    <n v="0"/>
    <n v="0"/>
    <n v="0"/>
    <n v="0"/>
    <n v="0"/>
    <n v="0"/>
    <n v="0"/>
    <n v="0"/>
    <n v="0"/>
    <n v="0"/>
    <n v="0"/>
    <n v="0"/>
    <n v="0"/>
    <n v="0"/>
    <n v="0"/>
    <n v="0"/>
    <n v="0"/>
    <n v="0"/>
    <n v="0"/>
  </r>
  <r>
    <x v="0"/>
    <x v="0"/>
    <x v="7"/>
    <s v="Brittanie Braggs"/>
    <s v="Colorado"/>
    <s v="Sand Hill"/>
    <n v="195709"/>
    <s v="Focus"/>
    <s v="AR9G"/>
    <s v="SAMUEL MONTALVO"/>
    <n v="0"/>
    <n v="0"/>
    <n v="0"/>
    <n v="0"/>
    <n v="0"/>
    <n v="0"/>
    <n v="0"/>
    <n v="0"/>
    <n v="0"/>
    <n v="0"/>
    <n v="0"/>
    <n v="0"/>
    <n v="0"/>
    <n v="0"/>
    <n v="0"/>
    <n v="0"/>
    <n v="0"/>
    <n v="0"/>
    <n v="0"/>
    <n v="0"/>
  </r>
  <r>
    <x v="0"/>
    <x v="1"/>
    <x v="6"/>
    <s v="Brittanie Braggs"/>
    <s v="Arizona"/>
    <s v="VAL VISTA"/>
    <n v="176995"/>
    <s v="Regular"/>
    <s v="AR9J"/>
    <s v="TALMAGE TEW"/>
    <n v="0"/>
    <n v="0"/>
    <n v="0"/>
    <n v="0"/>
    <n v="0"/>
    <n v="0"/>
    <n v="0"/>
    <n v="0"/>
    <n v="0"/>
    <n v="0"/>
    <n v="0"/>
    <n v="0"/>
    <n v="0"/>
    <n v="0"/>
    <n v="0"/>
    <n v="0"/>
    <n v="0"/>
    <n v="0"/>
    <n v="0"/>
    <n v="0"/>
  </r>
  <r>
    <x v="0"/>
    <x v="0"/>
    <x v="3"/>
    <s v="Brittanie Braggs"/>
    <s v="San Antonio/Laredo"/>
    <s v="Wurzbach Road"/>
    <n v="215745"/>
    <s v="Battleship"/>
    <s v="ARAJ"/>
    <s v="JASMINE LAMELL"/>
    <n v="0"/>
    <n v="0"/>
    <n v="0"/>
    <n v="0"/>
    <n v="0"/>
    <n v="0"/>
    <n v="0"/>
    <n v="0"/>
    <n v="0"/>
    <n v="0"/>
    <n v="0"/>
    <n v="0"/>
    <n v="0"/>
    <n v="0"/>
    <n v="0"/>
    <n v="0"/>
    <n v="0"/>
    <n v="0"/>
    <n v="0"/>
    <n v="0"/>
  </r>
  <r>
    <x v="0"/>
    <x v="1"/>
    <x v="6"/>
    <s v="Brittanie Braggs"/>
    <s v="Arizona"/>
    <s v="Old Vail Plaza"/>
    <n v="222262"/>
    <s v="Regular"/>
    <s v="ARAS"/>
    <s v="CHARLES BROKENSHIRE"/>
    <n v="0"/>
    <n v="0"/>
    <n v="0"/>
    <n v="0"/>
    <n v="0"/>
    <n v="0"/>
    <n v="0"/>
    <n v="0"/>
    <n v="0"/>
    <n v="0"/>
    <n v="0"/>
    <n v="0"/>
    <n v="0"/>
    <n v="0"/>
    <n v="0"/>
    <n v="0"/>
    <n v="0"/>
    <n v="0"/>
    <n v="0"/>
    <n v="0"/>
  </r>
  <r>
    <x v="0"/>
    <x v="1"/>
    <x v="6"/>
    <s v="Brittanie Braggs"/>
    <s v="Arizona"/>
    <s v="The Groves"/>
    <n v="211579"/>
    <s v="Regular"/>
    <s v="ARB1"/>
    <s v="YOUSEF ABDELMAJID"/>
    <n v="0"/>
    <n v="0"/>
    <n v="0"/>
    <n v="0"/>
    <n v="0"/>
    <n v="0"/>
    <n v="0"/>
    <n v="0"/>
    <n v="0"/>
    <n v="0"/>
    <n v="0"/>
    <n v="0"/>
    <n v="0"/>
    <n v="0"/>
    <n v="0"/>
    <n v="0"/>
    <n v="0"/>
    <n v="0"/>
    <n v="0"/>
    <n v="0"/>
  </r>
  <r>
    <x v="0"/>
    <x v="0"/>
    <x v="8"/>
    <s v="Brittanie Braggs"/>
    <s v="Austin"/>
    <s v="OLTORF"/>
    <n v="176020"/>
    <s v="Regular"/>
    <s v="ARB9"/>
    <s v="ABDULAZIZ ISHAQ"/>
    <n v="0"/>
    <n v="0"/>
    <n v="0"/>
    <n v="0"/>
    <n v="0"/>
    <n v="0"/>
    <n v="0"/>
    <n v="0"/>
    <n v="0"/>
    <n v="0"/>
    <n v="0"/>
    <n v="0"/>
    <n v="0"/>
    <n v="0"/>
    <n v="0"/>
    <n v="0"/>
    <n v="0"/>
    <n v="0"/>
    <n v="0"/>
    <n v="0"/>
  </r>
  <r>
    <x v="0"/>
    <x v="0"/>
    <x v="8"/>
    <s v="Brittanie Braggs"/>
    <s v="Austin"/>
    <s v="OLTORF"/>
    <n v="176020"/>
    <s v="Regular"/>
    <s v="ARC5"/>
    <s v="DIEGO CUN"/>
    <n v="0"/>
    <n v="0"/>
    <n v="0"/>
    <n v="0"/>
    <n v="0"/>
    <n v="0"/>
    <n v="0"/>
    <n v="0"/>
    <n v="0"/>
    <n v="0"/>
    <n v="0"/>
    <n v="0"/>
    <n v="0"/>
    <n v="0"/>
    <n v="0"/>
    <n v="0"/>
    <n v="0"/>
    <n v="0"/>
    <n v="0"/>
    <n v="0"/>
  </r>
  <r>
    <x v="0"/>
    <x v="0"/>
    <x v="0"/>
    <s v="Brittanie Braggs"/>
    <s v="Houston North East"/>
    <s v="Richmond (River Park)"/>
    <n v="174110"/>
    <s v="Regular"/>
    <s v="ARC6"/>
    <s v="ABDULQADER MAJID"/>
    <n v="0"/>
    <n v="0"/>
    <n v="0"/>
    <n v="0"/>
    <n v="0"/>
    <n v="0"/>
    <n v="0"/>
    <n v="0"/>
    <n v="0"/>
    <n v="0"/>
    <n v="0"/>
    <n v="0"/>
    <n v="0"/>
    <n v="0"/>
    <n v="0"/>
    <n v="0"/>
    <n v="0"/>
    <n v="0"/>
    <n v="0"/>
    <n v="0"/>
  </r>
  <r>
    <x v="0"/>
    <x v="1"/>
    <x v="6"/>
    <s v="Brittanie Braggs"/>
    <s v="Arizona"/>
    <s v="The Groves"/>
    <n v="211579"/>
    <s v="Regular"/>
    <s v="ARCN"/>
    <s v="RAMON MIRANDA"/>
    <n v="0"/>
    <n v="0"/>
    <n v="0"/>
    <n v="0"/>
    <n v="0"/>
    <n v="0"/>
    <n v="0"/>
    <n v="0"/>
    <n v="0"/>
    <n v="0"/>
    <n v="0"/>
    <n v="0"/>
    <n v="0"/>
    <n v="0"/>
    <n v="0"/>
    <n v="0"/>
    <n v="0"/>
    <n v="0"/>
    <n v="0"/>
    <n v="0"/>
  </r>
  <r>
    <x v="0"/>
    <x v="0"/>
    <x v="7"/>
    <s v="Brittanie Braggs"/>
    <s v="Colorado"/>
    <s v="Fountain MESA ROAD"/>
    <n v="178719"/>
    <s v="Battleship"/>
    <s v="ARCW"/>
    <s v="NICOLE DUSCH"/>
    <n v="0"/>
    <n v="0"/>
    <n v="0"/>
    <n v="0"/>
    <n v="0"/>
    <n v="0"/>
    <n v="0"/>
    <n v="0"/>
    <n v="0"/>
    <n v="0"/>
    <n v="0"/>
    <n v="0"/>
    <n v="0"/>
    <n v="0"/>
    <n v="0"/>
    <n v="0"/>
    <n v="0"/>
    <n v="0"/>
    <n v="0"/>
    <n v="0"/>
  </r>
  <r>
    <x v="0"/>
    <x v="0"/>
    <x v="5"/>
    <s v="Brittanie Braggs"/>
    <s v="Houston South West"/>
    <s v="Westheimer Tanglewilde"/>
    <n v="209864"/>
    <s v="Regular"/>
    <s v="ARD4"/>
    <s v="HECTOR JIMENEZ"/>
    <n v="0"/>
    <n v="0"/>
    <n v="0"/>
    <n v="0"/>
    <n v="0"/>
    <n v="0"/>
    <n v="0"/>
    <n v="0"/>
    <n v="0"/>
    <n v="0"/>
    <n v="0"/>
    <n v="0"/>
    <n v="0"/>
    <n v="0"/>
    <n v="0"/>
    <n v="0"/>
    <n v="0"/>
    <n v="0"/>
    <n v="0"/>
    <n v="0"/>
  </r>
  <r>
    <x v="0"/>
    <x v="0"/>
    <x v="5"/>
    <s v="Brittanie Braggs"/>
    <s v="Houston South West"/>
    <s v="Memorial Dr"/>
    <n v="213409"/>
    <s v="Regular"/>
    <s v="ARD9"/>
    <s v="ABDUL AHMED"/>
    <n v="0"/>
    <n v="0"/>
    <n v="0"/>
    <n v="0"/>
    <n v="0"/>
    <n v="0"/>
    <n v="0"/>
    <n v="0"/>
    <n v="0"/>
    <n v="0"/>
    <n v="0"/>
    <n v="0"/>
    <n v="0"/>
    <n v="0"/>
    <n v="0"/>
    <n v="0"/>
    <n v="0"/>
    <n v="0"/>
    <n v="0"/>
    <n v="0"/>
  </r>
  <r>
    <x v="0"/>
    <x v="0"/>
    <x v="5"/>
    <s v="Brittanie Braggs"/>
    <s v="Houston South West"/>
    <s v="The Grid"/>
    <n v="209858"/>
    <s v="Battleship"/>
    <s v="ARDA"/>
    <s v="JAZIB KAMAL"/>
    <n v="0"/>
    <n v="0"/>
    <n v="0"/>
    <n v="0"/>
    <n v="0"/>
    <n v="0"/>
    <n v="0"/>
    <n v="0"/>
    <n v="0"/>
    <n v="0"/>
    <n v="0"/>
    <n v="0"/>
    <n v="0"/>
    <n v="0"/>
    <n v="0"/>
    <n v="0"/>
    <n v="0"/>
    <n v="0"/>
    <n v="0"/>
    <n v="0"/>
  </r>
  <r>
    <x v="0"/>
    <x v="1"/>
    <x v="4"/>
    <s v="Brittanie Braggs"/>
    <s v="North Carolina"/>
    <s v="Mocksville"/>
    <n v="221882"/>
    <s v="Focus"/>
    <s v="ATWE"/>
    <s v="JOSEPH RAMIREZ"/>
    <n v="0"/>
    <n v="0"/>
    <n v="0"/>
    <n v="0"/>
    <n v="0"/>
    <n v="0"/>
    <n v="0"/>
    <n v="0"/>
    <n v="0"/>
    <n v="0"/>
    <n v="0"/>
    <n v="0"/>
    <n v="0"/>
    <n v="0"/>
    <n v="0"/>
    <n v="0"/>
    <n v="0"/>
    <n v="0"/>
    <n v="0"/>
    <n v="0"/>
  </r>
  <r>
    <x v="0"/>
    <x v="0"/>
    <x v="7"/>
    <s v="Brittanie Braggs"/>
    <s v="Colorado"/>
    <s v="Sand Hill"/>
    <n v="195709"/>
    <s v="Focus"/>
    <s v="ATWJ"/>
    <s v="KADEN FENN"/>
    <n v="0"/>
    <n v="0"/>
    <n v="0"/>
    <n v="0"/>
    <n v="0"/>
    <n v="0"/>
    <n v="0"/>
    <n v="0"/>
    <n v="0"/>
    <n v="0"/>
    <n v="0"/>
    <n v="0"/>
    <n v="0"/>
    <n v="0"/>
    <n v="0"/>
    <n v="0"/>
    <n v="0"/>
    <n v="0"/>
    <n v="0"/>
    <n v="0"/>
  </r>
  <r>
    <x v="0"/>
    <x v="1"/>
    <x v="4"/>
    <s v="Brittanie Braggs"/>
    <s v="North Carolina"/>
    <s v="Winterville NC"/>
    <n v="177547"/>
    <s v="Regular"/>
    <s v="ATWO"/>
    <s v="OCTAVIO SILVA-RAMIREZ"/>
    <n v="0"/>
    <n v="0"/>
    <n v="0"/>
    <n v="0"/>
    <n v="0"/>
    <n v="0"/>
    <n v="0"/>
    <n v="0"/>
    <n v="0"/>
    <n v="0"/>
    <n v="0"/>
    <n v="0"/>
    <n v="0"/>
    <n v="0"/>
    <n v="0"/>
    <n v="0"/>
    <n v="0"/>
    <n v="0"/>
    <n v="0"/>
    <n v="0"/>
  </r>
  <r>
    <x v="0"/>
    <x v="0"/>
    <x v="1"/>
    <s v="Brittanie Braggs"/>
    <s v="Houston East"/>
    <s v="Angleton Harvin Dr"/>
    <n v="180412"/>
    <s v="Regular"/>
    <s v="ATXF"/>
    <s v="CONNOR BEVERS"/>
    <n v="0"/>
    <n v="0"/>
    <n v="0"/>
    <n v="0"/>
    <n v="0"/>
    <n v="0"/>
    <n v="0"/>
    <n v="0"/>
    <n v="0"/>
    <n v="0"/>
    <n v="0"/>
    <n v="0"/>
    <n v="0"/>
    <n v="0"/>
    <n v="0"/>
    <n v="0"/>
    <n v="0"/>
    <n v="0"/>
    <n v="0"/>
    <n v="0"/>
  </r>
  <r>
    <x v="0"/>
    <x v="0"/>
    <x v="5"/>
    <s v="Brittanie Braggs"/>
    <s v="Houston South West"/>
    <s v="Presidio"/>
    <n v="211049"/>
    <s v="Regular"/>
    <s v="ATXY"/>
    <s v="JONATHAN SERRANO"/>
    <n v="0"/>
    <n v="0"/>
    <n v="0"/>
    <n v="0"/>
    <n v="0"/>
    <n v="0"/>
    <n v="0"/>
    <n v="0"/>
    <n v="0"/>
    <n v="0"/>
    <n v="0"/>
    <n v="0"/>
    <n v="0"/>
    <n v="0"/>
    <n v="0"/>
    <n v="0"/>
    <n v="0"/>
    <n v="0"/>
    <n v="0"/>
    <n v="0"/>
  </r>
  <r>
    <x v="0"/>
    <x v="0"/>
    <x v="5"/>
    <s v="Brittanie Braggs"/>
    <s v="Houston South West"/>
    <s v="Westheimer Tanglewilde"/>
    <n v="209864"/>
    <s v="Regular"/>
    <s v="ATYD"/>
    <s v="DESTINY CARRIZALES"/>
    <n v="0"/>
    <n v="0"/>
    <n v="0"/>
    <n v="0"/>
    <n v="0"/>
    <n v="0"/>
    <n v="0"/>
    <n v="0"/>
    <n v="0"/>
    <n v="0"/>
    <n v="0"/>
    <n v="0"/>
    <n v="0"/>
    <n v="0"/>
    <n v="0"/>
    <n v="0"/>
    <n v="0"/>
    <n v="0"/>
    <n v="0"/>
    <n v="0"/>
  </r>
  <r>
    <x v="0"/>
    <x v="0"/>
    <x v="7"/>
    <s v="Brittanie Braggs"/>
    <s v="Colorado"/>
    <s v="Grand View Market Place"/>
    <n v="210924"/>
    <s v="Regular"/>
    <s v="ATYR"/>
    <s v="ALENA THOMAS"/>
    <n v="0"/>
    <n v="0"/>
    <n v="0"/>
    <n v="0"/>
    <n v="0"/>
    <n v="0"/>
    <n v="0"/>
    <n v="0"/>
    <n v="0"/>
    <n v="0"/>
    <n v="0"/>
    <n v="0"/>
    <n v="0"/>
    <n v="0"/>
    <n v="0"/>
    <n v="0"/>
    <n v="0"/>
    <n v="0"/>
    <n v="0"/>
    <n v="0"/>
  </r>
  <r>
    <x v="0"/>
    <x v="0"/>
    <x v="8"/>
    <s v="Brittanie Braggs"/>
    <s v="Austin"/>
    <s v="OLTORF"/>
    <n v="176020"/>
    <s v="Regular"/>
    <s v="ATYU"/>
    <s v="FRANK ROJAS MORERA"/>
    <n v="0"/>
    <n v="0"/>
    <n v="0"/>
    <n v="0"/>
    <n v="0"/>
    <n v="0"/>
    <n v="0"/>
    <n v="0"/>
    <n v="0"/>
    <n v="0"/>
    <n v="0"/>
    <n v="0"/>
    <n v="0"/>
    <n v="0"/>
    <n v="0"/>
    <n v="0"/>
    <n v="0"/>
    <n v="0"/>
    <n v="0"/>
    <n v="0"/>
  </r>
  <r>
    <x v="0"/>
    <x v="0"/>
    <x v="5"/>
    <s v="Brittanie Braggs"/>
    <s v="Houston South West"/>
    <s v="The Grid"/>
    <n v="209858"/>
    <s v="Battleship"/>
    <s v="AU06"/>
    <s v="ONEAL JENKINS"/>
    <n v="0"/>
    <n v="0"/>
    <n v="0"/>
    <n v="0"/>
    <n v="0"/>
    <n v="0"/>
    <n v="0"/>
    <n v="0"/>
    <n v="0"/>
    <n v="0"/>
    <n v="0"/>
    <n v="0"/>
    <n v="0"/>
    <n v="0"/>
    <n v="0"/>
    <n v="0"/>
    <n v="0"/>
    <n v="0"/>
    <n v="0"/>
    <n v="0"/>
  </r>
  <r>
    <x v="0"/>
    <x v="0"/>
    <x v="5"/>
    <s v="Brittanie Braggs"/>
    <s v="Houston South West"/>
    <s v="The Grid"/>
    <n v="209858"/>
    <s v="Battleship"/>
    <s v="AU11"/>
    <s v="ZACHARY KATZ"/>
    <n v="0"/>
    <n v="0"/>
    <n v="0"/>
    <n v="0"/>
    <n v="0"/>
    <n v="0"/>
    <n v="0"/>
    <n v="0"/>
    <n v="0"/>
    <n v="0"/>
    <n v="0"/>
    <n v="0"/>
    <n v="0"/>
    <n v="0"/>
    <n v="0"/>
    <n v="0"/>
    <n v="0"/>
    <n v="0"/>
    <n v="0"/>
    <n v="0"/>
  </r>
  <r>
    <x v="0"/>
    <x v="0"/>
    <x v="0"/>
    <s v="Brittanie Braggs"/>
    <s v="Houston North East"/>
    <s v="Rosenberg"/>
    <n v="219200"/>
    <s v="Focus"/>
    <s v="AU1H"/>
    <s v="DUA KAMAL"/>
    <n v="0"/>
    <n v="0"/>
    <n v="0"/>
    <n v="0"/>
    <n v="0"/>
    <n v="0"/>
    <n v="0"/>
    <n v="0"/>
    <n v="0"/>
    <n v="0"/>
    <n v="0"/>
    <n v="0"/>
    <n v="0"/>
    <n v="0"/>
    <n v="0"/>
    <n v="0"/>
    <n v="0"/>
    <n v="0"/>
    <n v="0"/>
    <n v="0"/>
  </r>
  <r>
    <x v="0"/>
    <x v="0"/>
    <x v="3"/>
    <s v="Brittanie Braggs"/>
    <s v="San Antonio/Laredo"/>
    <s v="Laredo- Bob Bullock"/>
    <n v="164638"/>
    <s v="Battleship"/>
    <s v="AU26"/>
    <s v="SARA ROBLES"/>
    <n v="0"/>
    <n v="0"/>
    <n v="0"/>
    <n v="0"/>
    <n v="0"/>
    <n v="0"/>
    <n v="0"/>
    <n v="0"/>
    <n v="0"/>
    <n v="0"/>
    <n v="0"/>
    <n v="0"/>
    <n v="0"/>
    <n v="0"/>
    <n v="0"/>
    <n v="0"/>
    <n v="0"/>
    <n v="0"/>
    <n v="0"/>
    <n v="0"/>
  </r>
  <r>
    <x v="0"/>
    <x v="0"/>
    <x v="0"/>
    <s v="Brittanie Braggs"/>
    <s v="Houston North East"/>
    <s v="Riverstone"/>
    <n v="207758"/>
    <s v="Flagship"/>
    <s v="AU2X"/>
    <s v="SANTILINA BYAS"/>
    <n v="0"/>
    <n v="0"/>
    <n v="0"/>
    <n v="0"/>
    <n v="0"/>
    <n v="0"/>
    <n v="0"/>
    <n v="0"/>
    <n v="0"/>
    <n v="0"/>
    <n v="0"/>
    <n v="0"/>
    <n v="0"/>
    <n v="0"/>
    <n v="0"/>
    <n v="0"/>
    <n v="0"/>
    <n v="0"/>
    <n v="0"/>
    <n v="0"/>
  </r>
  <r>
    <x v="0"/>
    <x v="0"/>
    <x v="3"/>
    <s v="Brittanie Braggs"/>
    <s v="San Antonio/Laredo"/>
    <s v="San Pedro"/>
    <n v="215746"/>
    <s v="Flagship"/>
    <s v="AU37"/>
    <s v="OSCAR DULCHÃ‰"/>
    <n v="0"/>
    <n v="0"/>
    <n v="0"/>
    <n v="0"/>
    <n v="0"/>
    <n v="0"/>
    <n v="0"/>
    <n v="0"/>
    <n v="0"/>
    <n v="0"/>
    <n v="0"/>
    <n v="0"/>
    <n v="0"/>
    <n v="0"/>
    <n v="0"/>
    <n v="0"/>
    <n v="0"/>
    <n v="0"/>
    <n v="0"/>
    <n v="0"/>
  </r>
  <r>
    <x v="0"/>
    <x v="0"/>
    <x v="3"/>
    <s v="Brittanie Braggs"/>
    <s v="San Antonio/Laredo"/>
    <s v="Laredo- Bob Bullock"/>
    <n v="164638"/>
    <s v="Battleship"/>
    <s v="AU38"/>
    <s v="ISAAC VARELA"/>
    <n v="0"/>
    <n v="0"/>
    <n v="0"/>
    <n v="0"/>
    <n v="0"/>
    <n v="0"/>
    <n v="0"/>
    <n v="0"/>
    <n v="0"/>
    <n v="0"/>
    <n v="0"/>
    <n v="0"/>
    <n v="0"/>
    <n v="0"/>
    <n v="0"/>
    <n v="0"/>
    <n v="0"/>
    <n v="0"/>
    <n v="0"/>
    <n v="0"/>
  </r>
  <r>
    <x v="0"/>
    <x v="0"/>
    <x v="1"/>
    <s v="Brittanie Braggs"/>
    <s v="Houston East"/>
    <s v="Baytown"/>
    <n v="219201"/>
    <s v="Regular"/>
    <s v="AU1R"/>
    <s v="KARLA PEREZ"/>
    <n v="0"/>
    <n v="0"/>
    <n v="0"/>
    <n v="0"/>
    <n v="0"/>
    <n v="0"/>
    <n v="0"/>
    <n v="0"/>
    <n v="0"/>
    <n v="0"/>
    <n v="0"/>
    <n v="0"/>
    <n v="0"/>
    <n v="0"/>
    <n v="0"/>
    <n v="0"/>
    <n v="0"/>
    <n v="0"/>
    <n v="0"/>
    <n v="0"/>
  </r>
  <r>
    <x v="0"/>
    <x v="0"/>
    <x v="7"/>
    <s v="Brittanie Braggs"/>
    <s v="Colorado"/>
    <s v="Fountain MESA ROAD"/>
    <n v="178719"/>
    <s v="Battleship"/>
    <s v="AU4Z"/>
    <s v="LESLY GALLEGOS"/>
    <n v="0"/>
    <n v="0"/>
    <n v="0"/>
    <n v="0"/>
    <n v="0"/>
    <n v="0"/>
    <n v="0"/>
    <n v="0"/>
    <n v="0"/>
    <n v="0"/>
    <n v="0"/>
    <n v="0"/>
    <n v="0"/>
    <n v="0"/>
    <n v="0"/>
    <n v="0"/>
    <n v="0"/>
    <n v="0"/>
    <n v="0"/>
    <n v="0"/>
  </r>
  <r>
    <x v="0"/>
    <x v="0"/>
    <x v="8"/>
    <s v="Brittanie Braggs"/>
    <s v="Austin"/>
    <s v="OLTORF"/>
    <n v="176020"/>
    <s v="Regular"/>
    <s v="AU5J"/>
    <s v="VINCENT GORDON"/>
    <n v="0"/>
    <n v="0"/>
    <n v="0"/>
    <n v="0"/>
    <n v="0"/>
    <n v="0"/>
    <n v="0"/>
    <n v="0"/>
    <n v="0"/>
    <n v="0"/>
    <n v="0"/>
    <n v="0"/>
    <n v="0"/>
    <n v="0"/>
    <n v="0"/>
    <n v="0"/>
    <n v="0"/>
    <n v="0"/>
    <n v="0"/>
    <n v="0"/>
  </r>
  <r>
    <x v="0"/>
    <x v="0"/>
    <x v="1"/>
    <s v="Brittanie Braggs"/>
    <s v="Houston East"/>
    <s v="Baytown"/>
    <n v="219201"/>
    <s v="Regular"/>
    <s v="A0HD"/>
    <s v="ELIZABETH GARZA"/>
    <n v="0"/>
    <n v="0"/>
    <n v="0"/>
    <n v="0"/>
    <n v="0"/>
    <n v="0"/>
    <n v="0"/>
    <n v="4.0999999999999996"/>
    <n v="5.0999999999999996"/>
    <n v="0"/>
    <n v="0"/>
    <n v="0"/>
    <n v="9.75"/>
    <n v="0.74"/>
    <n v="0"/>
    <n v="2.89"/>
    <n v="0"/>
    <n v="0"/>
    <n v="0"/>
    <n v="0"/>
  </r>
  <r>
    <x v="0"/>
    <x v="0"/>
    <x v="5"/>
    <s v="Brittanie Braggs"/>
    <s v="Houston South West"/>
    <s v="Bellaire (Hong Kong Mall)"/>
    <n v="209866"/>
    <s v="Battleship"/>
    <s v="AU63"/>
    <s v="TOMMY HUYNH"/>
    <n v="0"/>
    <n v="0"/>
    <n v="0"/>
    <n v="0"/>
    <n v="0"/>
    <n v="0"/>
    <n v="0"/>
    <n v="0"/>
    <n v="0"/>
    <n v="0"/>
    <n v="0"/>
    <n v="0"/>
    <n v="0"/>
    <n v="0"/>
    <n v="0"/>
    <n v="0"/>
    <n v="0"/>
    <n v="0"/>
    <n v="0"/>
    <n v="0"/>
  </r>
  <r>
    <x v="0"/>
    <x v="0"/>
    <x v="5"/>
    <s v="Brittanie Braggs"/>
    <s v="Houston South West"/>
    <s v="Bellaire (Hong Kong Mall)"/>
    <n v="209866"/>
    <s v="Battleship"/>
    <s v="AU7E"/>
    <s v="TRANG LY"/>
    <n v="0"/>
    <n v="0"/>
    <n v="0"/>
    <n v="0"/>
    <n v="0"/>
    <n v="0"/>
    <n v="0"/>
    <n v="0"/>
    <n v="0"/>
    <n v="0"/>
    <n v="0"/>
    <n v="0"/>
    <n v="0"/>
    <n v="0"/>
    <n v="0"/>
    <n v="0"/>
    <n v="0"/>
    <n v="0"/>
    <n v="0"/>
    <n v="0"/>
  </r>
  <r>
    <x v="0"/>
    <x v="0"/>
    <x v="5"/>
    <s v="Brittanie Braggs"/>
    <s v="Houston South West"/>
    <s v="Bellaire (Hong Kong Mall)"/>
    <n v="209866"/>
    <s v="Battleship"/>
    <s v="AU7Q"/>
    <s v="JOEWINSON MANG"/>
    <n v="0"/>
    <n v="0"/>
    <n v="0"/>
    <n v="0"/>
    <n v="0"/>
    <n v="0"/>
    <n v="0"/>
    <n v="0"/>
    <n v="0"/>
    <n v="0"/>
    <n v="0"/>
    <n v="0"/>
    <n v="0"/>
    <n v="0"/>
    <n v="0"/>
    <n v="0"/>
    <n v="0"/>
    <n v="0"/>
    <n v="0"/>
    <n v="0"/>
  </r>
  <r>
    <x v="0"/>
    <x v="0"/>
    <x v="5"/>
    <s v="Brittanie Braggs"/>
    <s v="Houston South West"/>
    <s v="Bellaire (Hong Kong Mall)"/>
    <n v="209866"/>
    <s v="Battleship"/>
    <s v="AU7C"/>
    <s v="ANDREW TRAN"/>
    <n v="0"/>
    <n v="0"/>
    <n v="0"/>
    <n v="0"/>
    <n v="0"/>
    <n v="0"/>
    <n v="0"/>
    <n v="0"/>
    <n v="0"/>
    <n v="0"/>
    <n v="0"/>
    <n v="0"/>
    <n v="0"/>
    <n v="0"/>
    <n v="0"/>
    <n v="0"/>
    <n v="0"/>
    <n v="0"/>
    <n v="0"/>
    <n v="0"/>
  </r>
  <r>
    <x v="0"/>
    <x v="1"/>
    <x v="6"/>
    <s v="Brittanie Braggs"/>
    <s v="Arizona"/>
    <s v="Legacy Village"/>
    <n v="178016"/>
    <s v="Regular"/>
    <s v="AU5P"/>
    <s v="ANNA URIAS"/>
    <n v="0"/>
    <n v="0"/>
    <n v="0"/>
    <n v="0"/>
    <n v="0"/>
    <n v="0"/>
    <n v="0"/>
    <n v="0"/>
    <n v="0"/>
    <n v="0"/>
    <n v="0"/>
    <n v="0"/>
    <n v="0"/>
    <n v="0"/>
    <n v="0"/>
    <n v="0"/>
    <n v="0"/>
    <n v="0"/>
    <n v="0"/>
    <n v="0"/>
  </r>
  <r>
    <x v="0"/>
    <x v="0"/>
    <x v="3"/>
    <s v="Brittanie Braggs"/>
    <s v="San Antonio/Laredo"/>
    <s v="LAREDO PLANTATION CENTRE"/>
    <n v="207752"/>
    <s v="Flagship"/>
    <s v="AU7A"/>
    <s v="PEDRO BAROJAS"/>
    <n v="0"/>
    <n v="0"/>
    <n v="0"/>
    <n v="0"/>
    <n v="0"/>
    <n v="0"/>
    <n v="0"/>
    <n v="0"/>
    <n v="0"/>
    <n v="0"/>
    <n v="0"/>
    <n v="0"/>
    <n v="0"/>
    <n v="0"/>
    <n v="0"/>
    <n v="0"/>
    <n v="0"/>
    <n v="0"/>
    <n v="0"/>
    <n v="0"/>
  </r>
  <r>
    <x v="0"/>
    <x v="0"/>
    <x v="5"/>
    <s v="Brittanie Braggs"/>
    <s v="Houston South West"/>
    <s v="The Grid"/>
    <n v="209858"/>
    <s v="Battleship"/>
    <s v="AU8Z"/>
    <s v="JOSE CONTRERAS GARCIA"/>
    <n v="0"/>
    <n v="0"/>
    <n v="0"/>
    <n v="0"/>
    <n v="0"/>
    <n v="0"/>
    <n v="0"/>
    <n v="0"/>
    <n v="0"/>
    <n v="0"/>
    <n v="0"/>
    <n v="0"/>
    <n v="0"/>
    <n v="0"/>
    <n v="0"/>
    <n v="0"/>
    <n v="0"/>
    <n v="0"/>
    <n v="0"/>
    <n v="0"/>
  </r>
  <r>
    <x v="0"/>
    <x v="0"/>
    <x v="0"/>
    <s v="Brittanie Braggs"/>
    <s v="Houston North East"/>
    <s v="Richmond (River Park)"/>
    <n v="174110"/>
    <s v="Regular"/>
    <s v="AU8L"/>
    <s v="SUHAIB NAVIWALA"/>
    <n v="0"/>
    <n v="0"/>
    <n v="0"/>
    <n v="0"/>
    <n v="0"/>
    <n v="0"/>
    <n v="0"/>
    <n v="0"/>
    <n v="0"/>
    <n v="0"/>
    <n v="0"/>
    <n v="0"/>
    <n v="0"/>
    <n v="0"/>
    <n v="0"/>
    <n v="0"/>
    <n v="0"/>
    <n v="0"/>
    <n v="0"/>
    <n v="0"/>
  </r>
  <r>
    <x v="0"/>
    <x v="0"/>
    <x v="5"/>
    <s v="Brittanie Braggs"/>
    <s v="Houston South West"/>
    <s v="Bellaire (Hong Kong Mall)"/>
    <n v="209866"/>
    <s v="Battleship"/>
    <s v="AU7B"/>
    <s v="KAITLIN NGUYEN"/>
    <n v="0"/>
    <n v="0"/>
    <n v="0"/>
    <n v="0"/>
    <n v="0"/>
    <n v="0"/>
    <n v="0"/>
    <n v="0"/>
    <n v="0"/>
    <n v="0"/>
    <n v="0"/>
    <n v="0"/>
    <n v="0"/>
    <n v="0"/>
    <n v="0"/>
    <n v="0"/>
    <n v="0"/>
    <n v="0"/>
    <n v="0"/>
    <n v="0"/>
  </r>
  <r>
    <x v="0"/>
    <x v="0"/>
    <x v="3"/>
    <s v="Brittanie Braggs"/>
    <s v="San Antonio/Laredo"/>
    <s v="Wurzbach Road"/>
    <n v="215745"/>
    <s v="Battleship"/>
    <s v="A7ZF"/>
    <s v="JESUS TIJERINA"/>
    <n v="0"/>
    <n v="0"/>
    <n v="0"/>
    <n v="0"/>
    <n v="0"/>
    <n v="0"/>
    <n v="0"/>
    <n v="0"/>
    <n v="0"/>
    <n v="0"/>
    <n v="0"/>
    <n v="0"/>
    <n v="0"/>
    <n v="0"/>
    <n v="0"/>
    <n v="0"/>
    <n v="0"/>
    <n v="0"/>
    <n v="0"/>
    <n v="0"/>
  </r>
  <r>
    <x v="0"/>
    <x v="1"/>
    <x v="6"/>
    <s v="Brittanie Braggs"/>
    <s v="Arizona"/>
    <s v="Buffalo Spot"/>
    <n v="178109"/>
    <s v="Battleship"/>
    <s v="AUBY"/>
    <s v="MELANIE TORRES"/>
    <n v="0"/>
    <n v="0"/>
    <n v="0"/>
    <n v="0"/>
    <n v="0"/>
    <n v="0"/>
    <n v="0"/>
    <n v="0"/>
    <n v="0"/>
    <n v="0"/>
    <n v="0"/>
    <n v="0"/>
    <n v="0"/>
    <n v="0"/>
    <n v="0"/>
    <n v="0"/>
    <n v="0"/>
    <n v="0"/>
    <n v="0"/>
    <n v="0"/>
  </r>
  <r>
    <x v="0"/>
    <x v="0"/>
    <x v="7"/>
    <s v="Brittanie Braggs"/>
    <s v="Colorado"/>
    <s v="Fountain MESA ROAD"/>
    <n v="178719"/>
    <s v="Battleship"/>
    <s v="AUD7"/>
    <s v="JONTE WASHINGTON"/>
    <n v="0"/>
    <n v="0"/>
    <n v="0"/>
    <n v="0"/>
    <n v="0"/>
    <n v="0"/>
    <n v="0"/>
    <n v="0"/>
    <n v="0"/>
    <n v="0"/>
    <n v="0"/>
    <n v="0"/>
    <n v="0"/>
    <n v="0"/>
    <n v="0"/>
    <n v="0"/>
    <n v="0"/>
    <n v="0"/>
    <n v="0"/>
    <n v="0"/>
  </r>
  <r>
    <x v="0"/>
    <x v="0"/>
    <x v="1"/>
    <s v="Brittanie Braggs"/>
    <s v="Houston East"/>
    <s v="Deer Park"/>
    <n v="209870"/>
    <s v="Regular"/>
    <s v="AUGR"/>
    <s v="JESSICA BARAJAS"/>
    <n v="0"/>
    <n v="0"/>
    <n v="0"/>
    <n v="0"/>
    <n v="0"/>
    <n v="0"/>
    <n v="0"/>
    <n v="0"/>
    <n v="0"/>
    <n v="0"/>
    <n v="0"/>
    <n v="0"/>
    <n v="0"/>
    <n v="0"/>
    <n v="0"/>
    <n v="0"/>
    <n v="0"/>
    <n v="0"/>
    <n v="0"/>
    <n v="0"/>
  </r>
  <r>
    <x v="0"/>
    <x v="1"/>
    <x v="4"/>
    <s v="Brittanie Braggs"/>
    <s v="North Carolina"/>
    <s v="Garner Raleigh"/>
    <n v="176289"/>
    <s v="Regular"/>
    <s v="AUHK"/>
    <s v="TRINITY CLOSE"/>
    <n v="0"/>
    <n v="0"/>
    <n v="0"/>
    <n v="0"/>
    <n v="0"/>
    <n v="0"/>
    <n v="0"/>
    <n v="0"/>
    <n v="0"/>
    <n v="0"/>
    <n v="0"/>
    <n v="0"/>
    <n v="0"/>
    <n v="0"/>
    <n v="0"/>
    <n v="0"/>
    <n v="0"/>
    <n v="0"/>
    <n v="0"/>
    <n v="0"/>
  </r>
  <r>
    <x v="0"/>
    <x v="1"/>
    <x v="6"/>
    <s v="Brittanie Braggs"/>
    <s v="Arizona"/>
    <s v="Bethany Home"/>
    <n v="216514"/>
    <s v="Regular"/>
    <s v="AUHJ"/>
    <s v="MAX CRUTE"/>
    <n v="0"/>
    <n v="0"/>
    <n v="0"/>
    <n v="0"/>
    <n v="0"/>
    <n v="0"/>
    <n v="0"/>
    <n v="0"/>
    <n v="0"/>
    <n v="0"/>
    <n v="0"/>
    <n v="0"/>
    <n v="0"/>
    <n v="0"/>
    <n v="0"/>
    <n v="0"/>
    <n v="0"/>
    <n v="0"/>
    <n v="0"/>
    <n v="0"/>
  </r>
  <r>
    <x v="0"/>
    <x v="0"/>
    <x v="5"/>
    <s v="Brittanie Braggs"/>
    <s v="Houston South West"/>
    <s v="Presidio"/>
    <n v="211049"/>
    <s v="Regular"/>
    <s v="AUCF"/>
    <s v="KALIA RODELA"/>
    <n v="0"/>
    <n v="0"/>
    <n v="0"/>
    <n v="0"/>
    <n v="0"/>
    <n v="0"/>
    <n v="0"/>
    <n v="0"/>
    <n v="0"/>
    <n v="0"/>
    <n v="0"/>
    <n v="0"/>
    <n v="0"/>
    <n v="0"/>
    <n v="0"/>
    <n v="0"/>
    <n v="0"/>
    <n v="0"/>
    <n v="0"/>
    <n v="0"/>
  </r>
  <r>
    <x v="0"/>
    <x v="1"/>
    <x v="2"/>
    <s v="Brittanie Braggs"/>
    <s v="Wisconsin East"/>
    <s v="WAUKESHA"/>
    <n v="176115"/>
    <s v="Regular"/>
    <s v="AUC2"/>
    <s v="JODIE WASHINGTON"/>
    <n v="0"/>
    <n v="0"/>
    <n v="0"/>
    <n v="0"/>
    <n v="0"/>
    <n v="0"/>
    <n v="0"/>
    <n v="0"/>
    <n v="0"/>
    <n v="0"/>
    <n v="0"/>
    <n v="0"/>
    <n v="0"/>
    <n v="0"/>
    <n v="0"/>
    <n v="0"/>
    <n v="0"/>
    <n v="0"/>
    <n v="0"/>
    <n v="0"/>
  </r>
  <r>
    <x v="0"/>
    <x v="1"/>
    <x v="2"/>
    <s v="Brittanie Braggs"/>
    <s v="Wisconsin East"/>
    <s v="FOND DU LAC"/>
    <n v="211318"/>
    <s v="Battleship"/>
    <s v="A51R"/>
    <s v="CURTIS DENTIS"/>
    <n v="0"/>
    <n v="0"/>
    <n v="0"/>
    <n v="0"/>
    <n v="0"/>
    <n v="0"/>
    <n v="0"/>
    <n v="0"/>
    <n v="0"/>
    <n v="0"/>
    <n v="0"/>
    <n v="0"/>
    <n v="0"/>
    <n v="0"/>
    <n v="0"/>
    <n v="0"/>
    <n v="0"/>
    <n v="0"/>
    <n v="0"/>
    <n v="0"/>
  </r>
  <r>
    <x v="0"/>
    <x v="1"/>
    <x v="6"/>
    <s v="Brittanie Braggs"/>
    <s v="Arizona"/>
    <s v="MIDVALE PLAZA"/>
    <n v="216515"/>
    <s v="Regular"/>
    <s v="AUI7"/>
    <s v="SERGIO CALLES"/>
    <n v="0"/>
    <n v="0"/>
    <n v="0"/>
    <n v="0"/>
    <n v="0"/>
    <n v="0"/>
    <n v="0"/>
    <n v="0"/>
    <n v="0"/>
    <n v="0"/>
    <n v="0"/>
    <n v="0"/>
    <n v="0"/>
    <n v="0"/>
    <n v="0"/>
    <n v="0"/>
    <n v="0"/>
    <n v="0"/>
    <n v="0"/>
    <n v="0"/>
  </r>
  <r>
    <x v="0"/>
    <x v="0"/>
    <x v="5"/>
    <s v="Brittanie Braggs"/>
    <s v="Houston South West"/>
    <s v="Rice Ave"/>
    <n v="174112"/>
    <s v="Regular"/>
    <s v="AUIO"/>
    <s v="ANTHONY VALLECILLO"/>
    <n v="0"/>
    <n v="0"/>
    <n v="0"/>
    <n v="0"/>
    <n v="0"/>
    <n v="0"/>
    <n v="0"/>
    <n v="0"/>
    <n v="0"/>
    <n v="0"/>
    <n v="0"/>
    <n v="0"/>
    <n v="0"/>
    <n v="0"/>
    <n v="0"/>
    <n v="0"/>
    <n v="0"/>
    <n v="0"/>
    <n v="0"/>
    <n v="0"/>
  </r>
  <r>
    <x v="0"/>
    <x v="0"/>
    <x v="0"/>
    <s v="Brittanie Braggs"/>
    <s v="Houston North East"/>
    <s v="Richmond (River Park)"/>
    <n v="174110"/>
    <s v="Regular"/>
    <s v="AUJ0"/>
    <s v="TAHIR CHARANIA"/>
    <n v="0"/>
    <n v="0"/>
    <n v="0"/>
    <n v="0"/>
    <n v="0"/>
    <n v="0"/>
    <n v="0"/>
    <n v="0"/>
    <n v="0"/>
    <n v="0"/>
    <n v="0"/>
    <n v="0"/>
    <n v="0"/>
    <n v="0"/>
    <n v="0"/>
    <n v="0"/>
    <n v="0"/>
    <n v="0"/>
    <n v="0"/>
    <n v="0"/>
  </r>
  <r>
    <x v="0"/>
    <x v="0"/>
    <x v="7"/>
    <s v="Brittanie Braggs"/>
    <s v="Colorado"/>
    <s v="Grand View Market Place"/>
    <n v="210924"/>
    <s v="Regular"/>
    <s v="AUIV"/>
    <s v="JAMES MARTINEZ"/>
    <n v="0"/>
    <n v="0"/>
    <n v="0"/>
    <n v="0"/>
    <n v="0"/>
    <n v="0"/>
    <n v="0"/>
    <n v="0"/>
    <n v="0"/>
    <n v="0"/>
    <n v="0"/>
    <n v="0"/>
    <n v="0"/>
    <n v="0"/>
    <n v="0"/>
    <n v="0"/>
    <n v="0"/>
    <n v="0"/>
    <n v="0"/>
    <n v="0"/>
  </r>
  <r>
    <x v="0"/>
    <x v="0"/>
    <x v="0"/>
    <s v="Brittanie Braggs"/>
    <s v="Houston North East"/>
    <s v="Midtown"/>
    <n v="176027"/>
    <s v="Battleship"/>
    <s v="AUIR"/>
    <s v="KRISTIAN SARAVIA"/>
    <n v="0"/>
    <n v="0"/>
    <n v="0"/>
    <n v="0"/>
    <n v="0"/>
    <n v="0"/>
    <n v="0"/>
    <n v="0"/>
    <n v="0"/>
    <n v="0"/>
    <n v="0"/>
    <n v="0"/>
    <n v="0"/>
    <n v="0"/>
    <n v="0"/>
    <n v="0"/>
    <n v="0"/>
    <n v="0"/>
    <n v="0"/>
    <n v="0"/>
  </r>
  <r>
    <x v="0"/>
    <x v="1"/>
    <x v="2"/>
    <s v="Brittanie Braggs"/>
    <s v="Wisconsin East"/>
    <s v="WAUKESHA"/>
    <n v="176115"/>
    <s v="Regular"/>
    <s v="AUIW"/>
    <s v="AMIA COBBS"/>
    <n v="0"/>
    <n v="0"/>
    <n v="0"/>
    <n v="0"/>
    <n v="0"/>
    <n v="0"/>
    <n v="0"/>
    <n v="0"/>
    <n v="0"/>
    <n v="0"/>
    <n v="0"/>
    <n v="0"/>
    <n v="0"/>
    <n v="0"/>
    <n v="0"/>
    <n v="0"/>
    <n v="0"/>
    <n v="0"/>
    <n v="0"/>
    <n v="0"/>
  </r>
  <r>
    <x v="0"/>
    <x v="0"/>
    <x v="7"/>
    <s v="Brittanie Braggs"/>
    <s v="Colorado"/>
    <s v="Briargate"/>
    <n v="178937"/>
    <s v="Regular"/>
    <s v="AUJQ"/>
    <s v="ISAIAH STUBBLEFIELD"/>
    <n v="0"/>
    <n v="0"/>
    <n v="0"/>
    <n v="0"/>
    <n v="0"/>
    <n v="0"/>
    <n v="0"/>
    <n v="0"/>
    <n v="0"/>
    <n v="0"/>
    <n v="0"/>
    <n v="0"/>
    <n v="0"/>
    <n v="0"/>
    <n v="0"/>
    <n v="0"/>
    <n v="0"/>
    <n v="0"/>
    <n v="0"/>
    <n v="0"/>
  </r>
  <r>
    <x v="0"/>
    <x v="0"/>
    <x v="0"/>
    <s v="Brittanie Braggs"/>
    <s v="Houston North East"/>
    <s v="Riverstone"/>
    <n v="207758"/>
    <s v="Flagship"/>
    <s v="AUJN"/>
    <s v="NATHAN GONZALEZ"/>
    <n v="0"/>
    <n v="0"/>
    <n v="0"/>
    <n v="0"/>
    <n v="0"/>
    <n v="0"/>
    <n v="0"/>
    <n v="0"/>
    <n v="0"/>
    <n v="0"/>
    <n v="0"/>
    <n v="0"/>
    <n v="0"/>
    <n v="0"/>
    <n v="0"/>
    <n v="0"/>
    <n v="0"/>
    <n v="0"/>
    <n v="0"/>
    <n v="0"/>
  </r>
  <r>
    <x v="0"/>
    <x v="0"/>
    <x v="7"/>
    <s v="Brittanie Braggs"/>
    <s v="Colorado"/>
    <s v="Grand View Market Place"/>
    <n v="210924"/>
    <s v="Regular"/>
    <s v="AULI"/>
    <s v="LANE LEWIS"/>
    <n v="0"/>
    <n v="0"/>
    <n v="0"/>
    <n v="0"/>
    <n v="0"/>
    <n v="0"/>
    <n v="0"/>
    <n v="0"/>
    <n v="0"/>
    <n v="0"/>
    <n v="0"/>
    <n v="0"/>
    <n v="0"/>
    <n v="0"/>
    <n v="0"/>
    <n v="0"/>
    <n v="0"/>
    <n v="0"/>
    <n v="0"/>
    <n v="0"/>
  </r>
  <r>
    <x v="0"/>
    <x v="0"/>
    <x v="8"/>
    <s v="Brittanie Braggs"/>
    <s v="Austin"/>
    <s v="OLTORF"/>
    <n v="176020"/>
    <s v="Regular"/>
    <s v="A35K"/>
    <s v="JESSE YBARRA"/>
    <n v="0"/>
    <n v="0"/>
    <n v="0"/>
    <n v="0"/>
    <n v="0"/>
    <n v="0"/>
    <n v="0"/>
    <n v="0"/>
    <n v="0"/>
    <n v="0"/>
    <n v="0"/>
    <n v="0"/>
    <n v="0"/>
    <n v="0"/>
    <n v="0"/>
    <n v="0"/>
    <n v="0"/>
    <n v="0"/>
    <n v="0"/>
    <n v="0"/>
  </r>
  <r>
    <x v="0"/>
    <x v="1"/>
    <x v="6"/>
    <s v="Brittanie Braggs"/>
    <s v="Arizona"/>
    <s v="Old Vail Plaza"/>
    <n v="222262"/>
    <s v="Regular"/>
    <s v="A9HL"/>
    <s v="ADRIAN GONZALEZ"/>
    <n v="0"/>
    <n v="0"/>
    <n v="0"/>
    <n v="0"/>
    <n v="0"/>
    <n v="0"/>
    <n v="0"/>
    <n v="0"/>
    <n v="0"/>
    <n v="0"/>
    <n v="0"/>
    <n v="0"/>
    <n v="0"/>
    <n v="0"/>
    <n v="0"/>
    <n v="0"/>
    <n v="0"/>
    <n v="0"/>
    <n v="0"/>
    <n v="0"/>
  </r>
  <r>
    <x v="0"/>
    <x v="1"/>
    <x v="6"/>
    <s v="Brittanie Braggs"/>
    <s v="Arizona"/>
    <s v="Tucson Speedway"/>
    <n v="155061"/>
    <s v="Regular"/>
    <s v="AR4F"/>
    <s v="ANTONIO PAZOS"/>
    <n v="0"/>
    <n v="0"/>
    <n v="0"/>
    <n v="0"/>
    <n v="0"/>
    <n v="0"/>
    <n v="0"/>
    <n v="0"/>
    <n v="0"/>
    <n v="0"/>
    <n v="0"/>
    <n v="0"/>
    <n v="0"/>
    <n v="0"/>
    <n v="0"/>
    <n v="0"/>
    <n v="0"/>
    <n v="0"/>
    <n v="0"/>
    <n v="0"/>
  </r>
  <r>
    <x v="0"/>
    <x v="1"/>
    <x v="2"/>
    <s v="Brittanie Braggs"/>
    <s v="Wisconsin West"/>
    <s v="Richland Center"/>
    <n v="240355"/>
    <s v="Regular"/>
    <s v="A9V5"/>
    <s v="AUSTIN JARAMILLO"/>
    <n v="0"/>
    <n v="0"/>
    <n v="0"/>
    <n v="0"/>
    <n v="0"/>
    <n v="0"/>
    <n v="0"/>
    <n v="0"/>
    <n v="0"/>
    <n v="0"/>
    <n v="0"/>
    <n v="0"/>
    <n v="0"/>
    <n v="0"/>
    <n v="0"/>
    <n v="0"/>
    <n v="0"/>
    <n v="0"/>
    <n v="0"/>
    <n v="0"/>
  </r>
  <r>
    <x v="0"/>
    <x v="1"/>
    <x v="2"/>
    <s v="Brittanie Braggs"/>
    <s v="Wisconsin West"/>
    <s v="Richland Center"/>
    <n v="240355"/>
    <s v="Regular"/>
    <s v="A0QH"/>
    <s v="SKYLAR LEWIS"/>
    <n v="0"/>
    <n v="0"/>
    <n v="0"/>
    <n v="0"/>
    <n v="0"/>
    <n v="0"/>
    <n v="0"/>
    <n v="0"/>
    <n v="0"/>
    <n v="0"/>
    <n v="0"/>
    <n v="0"/>
    <n v="0"/>
    <n v="0"/>
    <n v="0"/>
    <n v="0"/>
    <n v="0"/>
    <n v="0"/>
    <n v="0"/>
    <n v="0"/>
  </r>
  <r>
    <x v="0"/>
    <x v="1"/>
    <x v="6"/>
    <s v="Brittanie Braggs"/>
    <s v="Arizona"/>
    <s v="Old Vail Plaza"/>
    <n v="222262"/>
    <s v="Regular"/>
    <s v="A9GT"/>
    <s v="GRANT SWEENEY"/>
    <n v="0"/>
    <n v="0"/>
    <n v="0"/>
    <n v="0"/>
    <n v="0"/>
    <n v="0"/>
    <n v="0"/>
    <n v="0"/>
    <n v="0"/>
    <n v="0"/>
    <n v="0"/>
    <n v="0"/>
    <n v="0"/>
    <n v="0"/>
    <n v="0"/>
    <n v="0"/>
    <n v="0"/>
    <n v="0"/>
    <n v="0"/>
    <n v="0"/>
  </r>
  <r>
    <x v="0"/>
    <x v="0"/>
    <x v="8"/>
    <s v="Brittanie Braggs"/>
    <s v="Austin"/>
    <s v="OLTORF"/>
    <n v="176020"/>
    <s v="Regular"/>
    <s v="AUMW"/>
    <s v="MARQUIEL ARCHIBALD"/>
    <n v="0"/>
    <n v="0"/>
    <n v="0"/>
    <n v="0"/>
    <n v="0"/>
    <n v="0"/>
    <n v="0"/>
    <n v="0"/>
    <n v="0"/>
    <n v="0"/>
    <n v="0"/>
    <n v="0"/>
    <n v="0"/>
    <n v="0"/>
    <n v="0"/>
    <n v="0"/>
    <n v="0"/>
    <n v="0"/>
    <n v="0"/>
    <n v="0"/>
  </r>
  <r>
    <x v="0"/>
    <x v="0"/>
    <x v="8"/>
    <s v="Brittanie Braggs"/>
    <s v="Austin"/>
    <s v="Rutland"/>
    <n v="152336"/>
    <s v="Regular"/>
    <s v="AR5F"/>
    <s v="HECTOR ALONZO"/>
    <n v="0"/>
    <n v="0"/>
    <n v="0"/>
    <n v="0"/>
    <n v="0"/>
    <n v="0"/>
    <n v="0"/>
    <n v="0"/>
    <n v="0"/>
    <n v="0"/>
    <n v="0"/>
    <n v="0"/>
    <n v="0"/>
    <n v="0"/>
    <n v="0"/>
    <n v="0"/>
    <n v="0"/>
    <n v="0"/>
    <n v="0"/>
    <n v="0"/>
  </r>
  <r>
    <x v="0"/>
    <x v="1"/>
    <x v="4"/>
    <s v="Brittanie Braggs"/>
    <s v="North Carolina"/>
    <s v="Reidsville Rd"/>
    <n v="220742"/>
    <s v="Focus"/>
    <s v="AUM1"/>
    <s v="ANDRES VASQUEZ"/>
    <n v="0"/>
    <n v="0"/>
    <n v="0"/>
    <n v="0"/>
    <n v="0"/>
    <n v="0"/>
    <n v="0"/>
    <n v="0"/>
    <n v="0"/>
    <n v="0"/>
    <n v="0"/>
    <n v="0"/>
    <n v="0"/>
    <n v="0"/>
    <n v="0"/>
    <n v="0"/>
    <n v="0"/>
    <n v="0"/>
    <n v="0"/>
    <n v="0"/>
  </r>
  <r>
    <x v="0"/>
    <x v="1"/>
    <x v="6"/>
    <s v="Brittanie Braggs"/>
    <s v="Arizona"/>
    <s v="Buffalo Spot"/>
    <n v="178109"/>
    <s v="Battleship"/>
    <s v="AUQD"/>
    <s v="MIGUEL DURAN"/>
    <n v="0"/>
    <n v="0"/>
    <n v="0"/>
    <n v="0"/>
    <n v="0"/>
    <n v="0"/>
    <n v="0"/>
    <n v="0"/>
    <n v="0"/>
    <n v="0"/>
    <n v="0"/>
    <n v="0"/>
    <n v="0"/>
    <n v="0"/>
    <n v="0"/>
    <n v="0"/>
    <n v="0"/>
    <n v="0"/>
    <n v="0"/>
    <n v="0"/>
  </r>
  <r>
    <x v="0"/>
    <x v="0"/>
    <x v="0"/>
    <s v="Brittanie Braggs"/>
    <s v="Houston North East"/>
    <s v="Antoine Town Center"/>
    <n v="209865"/>
    <s v="Regular"/>
    <s v="AUQI"/>
    <s v="CARLOS GONZALEZ"/>
    <n v="0"/>
    <n v="0"/>
    <n v="0"/>
    <n v="0"/>
    <n v="0"/>
    <n v="0"/>
    <n v="0"/>
    <n v="0"/>
    <n v="0"/>
    <n v="0"/>
    <n v="0"/>
    <n v="0"/>
    <n v="0"/>
    <n v="0"/>
    <n v="0"/>
    <n v="0"/>
    <n v="0"/>
    <n v="0"/>
    <n v="0"/>
    <n v="0"/>
  </r>
  <r>
    <x v="0"/>
    <x v="0"/>
    <x v="0"/>
    <s v="Brittanie Braggs"/>
    <s v="Houston North East"/>
    <s v="Antoine Town Center"/>
    <n v="209865"/>
    <s v="Regular"/>
    <s v="AUO4"/>
    <s v="GENESIS CACERES"/>
    <n v="0"/>
    <n v="0"/>
    <n v="0"/>
    <n v="0"/>
    <n v="0"/>
    <n v="0"/>
    <n v="0"/>
    <n v="0"/>
    <n v="0"/>
    <n v="0"/>
    <n v="0"/>
    <n v="0"/>
    <n v="0"/>
    <n v="0"/>
    <n v="0"/>
    <n v="0"/>
    <n v="0"/>
    <n v="0"/>
    <n v="0"/>
    <n v="0"/>
  </r>
  <r>
    <x v="0"/>
    <x v="0"/>
    <x v="8"/>
    <s v="Brittanie Braggs"/>
    <s v="Austin"/>
    <s v="Rutland"/>
    <n v="152336"/>
    <s v="Regular"/>
    <s v="AAB1"/>
    <s v="GENESIS CARRILLO"/>
    <n v="0"/>
    <n v="0"/>
    <n v="0"/>
    <n v="0"/>
    <n v="0"/>
    <n v="0"/>
    <n v="0"/>
    <n v="0"/>
    <n v="0"/>
    <n v="0"/>
    <n v="0"/>
    <n v="0"/>
    <n v="0"/>
    <n v="0"/>
    <n v="0"/>
    <n v="0"/>
    <n v="0"/>
    <n v="0.14000000000000001"/>
    <n v="0"/>
    <n v="0"/>
  </r>
  <r>
    <x v="0"/>
    <x v="0"/>
    <x v="7"/>
    <s v="Brittanie Braggs"/>
    <s v="Colorado"/>
    <s v="Interquest"/>
    <n v="241356"/>
    <s v="Regular"/>
    <s v="AUPP"/>
    <s v="ANTHONY BACA"/>
    <n v="0"/>
    <n v="0"/>
    <n v="0"/>
    <n v="0"/>
    <n v="0"/>
    <n v="0"/>
    <n v="0"/>
    <n v="0"/>
    <n v="0"/>
    <n v="0"/>
    <n v="0"/>
    <n v="0"/>
    <n v="0"/>
    <n v="0"/>
    <n v="0"/>
    <n v="0"/>
    <n v="0"/>
    <n v="0"/>
    <n v="0"/>
    <n v="0"/>
  </r>
  <r>
    <x v="0"/>
    <x v="0"/>
    <x v="8"/>
    <s v="Brittanie Braggs"/>
    <s v="Austin"/>
    <s v="OLTORF"/>
    <n v="176020"/>
    <s v="Regular"/>
    <s v="AUSC"/>
    <s v="SHAWN RODRIGUEZ"/>
    <n v="0"/>
    <n v="0"/>
    <n v="0"/>
    <n v="0"/>
    <n v="0"/>
    <n v="0"/>
    <n v="0"/>
    <n v="0"/>
    <n v="0"/>
    <n v="0"/>
    <n v="0"/>
    <n v="0"/>
    <n v="0"/>
    <n v="0"/>
    <n v="0"/>
    <n v="0"/>
    <n v="0"/>
    <n v="0"/>
    <n v="0"/>
    <n v="0"/>
  </r>
  <r>
    <x v="0"/>
    <x v="1"/>
    <x v="6"/>
    <s v="Brittanie Braggs"/>
    <s v="Arizona"/>
    <s v="Bethany Home"/>
    <n v="216514"/>
    <s v="Regular"/>
    <s v="AUQ1"/>
    <s v="JAMES DIXON"/>
    <n v="0"/>
    <n v="0"/>
    <n v="0"/>
    <n v="0"/>
    <n v="0"/>
    <n v="0"/>
    <n v="0"/>
    <n v="0"/>
    <n v="0"/>
    <n v="0"/>
    <n v="0"/>
    <n v="0"/>
    <n v="0"/>
    <n v="0"/>
    <n v="0"/>
    <n v="0"/>
    <n v="0"/>
    <n v="0"/>
    <n v="0"/>
    <n v="0"/>
  </r>
  <r>
    <x v="0"/>
    <x v="1"/>
    <x v="6"/>
    <s v="Brittanie Braggs"/>
    <s v="Arizona"/>
    <s v="Bethany Home"/>
    <n v="216514"/>
    <s v="Regular"/>
    <s v="AUTR"/>
    <s v="MIGUEL ROMAN"/>
    <n v="0"/>
    <n v="0"/>
    <n v="0"/>
    <n v="0"/>
    <n v="0"/>
    <n v="0"/>
    <n v="0"/>
    <n v="0"/>
    <n v="0"/>
    <n v="0"/>
    <n v="0"/>
    <n v="0"/>
    <n v="0"/>
    <n v="0"/>
    <n v="0"/>
    <n v="0"/>
    <n v="0"/>
    <n v="0"/>
    <n v="0"/>
    <n v="0"/>
  </r>
  <r>
    <x v="0"/>
    <x v="1"/>
    <x v="6"/>
    <s v="Brittanie Braggs"/>
    <s v="Arizona"/>
    <s v="Nogales - Mariposa Mall"/>
    <n v="177961"/>
    <s v="Regular"/>
    <s v="AUSB"/>
    <s v="JACQUELINE SUAREZ"/>
    <n v="0"/>
    <n v="0"/>
    <n v="0"/>
    <n v="0"/>
    <n v="0"/>
    <n v="0"/>
    <n v="0"/>
    <n v="0"/>
    <n v="0"/>
    <n v="0"/>
    <n v="0"/>
    <n v="0"/>
    <n v="0"/>
    <n v="0"/>
    <n v="0"/>
    <n v="0"/>
    <n v="0"/>
    <n v="0"/>
    <n v="0"/>
    <n v="0"/>
  </r>
  <r>
    <x v="0"/>
    <x v="0"/>
    <x v="3"/>
    <s v="Brittanie Braggs"/>
    <s v="San Antonio/Laredo"/>
    <s v="LAREDO PLANTATION CENTRE"/>
    <n v="207752"/>
    <s v="Flagship"/>
    <s v="AUVS"/>
    <s v="GABRIEL CARDENAS"/>
    <n v="0"/>
    <n v="0"/>
    <n v="0"/>
    <n v="0"/>
    <n v="0"/>
    <n v="0"/>
    <n v="0"/>
    <n v="0"/>
    <n v="0"/>
    <n v="0"/>
    <n v="0"/>
    <n v="0"/>
    <n v="0"/>
    <n v="0"/>
    <n v="0"/>
    <n v="0"/>
    <n v="0"/>
    <n v="0"/>
    <n v="0"/>
    <n v="0"/>
  </r>
  <r>
    <x v="0"/>
    <x v="0"/>
    <x v="5"/>
    <s v="Brittanie Braggs"/>
    <s v="Houston South West"/>
    <s v="Little York Rd"/>
    <n v="217138"/>
    <s v="Regular"/>
    <s v="AUVI"/>
    <s v="BENITO HERRERA"/>
    <n v="0"/>
    <n v="0"/>
    <n v="0"/>
    <n v="0"/>
    <n v="0"/>
    <n v="0"/>
    <n v="0"/>
    <n v="0"/>
    <n v="0"/>
    <n v="0"/>
    <n v="0"/>
    <n v="0"/>
    <n v="0"/>
    <n v="0"/>
    <n v="0"/>
    <n v="0"/>
    <n v="0"/>
    <n v="0"/>
    <n v="0"/>
    <n v="0"/>
  </r>
  <r>
    <x v="0"/>
    <x v="0"/>
    <x v="3"/>
    <s v="Brittanie Braggs"/>
    <s v="San Antonio/Laredo"/>
    <s v="DEL RIO"/>
    <n v="207754"/>
    <s v="Flagship"/>
    <s v="AUO9"/>
    <s v="MARTHA ESQUIVEL"/>
    <n v="0"/>
    <n v="0"/>
    <n v="0"/>
    <n v="0"/>
    <n v="0"/>
    <n v="0"/>
    <n v="0"/>
    <n v="0"/>
    <n v="0.35"/>
    <n v="0.56999999999999995"/>
    <n v="0.3"/>
    <n v="0"/>
    <n v="0"/>
    <n v="0"/>
    <n v="0"/>
    <n v="0"/>
    <n v="0"/>
    <n v="0"/>
    <n v="0"/>
    <n v="0"/>
  </r>
  <r>
    <x v="0"/>
    <x v="0"/>
    <x v="5"/>
    <s v="Brittanie Braggs"/>
    <s v="Houston South West"/>
    <s v="Kingsbridge"/>
    <n v="209862"/>
    <s v="Regular"/>
    <s v="AUWM"/>
    <s v="ABDUL BARI"/>
    <n v="0"/>
    <n v="0"/>
    <n v="0"/>
    <n v="0"/>
    <n v="0"/>
    <n v="0"/>
    <n v="0"/>
    <n v="0"/>
    <n v="0"/>
    <n v="0"/>
    <n v="0"/>
    <n v="0"/>
    <n v="0"/>
    <n v="0"/>
    <n v="0"/>
    <n v="0"/>
    <n v="0"/>
    <n v="0"/>
    <n v="0"/>
    <n v="0"/>
  </r>
  <r>
    <x v="0"/>
    <x v="0"/>
    <x v="0"/>
    <s v="Brittanie Braggs"/>
    <s v="Houston North East"/>
    <s v="FUQUA Ave"/>
    <n v="209867"/>
    <s v="Regular"/>
    <s v="A90G"/>
    <s v="BRIANNA REQUEJO"/>
    <n v="0"/>
    <n v="0"/>
    <n v="0"/>
    <n v="0"/>
    <n v="0"/>
    <n v="0"/>
    <n v="0"/>
    <n v="0"/>
    <n v="0"/>
    <n v="0"/>
    <n v="0"/>
    <n v="0"/>
    <n v="0"/>
    <n v="0"/>
    <n v="0"/>
    <n v="0"/>
    <n v="0"/>
    <n v="0"/>
    <n v="0"/>
    <n v="0"/>
  </r>
  <r>
    <x v="0"/>
    <x v="0"/>
    <x v="5"/>
    <s v="Brittanie Braggs"/>
    <s v="Houston South West"/>
    <s v="Westheimer Tanglewilde"/>
    <n v="209864"/>
    <s v="Regular"/>
    <s v="AUXN"/>
    <s v="NATALIA MATA"/>
    <n v="0"/>
    <n v="0"/>
    <n v="0"/>
    <n v="0"/>
    <n v="0"/>
    <n v="0"/>
    <n v="0"/>
    <n v="0"/>
    <n v="0"/>
    <n v="0"/>
    <n v="0"/>
    <n v="0"/>
    <n v="0"/>
    <n v="0"/>
    <n v="0"/>
    <n v="0"/>
    <n v="0"/>
    <n v="0"/>
    <n v="0"/>
    <n v="0"/>
  </r>
  <r>
    <x v="0"/>
    <x v="0"/>
    <x v="3"/>
    <s v="Brittanie Braggs"/>
    <s v="San Antonio/Laredo"/>
    <s v="Laredo- Bob Bullock"/>
    <n v="164638"/>
    <s v="Battleship"/>
    <s v="AUWY"/>
    <s v="MANUEL GRIMALDO"/>
    <n v="0"/>
    <n v="0"/>
    <n v="0"/>
    <n v="0"/>
    <n v="0"/>
    <n v="0"/>
    <n v="0"/>
    <n v="0"/>
    <n v="0"/>
    <n v="0"/>
    <n v="0"/>
    <n v="0"/>
    <n v="0"/>
    <n v="0.82"/>
    <n v="0"/>
    <n v="0"/>
    <n v="0"/>
    <n v="0"/>
    <n v="0"/>
    <n v="0"/>
  </r>
  <r>
    <x v="0"/>
    <x v="1"/>
    <x v="6"/>
    <s v="Brittanie Braggs"/>
    <s v="Arizona"/>
    <s v="VAL VISTA"/>
    <n v="176995"/>
    <s v="Regular"/>
    <s v="AV05"/>
    <s v="JORDAN OATIS"/>
    <n v="0"/>
    <n v="0"/>
    <n v="0"/>
    <n v="0"/>
    <n v="0"/>
    <n v="0"/>
    <n v="0"/>
    <n v="0"/>
    <n v="0"/>
    <n v="0"/>
    <n v="0"/>
    <n v="0"/>
    <n v="0"/>
    <n v="0"/>
    <n v="0"/>
    <n v="0"/>
    <n v="0"/>
    <n v="0"/>
    <n v="0"/>
    <n v="0"/>
  </r>
  <r>
    <x v="0"/>
    <x v="1"/>
    <x v="4"/>
    <s v="Brittanie Braggs"/>
    <s v="North Carolina"/>
    <s v="Reidsville Rd"/>
    <n v="220742"/>
    <s v="Focus"/>
    <s v="AV04"/>
    <s v="GISELLE PRUDENTE"/>
    <n v="0"/>
    <n v="0"/>
    <n v="0"/>
    <n v="0"/>
    <n v="0"/>
    <n v="0"/>
    <n v="0"/>
    <n v="0"/>
    <n v="0"/>
    <n v="0"/>
    <n v="0"/>
    <n v="0"/>
    <n v="0"/>
    <n v="0"/>
    <n v="0"/>
    <n v="0"/>
    <n v="0"/>
    <n v="0"/>
    <n v="0"/>
    <n v="0"/>
  </r>
  <r>
    <x v="0"/>
    <x v="1"/>
    <x v="6"/>
    <s v="Brittanie Braggs"/>
    <s v="Arizona"/>
    <s v="Bethany Home"/>
    <n v="216514"/>
    <s v="Regular"/>
    <s v="AUUL"/>
    <s v="HUY TRAN"/>
    <n v="0"/>
    <n v="0"/>
    <n v="0"/>
    <n v="0"/>
    <n v="0"/>
    <n v="0"/>
    <n v="0"/>
    <n v="0"/>
    <n v="0"/>
    <n v="1.1100000000000001"/>
    <n v="0"/>
    <n v="1.93"/>
    <n v="0"/>
    <n v="0"/>
    <n v="0"/>
    <n v="0"/>
    <n v="0"/>
    <n v="0"/>
    <n v="0"/>
    <n v="0"/>
  </r>
  <r>
    <x v="0"/>
    <x v="1"/>
    <x v="6"/>
    <s v="Brittanie Braggs"/>
    <s v="Arizona"/>
    <s v="Tucson Speedway"/>
    <n v="155061"/>
    <s v="Regular"/>
    <s v="AV2P"/>
    <s v="KARINA BALDERRAMA"/>
    <n v="0"/>
    <n v="0"/>
    <n v="0"/>
    <n v="0"/>
    <n v="0"/>
    <n v="0"/>
    <n v="0"/>
    <n v="0"/>
    <n v="0"/>
    <n v="0"/>
    <n v="0"/>
    <n v="0"/>
    <n v="0"/>
    <n v="0"/>
    <n v="0"/>
    <n v="0"/>
    <n v="0"/>
    <n v="0"/>
    <n v="0"/>
    <n v="0"/>
  </r>
  <r>
    <x v="0"/>
    <x v="1"/>
    <x v="6"/>
    <s v="Brittanie Braggs"/>
    <s v="Arizona"/>
    <s v="Bethany Home"/>
    <n v="216514"/>
    <s v="Regular"/>
    <s v="AV1K"/>
    <s v="JEROTHAN LU"/>
    <n v="0"/>
    <n v="0"/>
    <n v="0"/>
    <n v="0"/>
    <n v="0"/>
    <n v="0"/>
    <n v="0"/>
    <n v="0"/>
    <n v="0"/>
    <n v="0"/>
    <n v="0"/>
    <n v="0"/>
    <n v="0"/>
    <n v="0"/>
    <n v="0"/>
    <n v="0"/>
    <n v="0"/>
    <n v="0"/>
    <n v="0"/>
    <n v="0"/>
  </r>
  <r>
    <x v="0"/>
    <x v="1"/>
    <x v="6"/>
    <s v="Brittanie Braggs"/>
    <s v="Arizona"/>
    <s v="Tucson Speedway"/>
    <n v="155061"/>
    <s v="Regular"/>
    <s v="AUTQ"/>
    <s v="PEDRO VASQUEZ BELTRAN"/>
    <n v="0"/>
    <n v="0"/>
    <n v="0"/>
    <n v="0"/>
    <n v="0"/>
    <n v="0"/>
    <n v="0"/>
    <n v="0"/>
    <n v="0"/>
    <n v="0"/>
    <n v="0"/>
    <n v="0"/>
    <n v="0"/>
    <n v="0"/>
    <n v="0"/>
    <n v="0"/>
    <n v="0"/>
    <n v="0"/>
    <n v="0"/>
    <n v="0"/>
  </r>
  <r>
    <x v="0"/>
    <x v="0"/>
    <x v="3"/>
    <s v="Brittanie Braggs"/>
    <s v="San Antonio/Laredo"/>
    <s v="LAREDO PLANTATION CENTRE"/>
    <n v="207752"/>
    <s v="Flagship"/>
    <s v="AV1H"/>
    <s v="EDMUNDO LOPEZ"/>
    <n v="0"/>
    <n v="0"/>
    <n v="0"/>
    <n v="0"/>
    <n v="0"/>
    <n v="0"/>
    <n v="0"/>
    <n v="0"/>
    <n v="0"/>
    <n v="0"/>
    <n v="0"/>
    <n v="0"/>
    <n v="0"/>
    <n v="0"/>
    <n v="0"/>
    <n v="0"/>
    <n v="0"/>
    <n v="0"/>
    <n v="0"/>
    <n v="0"/>
  </r>
  <r>
    <x v="0"/>
    <x v="0"/>
    <x v="1"/>
    <s v="Brittanie Braggs"/>
    <s v="Houston East"/>
    <s v="Deer Park"/>
    <n v="209870"/>
    <s v="Regular"/>
    <s v="AUWW"/>
    <s v="CRISTAL ROCHA"/>
    <n v="0"/>
    <n v="0"/>
    <n v="0"/>
    <n v="0"/>
    <n v="0"/>
    <n v="0"/>
    <n v="0"/>
    <n v="0"/>
    <n v="0"/>
    <n v="0"/>
    <n v="0"/>
    <n v="0"/>
    <n v="0"/>
    <n v="0"/>
    <n v="0"/>
    <n v="0"/>
    <n v="0"/>
    <n v="0"/>
    <n v="0"/>
    <n v="0"/>
  </r>
  <r>
    <x v="0"/>
    <x v="1"/>
    <x v="6"/>
    <s v="Brittanie Braggs"/>
    <s v="Arizona"/>
    <s v="The Groves"/>
    <n v="211579"/>
    <s v="Regular"/>
    <s v="AV0Q"/>
    <s v="ANDREW TCACIUC"/>
    <n v="0"/>
    <n v="0"/>
    <n v="0"/>
    <n v="0"/>
    <n v="0"/>
    <n v="0"/>
    <n v="0"/>
    <n v="0"/>
    <n v="0"/>
    <n v="0"/>
    <n v="0"/>
    <n v="0"/>
    <n v="0"/>
    <n v="0"/>
    <n v="0"/>
    <n v="0"/>
    <n v="0"/>
    <n v="0"/>
    <n v="0"/>
    <n v="0"/>
  </r>
  <r>
    <x v="0"/>
    <x v="0"/>
    <x v="0"/>
    <s v="Brittanie Braggs"/>
    <s v="Houston North East"/>
    <s v="Missouri City"/>
    <n v="174113"/>
    <s v="Regular"/>
    <s v="AUZZ"/>
    <s v="DAVID ESPERIQUETA"/>
    <n v="0"/>
    <n v="0"/>
    <n v="0"/>
    <n v="0"/>
    <n v="0"/>
    <n v="0"/>
    <n v="0"/>
    <n v="0"/>
    <n v="0"/>
    <n v="0"/>
    <n v="0"/>
    <n v="0"/>
    <n v="0"/>
    <n v="0"/>
    <n v="0"/>
    <n v="0"/>
    <n v="0"/>
    <n v="0"/>
    <n v="0"/>
    <n v="0"/>
  </r>
  <r>
    <x v="0"/>
    <x v="0"/>
    <x v="3"/>
    <s v="Brittanie Braggs"/>
    <s v="San Antonio/Laredo"/>
    <s v="DEL RIO"/>
    <n v="207754"/>
    <s v="Flagship"/>
    <s v="AV4S"/>
    <s v="JOSE RAMIREZ"/>
    <n v="0"/>
    <n v="0"/>
    <n v="0"/>
    <n v="0"/>
    <n v="0"/>
    <n v="0"/>
    <n v="0"/>
    <n v="0"/>
    <n v="0"/>
    <n v="0"/>
    <n v="0"/>
    <n v="0"/>
    <n v="0"/>
    <n v="0"/>
    <n v="0"/>
    <n v="0"/>
    <n v="0"/>
    <n v="0"/>
    <n v="0"/>
    <n v="0"/>
  </r>
  <r>
    <x v="0"/>
    <x v="0"/>
    <x v="3"/>
    <s v="Brittanie Braggs"/>
    <s v="San Antonio/Laredo"/>
    <s v="San Pedro"/>
    <n v="215746"/>
    <s v="Flagship"/>
    <s v="AV3I"/>
    <s v="HERIBERTO RAMOS"/>
    <n v="0"/>
    <n v="0"/>
    <n v="0"/>
    <n v="0"/>
    <n v="0"/>
    <n v="0"/>
    <n v="0"/>
    <n v="0"/>
    <n v="0"/>
    <n v="0"/>
    <n v="0"/>
    <n v="0"/>
    <n v="0"/>
    <n v="0"/>
    <n v="0"/>
    <n v="0"/>
    <n v="0"/>
    <n v="0"/>
    <n v="0"/>
    <n v="0"/>
  </r>
  <r>
    <x v="0"/>
    <x v="0"/>
    <x v="3"/>
    <s v="Brittanie Braggs"/>
    <s v="San Antonio/Laredo"/>
    <s v="EAGLE PASS"/>
    <n v="207753"/>
    <s v="Flagship"/>
    <s v="AV51"/>
    <s v="JESUS ROSALES"/>
    <n v="0"/>
    <n v="0"/>
    <n v="0"/>
    <n v="0"/>
    <n v="0"/>
    <n v="0"/>
    <n v="0"/>
    <n v="0"/>
    <n v="0"/>
    <n v="0"/>
    <n v="0"/>
    <n v="0"/>
    <n v="0"/>
    <n v="0"/>
    <n v="0"/>
    <n v="0"/>
    <n v="0"/>
    <n v="0"/>
    <n v="0"/>
    <n v="0"/>
  </r>
  <r>
    <x v="0"/>
    <x v="0"/>
    <x v="0"/>
    <s v="Brittanie Braggs"/>
    <s v="Houston North East"/>
    <s v="Antoine Town Center"/>
    <n v="209865"/>
    <s v="Regular"/>
    <s v="AUPB"/>
    <s v="HOBED SARAVIA"/>
    <n v="0"/>
    <n v="0"/>
    <n v="0"/>
    <n v="0"/>
    <n v="0"/>
    <n v="0"/>
    <n v="0"/>
    <n v="0"/>
    <n v="0"/>
    <n v="0"/>
    <n v="0"/>
    <n v="0"/>
    <n v="0"/>
    <n v="0"/>
    <n v="0"/>
    <n v="0"/>
    <n v="0"/>
    <n v="0"/>
    <n v="0"/>
    <n v="0"/>
  </r>
  <r>
    <x v="0"/>
    <x v="1"/>
    <x v="2"/>
    <s v="Brittanie Braggs"/>
    <s v="Wisconsin West"/>
    <s v="Sterling"/>
    <n v="236188"/>
    <s v="Regular"/>
    <s v="A3BD"/>
    <s v="MARIAH DAVIS"/>
    <n v="0"/>
    <n v="0"/>
    <n v="0"/>
    <n v="0"/>
    <n v="0"/>
    <n v="0"/>
    <n v="0"/>
    <n v="0"/>
    <n v="0"/>
    <n v="0"/>
    <n v="0"/>
    <n v="0"/>
    <n v="0"/>
    <n v="0"/>
    <n v="0"/>
    <n v="0"/>
    <n v="0"/>
    <n v="0"/>
    <n v="0"/>
    <n v="0"/>
  </r>
  <r>
    <x v="0"/>
    <x v="0"/>
    <x v="3"/>
    <s v="Brittanie Braggs"/>
    <s v="San Antonio/Laredo"/>
    <s v="Uvalde"/>
    <n v="215747"/>
    <s v="Flagship"/>
    <s v="AV5W"/>
    <s v="JOSE ROBLEDO"/>
    <n v="0"/>
    <n v="0"/>
    <n v="0"/>
    <n v="0"/>
    <n v="0"/>
    <n v="0"/>
    <n v="0"/>
    <n v="0"/>
    <n v="0"/>
    <n v="0"/>
    <n v="0"/>
    <n v="0"/>
    <n v="0"/>
    <n v="0"/>
    <n v="0"/>
    <n v="0"/>
    <n v="0"/>
    <n v="0"/>
    <n v="0"/>
    <n v="0"/>
  </r>
  <r>
    <x v="0"/>
    <x v="1"/>
    <x v="6"/>
    <s v="Brittanie Braggs"/>
    <s v="Arizona"/>
    <s v="Buffalo Spot"/>
    <n v="178109"/>
    <s v="Battleship"/>
    <s v="AV60"/>
    <s v="JESUS DELGADO"/>
    <n v="0"/>
    <n v="0"/>
    <n v="0"/>
    <n v="0"/>
    <n v="0"/>
    <n v="0"/>
    <n v="0"/>
    <n v="0"/>
    <n v="0"/>
    <n v="0"/>
    <n v="0"/>
    <n v="0"/>
    <n v="0"/>
    <n v="0"/>
    <n v="0"/>
    <n v="0"/>
    <n v="0"/>
    <n v="0"/>
    <n v="0"/>
    <n v="0"/>
  </r>
  <r>
    <x v="0"/>
    <x v="1"/>
    <x v="6"/>
    <s v="Brittanie Braggs"/>
    <s v="Arizona"/>
    <s v="Bethany Home"/>
    <n v="216514"/>
    <s v="Regular"/>
    <s v="AV4O"/>
    <s v="ION SAMBOLA"/>
    <n v="0"/>
    <n v="0"/>
    <n v="0"/>
    <n v="0"/>
    <n v="0"/>
    <n v="0"/>
    <n v="0"/>
    <n v="0"/>
    <n v="0"/>
    <n v="0"/>
    <n v="0"/>
    <n v="0"/>
    <n v="0"/>
    <n v="0"/>
    <n v="0"/>
    <n v="0"/>
    <n v="0"/>
    <n v="0"/>
    <n v="0"/>
    <n v="0"/>
  </r>
  <r>
    <x v="0"/>
    <x v="0"/>
    <x v="7"/>
    <s v="Brittanie Braggs"/>
    <s v="Colorado"/>
    <s v="Fountain MESA ROAD"/>
    <n v="178719"/>
    <s v="Battleship"/>
    <s v="AV2Y"/>
    <s v="CHARLENE WORSHAM"/>
    <n v="0"/>
    <n v="0.66"/>
    <n v="0"/>
    <n v="0"/>
    <n v="2.41"/>
    <n v="0.44"/>
    <n v="0"/>
    <n v="0"/>
    <n v="0.18"/>
    <n v="0"/>
    <n v="1.99"/>
    <n v="0"/>
    <n v="0.82"/>
    <n v="0.3"/>
    <n v="0.28000000000000003"/>
    <n v="0"/>
    <n v="0"/>
    <n v="4.53"/>
    <n v="1.4"/>
    <n v="0"/>
  </r>
  <r>
    <x v="0"/>
    <x v="0"/>
    <x v="8"/>
    <s v="Brittanie Braggs"/>
    <s v="Austin"/>
    <s v="Buda Town Center"/>
    <n v="176039"/>
    <s v="Regular"/>
    <s v="A32D"/>
    <s v="ELIAZAR VEGA-SANTOS"/>
    <n v="0"/>
    <n v="0"/>
    <n v="0"/>
    <n v="0"/>
    <n v="0"/>
    <n v="0"/>
    <n v="0"/>
    <n v="0"/>
    <n v="0"/>
    <n v="0"/>
    <n v="0"/>
    <n v="0"/>
    <n v="0"/>
    <n v="0"/>
    <n v="0"/>
    <n v="0"/>
    <n v="0"/>
    <n v="0"/>
    <n v="0"/>
    <n v="0"/>
  </r>
  <r>
    <x v="0"/>
    <x v="0"/>
    <x v="3"/>
    <s v="Brittanie Braggs"/>
    <s v="San Antonio/Laredo"/>
    <s v="Uvalde"/>
    <n v="215747"/>
    <s v="Flagship"/>
    <s v="AV4U"/>
    <s v="LEOPOLDO ALARDIN"/>
    <n v="0"/>
    <n v="0"/>
    <n v="0"/>
    <n v="0"/>
    <n v="0"/>
    <n v="0"/>
    <n v="0"/>
    <n v="0"/>
    <n v="0"/>
    <n v="0"/>
    <n v="0"/>
    <n v="0"/>
    <n v="0"/>
    <n v="0"/>
    <n v="0"/>
    <n v="0"/>
    <n v="0"/>
    <n v="0"/>
    <n v="0"/>
    <n v="0"/>
  </r>
  <r>
    <x v="0"/>
    <x v="0"/>
    <x v="8"/>
    <s v="Brittanie Braggs"/>
    <s v="Austin"/>
    <s v="OLTORF"/>
    <n v="176020"/>
    <s v="Regular"/>
    <s v="AV89"/>
    <s v="MICHAEL WHITLEY"/>
    <n v="0"/>
    <n v="0"/>
    <n v="0"/>
    <n v="0"/>
    <n v="0"/>
    <n v="0"/>
    <n v="0"/>
    <n v="0"/>
    <n v="0"/>
    <n v="0"/>
    <n v="0"/>
    <n v="0"/>
    <n v="0"/>
    <n v="0"/>
    <n v="0"/>
    <n v="0"/>
    <n v="0"/>
    <n v="0"/>
    <n v="0"/>
    <n v="0"/>
  </r>
  <r>
    <x v="0"/>
    <x v="1"/>
    <x v="6"/>
    <s v="Brittanie Braggs"/>
    <s v="Arizona"/>
    <s v="VAL VISTA"/>
    <n v="176995"/>
    <s v="Regular"/>
    <s v="AV0K"/>
    <s v="VINCENT GALARZA"/>
    <n v="0"/>
    <n v="0"/>
    <n v="0"/>
    <n v="0"/>
    <n v="0"/>
    <n v="0"/>
    <n v="0"/>
    <n v="0"/>
    <n v="0"/>
    <n v="0"/>
    <n v="0"/>
    <n v="0"/>
    <n v="0"/>
    <n v="0"/>
    <n v="0"/>
    <n v="0"/>
    <n v="0"/>
    <n v="0"/>
    <n v="0"/>
    <n v="0"/>
  </r>
  <r>
    <x v="0"/>
    <x v="1"/>
    <x v="2"/>
    <s v="Brittanie Braggs"/>
    <s v="Wisconsin West"/>
    <s v="APPLETON"/>
    <n v="207757"/>
    <s v="Battleship"/>
    <s v="AV6N"/>
    <s v="FABIAN GONZALEZ RUBIO"/>
    <n v="0"/>
    <n v="0"/>
    <n v="0"/>
    <n v="0"/>
    <n v="0"/>
    <n v="0"/>
    <n v="0"/>
    <n v="0"/>
    <n v="0"/>
    <n v="0"/>
    <n v="0"/>
    <n v="0"/>
    <n v="0"/>
    <n v="0"/>
    <n v="0"/>
    <n v="0"/>
    <n v="0"/>
    <n v="0"/>
    <n v="0"/>
    <n v="0"/>
  </r>
  <r>
    <x v="0"/>
    <x v="1"/>
    <x v="6"/>
    <s v="Brittanie Braggs"/>
    <s v="Arizona"/>
    <s v="Old Vail Plaza"/>
    <n v="222262"/>
    <s v="Regular"/>
    <s v="AVBR"/>
    <s v="JEREMY BUCK"/>
    <n v="0"/>
    <n v="0"/>
    <n v="0"/>
    <n v="0"/>
    <n v="0"/>
    <n v="0"/>
    <n v="0"/>
    <n v="0"/>
    <n v="0"/>
    <n v="0"/>
    <n v="0"/>
    <n v="0"/>
    <n v="0"/>
    <n v="0"/>
    <n v="0"/>
    <n v="0"/>
    <n v="0"/>
    <n v="0"/>
    <n v="0"/>
    <n v="0"/>
  </r>
  <r>
    <x v="0"/>
    <x v="0"/>
    <x v="7"/>
    <s v="Brittanie Braggs"/>
    <s v="Colorado"/>
    <s v="Grand View Market Place"/>
    <n v="210924"/>
    <s v="Regular"/>
    <s v="AV0I"/>
    <s v="BRAD JOHNSON"/>
    <n v="0"/>
    <n v="0"/>
    <n v="0"/>
    <n v="0"/>
    <n v="0"/>
    <n v="0"/>
    <n v="0"/>
    <n v="0"/>
    <n v="0"/>
    <n v="0"/>
    <n v="0"/>
    <n v="0"/>
    <n v="0"/>
    <n v="0"/>
    <n v="0"/>
    <n v="0"/>
    <n v="0"/>
    <n v="0"/>
    <n v="0"/>
    <n v="0"/>
  </r>
  <r>
    <x v="0"/>
    <x v="0"/>
    <x v="3"/>
    <s v="Brittanie Braggs"/>
    <s v="San Antonio/Laredo"/>
    <s v="Wurzbach Road"/>
    <n v="215745"/>
    <s v="Battleship"/>
    <s v="AV3X"/>
    <s v="HAILEY GUSTAMANTE"/>
    <n v="0"/>
    <n v="0"/>
    <n v="0"/>
    <n v="0"/>
    <n v="0"/>
    <n v="0"/>
    <n v="0"/>
    <n v="0"/>
    <n v="0"/>
    <n v="0"/>
    <n v="0"/>
    <n v="0"/>
    <n v="0"/>
    <n v="0"/>
    <n v="0"/>
    <n v="0"/>
    <n v="0"/>
    <n v="0"/>
    <n v="0"/>
    <n v="0"/>
  </r>
  <r>
    <x v="0"/>
    <x v="0"/>
    <x v="0"/>
    <s v="Brittanie Braggs"/>
    <s v="Houston North East"/>
    <s v="Ponderosa Forest"/>
    <n v="209868"/>
    <s v="Regular"/>
    <s v="AUPD"/>
    <s v="JOANNA MACHADO"/>
    <n v="0"/>
    <n v="0"/>
    <n v="0"/>
    <n v="0"/>
    <n v="0"/>
    <n v="0"/>
    <n v="0"/>
    <n v="0"/>
    <n v="0"/>
    <n v="0"/>
    <n v="0"/>
    <n v="0"/>
    <n v="0"/>
    <n v="4.6900000000000004"/>
    <n v="0"/>
    <n v="1.42"/>
    <n v="0"/>
    <n v="0"/>
    <n v="0.16"/>
    <n v="0"/>
  </r>
  <r>
    <x v="0"/>
    <x v="0"/>
    <x v="5"/>
    <s v="Brittanie Braggs"/>
    <s v="Houston South West"/>
    <s v="Kingsbridge"/>
    <n v="209862"/>
    <s v="Regular"/>
    <s v="AV12"/>
    <s v="DANIEL VICTORIANO"/>
    <n v="0"/>
    <n v="0"/>
    <n v="0"/>
    <n v="0"/>
    <n v="0"/>
    <n v="0"/>
    <n v="0"/>
    <n v="0"/>
    <n v="0"/>
    <n v="0"/>
    <n v="0"/>
    <n v="0"/>
    <n v="0"/>
    <n v="0"/>
    <n v="0"/>
    <n v="0"/>
    <n v="0"/>
    <n v="0"/>
    <n v="0"/>
    <n v="0"/>
  </r>
  <r>
    <x v="0"/>
    <x v="0"/>
    <x v="1"/>
    <s v="Brittanie Braggs"/>
    <s v="Houston East"/>
    <s v="Angleton Harvin Dr"/>
    <n v="180412"/>
    <s v="Regular"/>
    <s v="AV4K"/>
    <s v="ANDREA AGUILLON"/>
    <n v="0"/>
    <n v="0"/>
    <n v="0"/>
    <n v="0"/>
    <n v="0"/>
    <n v="0"/>
    <n v="0"/>
    <n v="0"/>
    <n v="0"/>
    <n v="0"/>
    <n v="0"/>
    <n v="0"/>
    <n v="0"/>
    <n v="0"/>
    <n v="0"/>
    <n v="0"/>
    <n v="0"/>
    <n v="0"/>
    <n v="0"/>
    <n v="0"/>
  </r>
  <r>
    <x v="0"/>
    <x v="0"/>
    <x v="5"/>
    <s v="Brittanie Braggs"/>
    <s v="Houston South West"/>
    <s v="The Grid"/>
    <n v="209858"/>
    <s v="Battleship"/>
    <s v="AVD6"/>
    <s v="LESLIE CRUZ"/>
    <n v="0"/>
    <n v="0"/>
    <n v="0"/>
    <n v="0"/>
    <n v="0"/>
    <n v="0"/>
    <n v="0"/>
    <n v="0"/>
    <n v="0"/>
    <n v="0"/>
    <n v="0"/>
    <n v="0"/>
    <n v="0"/>
    <n v="0"/>
    <n v="0"/>
    <n v="0"/>
    <n v="0"/>
    <n v="0"/>
    <n v="0"/>
    <n v="0"/>
  </r>
  <r>
    <x v="0"/>
    <x v="1"/>
    <x v="2"/>
    <s v="Brittanie Braggs"/>
    <s v="Wisconsin West"/>
    <s v="Sterling"/>
    <n v="236188"/>
    <s v="Regular"/>
    <s v="AVFS"/>
    <s v="EVERARDO RAMIREZ"/>
    <n v="0"/>
    <n v="0"/>
    <n v="0"/>
    <n v="0"/>
    <n v="0"/>
    <n v="0"/>
    <n v="0"/>
    <n v="0"/>
    <n v="0"/>
    <n v="0"/>
    <n v="0"/>
    <n v="0"/>
    <n v="0"/>
    <n v="0"/>
    <n v="0"/>
    <n v="0"/>
    <n v="0"/>
    <n v="0"/>
    <n v="0"/>
    <n v="0"/>
  </r>
  <r>
    <x v="0"/>
    <x v="0"/>
    <x v="5"/>
    <s v="Brittanie Braggs"/>
    <s v="Houston South West"/>
    <s v="Westheimer Tanglewilde"/>
    <n v="209864"/>
    <s v="Regular"/>
    <s v="AVFC"/>
    <s v="IVAN RIVAS"/>
    <n v="0"/>
    <n v="0"/>
    <n v="0"/>
    <n v="0"/>
    <n v="0"/>
    <n v="0"/>
    <n v="0"/>
    <n v="0"/>
    <n v="0"/>
    <n v="0"/>
    <n v="0"/>
    <n v="0"/>
    <n v="0"/>
    <n v="0"/>
    <n v="0"/>
    <n v="0"/>
    <n v="0"/>
    <n v="0"/>
    <n v="0"/>
    <n v="0"/>
  </r>
  <r>
    <x v="0"/>
    <x v="0"/>
    <x v="3"/>
    <s v="Brittanie Braggs"/>
    <s v="San Antonio/Laredo"/>
    <s v="LAREDO PLANTATION CENTRE"/>
    <n v="207752"/>
    <s v="Flagship"/>
    <s v="AVFR"/>
    <s v="RAMIRO ROCHA"/>
    <n v="0"/>
    <n v="0"/>
    <n v="0"/>
    <n v="0"/>
    <n v="0"/>
    <n v="0"/>
    <n v="0"/>
    <n v="0"/>
    <n v="0"/>
    <n v="0"/>
    <n v="0"/>
    <n v="0"/>
    <n v="0"/>
    <n v="0"/>
    <n v="0"/>
    <n v="0"/>
    <n v="0"/>
    <n v="0"/>
    <n v="0"/>
    <n v="0"/>
  </r>
  <r>
    <x v="0"/>
    <x v="1"/>
    <x v="2"/>
    <s v="Brittanie Braggs"/>
    <s v="Wisconsin West"/>
    <s v="Sterling"/>
    <n v="236188"/>
    <s v="Regular"/>
    <s v="AVB0"/>
    <s v="DAVID SANCHEZ"/>
    <n v="0"/>
    <n v="0"/>
    <n v="0"/>
    <n v="0"/>
    <n v="0"/>
    <n v="0"/>
    <n v="0"/>
    <n v="0"/>
    <n v="0"/>
    <n v="0"/>
    <n v="0"/>
    <n v="0"/>
    <n v="0"/>
    <n v="0"/>
    <n v="0"/>
    <n v="0"/>
    <n v="0"/>
    <n v="0"/>
    <n v="0"/>
    <n v="0"/>
  </r>
  <r>
    <x v="0"/>
    <x v="0"/>
    <x v="1"/>
    <s v="Brittanie Braggs"/>
    <s v="Houston East"/>
    <s v="Fairmont Pkwy"/>
    <n v="209869"/>
    <s v="Focus"/>
    <s v="AVG4"/>
    <s v="DANIELA RUIZ"/>
    <n v="0"/>
    <n v="0"/>
    <n v="0"/>
    <n v="0"/>
    <n v="0"/>
    <n v="0"/>
    <n v="0"/>
    <n v="0"/>
    <n v="0"/>
    <n v="0"/>
    <n v="0"/>
    <n v="0"/>
    <n v="0"/>
    <n v="0"/>
    <n v="0"/>
    <n v="0"/>
    <n v="0"/>
    <n v="0"/>
    <n v="0"/>
    <n v="0"/>
  </r>
  <r>
    <x v="0"/>
    <x v="0"/>
    <x v="7"/>
    <s v="Brittanie Braggs"/>
    <s v="Colorado"/>
    <s v="Interquest"/>
    <n v="241356"/>
    <s v="Regular"/>
    <s v="AV5G"/>
    <s v="DVONNE ANDREWS"/>
    <n v="0"/>
    <n v="0"/>
    <n v="0"/>
    <n v="0"/>
    <n v="0"/>
    <n v="0"/>
    <n v="0"/>
    <n v="0"/>
    <n v="0"/>
    <n v="0"/>
    <n v="0"/>
    <n v="0"/>
    <n v="0"/>
    <n v="0"/>
    <n v="0"/>
    <n v="0"/>
    <n v="0"/>
    <n v="0"/>
    <n v="0"/>
    <n v="0"/>
  </r>
  <r>
    <x v="0"/>
    <x v="0"/>
    <x v="3"/>
    <s v="Brittanie Braggs"/>
    <s v="San Antonio/Laredo"/>
    <s v="Laredo Crossing"/>
    <n v="174067"/>
    <s v="Regular"/>
    <s v="AVH5"/>
    <s v="JASMINE ESCAMILLA"/>
    <n v="0"/>
    <n v="0"/>
    <n v="0"/>
    <n v="0"/>
    <n v="0"/>
    <n v="0"/>
    <n v="0"/>
    <n v="0"/>
    <n v="0"/>
    <n v="0"/>
    <n v="0"/>
    <n v="0"/>
    <n v="0"/>
    <n v="0"/>
    <n v="0"/>
    <n v="0"/>
    <n v="0"/>
    <n v="0"/>
    <n v="0"/>
    <n v="0"/>
  </r>
  <r>
    <x v="0"/>
    <x v="0"/>
    <x v="7"/>
    <s v="Brittanie Braggs"/>
    <s v="Colorado"/>
    <s v="Interquest"/>
    <n v="241356"/>
    <s v="Regular"/>
    <s v="AV4B"/>
    <s v="JAMES PEREZ"/>
    <n v="0"/>
    <n v="0"/>
    <n v="0"/>
    <n v="0"/>
    <n v="0"/>
    <n v="0"/>
    <n v="0"/>
    <n v="0"/>
    <n v="0"/>
    <n v="0"/>
    <n v="0"/>
    <n v="0"/>
    <n v="0"/>
    <n v="0"/>
    <n v="0"/>
    <n v="0"/>
    <n v="0"/>
    <n v="0"/>
    <n v="0"/>
    <n v="0"/>
  </r>
  <r>
    <x v="0"/>
    <x v="1"/>
    <x v="6"/>
    <s v="Brittanie Braggs"/>
    <s v="Arizona"/>
    <s v="Bethany Home"/>
    <n v="216514"/>
    <s v="Regular"/>
    <s v="AV7T"/>
    <s v="ANNEKA RAMIREZ"/>
    <n v="0"/>
    <n v="0"/>
    <n v="0"/>
    <n v="0"/>
    <n v="0"/>
    <n v="0"/>
    <n v="0"/>
    <n v="0"/>
    <n v="0"/>
    <n v="0"/>
    <n v="0"/>
    <n v="0"/>
    <n v="0"/>
    <n v="0"/>
    <n v="0"/>
    <n v="0"/>
    <n v="0"/>
    <n v="0"/>
    <n v="0"/>
    <n v="0"/>
  </r>
  <r>
    <x v="0"/>
    <x v="0"/>
    <x v="5"/>
    <s v="Brittanie Braggs"/>
    <s v="Houston South West"/>
    <s v="Rice Ave"/>
    <n v="174112"/>
    <s v="Regular"/>
    <s v="AVDY"/>
    <s v="ERIK KASPER"/>
    <n v="0"/>
    <n v="0"/>
    <n v="0"/>
    <n v="0"/>
    <n v="0"/>
    <n v="0"/>
    <n v="0"/>
    <n v="0"/>
    <n v="0"/>
    <n v="0"/>
    <n v="0"/>
    <n v="0"/>
    <n v="0"/>
    <n v="0"/>
    <n v="0"/>
    <n v="0"/>
    <n v="0"/>
    <n v="0"/>
    <n v="0"/>
    <n v="0"/>
  </r>
  <r>
    <x v="0"/>
    <x v="0"/>
    <x v="0"/>
    <s v="Brittanie Braggs"/>
    <s v="Houston North East"/>
    <s v="Texas City"/>
    <n v="180413"/>
    <s v="Regular"/>
    <s v="AVFD"/>
    <s v="AUSTIN CLIFTON"/>
    <n v="0"/>
    <n v="0"/>
    <n v="0"/>
    <n v="0"/>
    <n v="0"/>
    <n v="0"/>
    <n v="0"/>
    <n v="0"/>
    <n v="0"/>
    <n v="0"/>
    <n v="0"/>
    <n v="0"/>
    <n v="0"/>
    <n v="0"/>
    <n v="0"/>
    <n v="0"/>
    <n v="0"/>
    <n v="0"/>
    <n v="0"/>
    <n v="0"/>
  </r>
  <r>
    <x v="0"/>
    <x v="0"/>
    <x v="1"/>
    <s v="Brittanie Braggs"/>
    <s v="Houston East"/>
    <s v="Angleton Harvin Dr"/>
    <n v="180412"/>
    <s v="Regular"/>
    <s v="A0H7"/>
    <s v="TANIA GARCIA FRANCO"/>
    <n v="0"/>
    <n v="0"/>
    <n v="0"/>
    <n v="0"/>
    <n v="0"/>
    <n v="0"/>
    <n v="0"/>
    <n v="0"/>
    <n v="0"/>
    <n v="0"/>
    <n v="0"/>
    <n v="0"/>
    <n v="0"/>
    <n v="0"/>
    <n v="0"/>
    <n v="0"/>
    <n v="0"/>
    <n v="0"/>
    <n v="0"/>
    <n v="0"/>
  </r>
  <r>
    <x v="0"/>
    <x v="1"/>
    <x v="2"/>
    <s v="Brittanie Braggs"/>
    <s v="Wisconsin West"/>
    <s v="PLOVER"/>
    <n v="207760"/>
    <s v="Flagship"/>
    <s v="AV6K"/>
    <s v="NATHAN NEWHOUSE"/>
    <n v="0"/>
    <n v="0"/>
    <n v="0"/>
    <n v="0"/>
    <n v="0"/>
    <n v="0"/>
    <n v="0"/>
    <n v="0"/>
    <n v="0"/>
    <n v="0"/>
    <n v="0"/>
    <n v="0"/>
    <n v="0"/>
    <n v="0"/>
    <n v="0"/>
    <n v="0"/>
    <n v="0"/>
    <n v="0"/>
    <n v="0"/>
    <n v="0"/>
  </r>
  <r>
    <x v="0"/>
    <x v="1"/>
    <x v="2"/>
    <s v="Brittanie Braggs"/>
    <s v="Wisconsin West"/>
    <s v="Sterling"/>
    <n v="236188"/>
    <s v="Regular"/>
    <s v="AVJ8"/>
    <s v="JON-MICHAEL PIERCE"/>
    <n v="0"/>
    <n v="0"/>
    <n v="0"/>
    <n v="0"/>
    <n v="0"/>
    <n v="0"/>
    <n v="0"/>
    <n v="0"/>
    <n v="0"/>
    <n v="0"/>
    <n v="0"/>
    <n v="0"/>
    <n v="0"/>
    <n v="0"/>
    <n v="0"/>
    <n v="0"/>
    <n v="0"/>
    <n v="0"/>
    <n v="0"/>
    <n v="0"/>
  </r>
  <r>
    <x v="0"/>
    <x v="0"/>
    <x v="3"/>
    <s v="Brittanie Braggs"/>
    <s v="San Antonio/Laredo"/>
    <s v="Uvalde"/>
    <n v="215747"/>
    <s v="Flagship"/>
    <s v="AV33"/>
    <s v="ERICA SAMBRANO"/>
    <n v="0"/>
    <n v="0"/>
    <n v="0"/>
    <n v="0"/>
    <n v="0"/>
    <n v="0"/>
    <n v="0"/>
    <n v="0"/>
    <n v="0"/>
    <n v="0"/>
    <n v="0"/>
    <n v="0"/>
    <n v="0"/>
    <n v="0"/>
    <n v="0"/>
    <n v="0"/>
    <n v="0"/>
    <n v="0"/>
    <n v="0"/>
    <n v="0"/>
  </r>
  <r>
    <x v="0"/>
    <x v="0"/>
    <x v="7"/>
    <s v="Brittanie Braggs"/>
    <s v="Colorado"/>
    <s v="Sand Hill"/>
    <n v="195709"/>
    <s v="Focus"/>
    <s v="AVGT"/>
    <s v="KEVIN SANCHEZ"/>
    <n v="0"/>
    <n v="0"/>
    <n v="0"/>
    <n v="0"/>
    <n v="0"/>
    <n v="0"/>
    <n v="0"/>
    <n v="0"/>
    <n v="2.4500000000000002"/>
    <n v="2.08"/>
    <n v="4.0200000000000005"/>
    <n v="5.4"/>
    <n v="4.5"/>
    <n v="10.32"/>
    <n v="0"/>
    <n v="8.5300000000000011"/>
    <n v="1.5"/>
    <n v="0.55000000000000004"/>
    <n v="0"/>
    <n v="2.95"/>
  </r>
  <r>
    <x v="0"/>
    <x v="1"/>
    <x v="6"/>
    <s v="Brittanie Braggs"/>
    <s v="Arizona"/>
    <s v="Old Vail Plaza"/>
    <n v="222262"/>
    <s v="Regular"/>
    <s v="AVJ2"/>
    <s v="NICK VALDEZ"/>
    <n v="0"/>
    <n v="0"/>
    <n v="0"/>
    <n v="0"/>
    <n v="0"/>
    <n v="0"/>
    <n v="0"/>
    <n v="0"/>
    <n v="0"/>
    <n v="0"/>
    <n v="0"/>
    <n v="0"/>
    <n v="0"/>
    <n v="0"/>
    <n v="0"/>
    <n v="0"/>
    <n v="0"/>
    <n v="0"/>
    <n v="0"/>
    <n v="0"/>
  </r>
  <r>
    <x v="0"/>
    <x v="1"/>
    <x v="4"/>
    <s v="Brittanie Braggs"/>
    <s v="North Carolina"/>
    <s v="Winterville NC"/>
    <n v="177547"/>
    <s v="Regular"/>
    <s v="AUOQ"/>
    <s v="JAMARI VAUGHN"/>
    <n v="0"/>
    <n v="0"/>
    <n v="0"/>
    <n v="0"/>
    <n v="0"/>
    <n v="0"/>
    <n v="0"/>
    <n v="0"/>
    <n v="0"/>
    <n v="0"/>
    <n v="0"/>
    <n v="0"/>
    <n v="0"/>
    <n v="0"/>
    <n v="0"/>
    <n v="0"/>
    <n v="0"/>
    <n v="0"/>
    <n v="0"/>
    <n v="0"/>
  </r>
  <r>
    <x v="0"/>
    <x v="1"/>
    <x v="6"/>
    <s v="Brittanie Braggs"/>
    <s v="Arizona"/>
    <s v="Bethany Home"/>
    <n v="216514"/>
    <s v="Regular"/>
    <s v="AVD2"/>
    <s v="ALEXANDRA MUNOZ RODRIGUEZ"/>
    <n v="0"/>
    <n v="0"/>
    <n v="0"/>
    <n v="0"/>
    <n v="0"/>
    <n v="0"/>
    <n v="0"/>
    <n v="0"/>
    <n v="0"/>
    <n v="0"/>
    <n v="0"/>
    <n v="0"/>
    <n v="0"/>
    <n v="0"/>
    <n v="0"/>
    <n v="0"/>
    <n v="0"/>
    <n v="0"/>
    <n v="0"/>
    <n v="0"/>
  </r>
  <r>
    <x v="0"/>
    <x v="1"/>
    <x v="2"/>
    <s v="Brittanie Braggs"/>
    <s v="Wisconsin West"/>
    <s v="APPLETON"/>
    <n v="207757"/>
    <s v="Battleship"/>
    <s v="AVJW"/>
    <s v="ADAM HOOGERVORST"/>
    <n v="0"/>
    <n v="0"/>
    <n v="0"/>
    <n v="0"/>
    <n v="0"/>
    <n v="0"/>
    <n v="0"/>
    <n v="0"/>
    <n v="0"/>
    <n v="0"/>
    <n v="0"/>
    <n v="0"/>
    <n v="0"/>
    <n v="0"/>
    <n v="0"/>
    <n v="0"/>
    <n v="0"/>
    <n v="0"/>
    <n v="0"/>
    <n v="0"/>
  </r>
  <r>
    <x v="0"/>
    <x v="1"/>
    <x v="2"/>
    <s v="Brittanie Braggs"/>
    <s v="Wisconsin West"/>
    <s v="Richland Center"/>
    <n v="240355"/>
    <s v="Regular"/>
    <s v="AVAO"/>
    <s v="KYMESHA MCKEE"/>
    <n v="0"/>
    <n v="0"/>
    <n v="0"/>
    <n v="0"/>
    <n v="0"/>
    <n v="0"/>
    <n v="0"/>
    <n v="0"/>
    <n v="0"/>
    <n v="0"/>
    <n v="0"/>
    <n v="0"/>
    <n v="0"/>
    <n v="0"/>
    <n v="0"/>
    <n v="0"/>
    <n v="0"/>
    <n v="0"/>
    <n v="0"/>
    <n v="0"/>
  </r>
  <r>
    <x v="0"/>
    <x v="0"/>
    <x v="8"/>
    <s v="Brittanie Braggs"/>
    <s v="Austin"/>
    <s v="OLTORF"/>
    <n v="176020"/>
    <s v="Regular"/>
    <s v="AVMG"/>
    <s v="FRANCISCO MORALES"/>
    <n v="0"/>
    <n v="0"/>
    <n v="0"/>
    <n v="0"/>
    <n v="0"/>
    <n v="0"/>
    <n v="0"/>
    <n v="0"/>
    <n v="0"/>
    <n v="0"/>
    <n v="0"/>
    <n v="0"/>
    <n v="0"/>
    <n v="0"/>
    <n v="0"/>
    <n v="0"/>
    <n v="0"/>
    <n v="0"/>
    <n v="0"/>
    <n v="0"/>
  </r>
  <r>
    <x v="0"/>
    <x v="1"/>
    <x v="2"/>
    <s v="Brittanie Braggs"/>
    <s v="Wisconsin East"/>
    <s v="WAUKESHA"/>
    <n v="176115"/>
    <s v="Regular"/>
    <s v="AVG3"/>
    <s v="JARVIS ROBERTS"/>
    <n v="0"/>
    <n v="0"/>
    <n v="0"/>
    <n v="0"/>
    <n v="0"/>
    <n v="0"/>
    <n v="0"/>
    <n v="0"/>
    <n v="0"/>
    <n v="0"/>
    <n v="0"/>
    <n v="0"/>
    <n v="0"/>
    <n v="0"/>
    <n v="0"/>
    <n v="0"/>
    <n v="0"/>
    <n v="0"/>
    <n v="0"/>
    <n v="0"/>
  </r>
  <r>
    <x v="0"/>
    <x v="1"/>
    <x v="2"/>
    <s v="Brittanie Braggs"/>
    <s v="Wisconsin East"/>
    <s v="Sturgeon Bay"/>
    <n v="240558"/>
    <s v="Regular"/>
    <s v="AVDT"/>
    <s v="MELISSA MURPHY"/>
    <n v="0"/>
    <n v="0"/>
    <n v="0"/>
    <n v="0"/>
    <n v="0"/>
    <n v="0.62"/>
    <n v="0.97"/>
    <n v="0"/>
    <n v="0"/>
    <n v="0.44"/>
    <n v="0"/>
    <n v="0"/>
    <n v="0"/>
    <n v="0"/>
    <n v="0"/>
    <n v="0"/>
    <n v="0"/>
    <n v="0"/>
    <n v="0"/>
    <n v="0"/>
  </r>
  <r>
    <x v="0"/>
    <x v="0"/>
    <x v="0"/>
    <s v="Brittanie Braggs"/>
    <s v="Houston North East"/>
    <s v="Texas City"/>
    <n v="180413"/>
    <s v="Regular"/>
    <s v="AUGS"/>
    <s v="ANGEL TREVINO"/>
    <n v="0"/>
    <n v="0"/>
    <n v="0"/>
    <n v="0"/>
    <n v="0"/>
    <n v="0"/>
    <n v="0"/>
    <n v="0"/>
    <n v="0"/>
    <n v="0"/>
    <n v="0"/>
    <n v="0"/>
    <n v="0"/>
    <n v="0"/>
    <n v="0"/>
    <n v="0"/>
    <n v="0"/>
    <n v="0"/>
    <n v="0"/>
    <n v="0"/>
  </r>
  <r>
    <x v="0"/>
    <x v="1"/>
    <x v="4"/>
    <s v="Brittanie Braggs"/>
    <s v="North Carolina"/>
    <s v="Winterville NC"/>
    <n v="177547"/>
    <s v="Regular"/>
    <s v="AVKY"/>
    <s v="SANDRA GONZALEZ"/>
    <n v="0"/>
    <n v="0"/>
    <n v="0"/>
    <n v="0"/>
    <n v="0"/>
    <n v="0"/>
    <n v="0"/>
    <n v="0"/>
    <n v="0"/>
    <n v="0"/>
    <n v="0"/>
    <n v="0"/>
    <n v="0"/>
    <n v="0"/>
    <n v="0"/>
    <n v="0"/>
    <n v="0"/>
    <n v="0"/>
    <n v="0"/>
    <n v="0"/>
  </r>
  <r>
    <x v="0"/>
    <x v="1"/>
    <x v="6"/>
    <s v="Brittanie Braggs"/>
    <s v="Arizona"/>
    <s v="Buffalo Spot"/>
    <n v="178109"/>
    <s v="Battleship"/>
    <s v="AV92"/>
    <s v="ELVA NAVARRO"/>
    <n v="0"/>
    <n v="0"/>
    <n v="0"/>
    <n v="0"/>
    <n v="0"/>
    <n v="0"/>
    <n v="0"/>
    <n v="0"/>
    <n v="0"/>
    <n v="0"/>
    <n v="0"/>
    <n v="0"/>
    <n v="0"/>
    <n v="0"/>
    <n v="0"/>
    <n v="0"/>
    <n v="0"/>
    <n v="0"/>
    <n v="0"/>
    <n v="0"/>
  </r>
  <r>
    <x v="0"/>
    <x v="1"/>
    <x v="2"/>
    <s v="Brittanie Braggs"/>
    <s v="Wisconsin East"/>
    <s v="WAUKESHA"/>
    <n v="176115"/>
    <s v="Regular"/>
    <s v="AVOD"/>
    <s v="DYLAN NELSON"/>
    <n v="0"/>
    <n v="0"/>
    <n v="0"/>
    <n v="0"/>
    <n v="0"/>
    <n v="0"/>
    <n v="0"/>
    <n v="0"/>
    <n v="0"/>
    <n v="0"/>
    <n v="0"/>
    <n v="0"/>
    <n v="0"/>
    <n v="0"/>
    <n v="0"/>
    <n v="0"/>
    <n v="0"/>
    <n v="0"/>
    <n v="0"/>
    <n v="0"/>
  </r>
  <r>
    <x v="0"/>
    <x v="1"/>
    <x v="6"/>
    <s v="Brittanie Braggs"/>
    <s v="Arizona"/>
    <s v="VAL VISTA"/>
    <n v="176995"/>
    <s v="Regular"/>
    <s v="AVOR"/>
    <s v="DYLAN ACKERMAN"/>
    <n v="0"/>
    <n v="0"/>
    <n v="0"/>
    <n v="0"/>
    <n v="0"/>
    <n v="0"/>
    <n v="0"/>
    <n v="0"/>
    <n v="0"/>
    <n v="0"/>
    <n v="0"/>
    <n v="0"/>
    <n v="0"/>
    <n v="0"/>
    <n v="0"/>
    <n v="0"/>
    <n v="0"/>
    <n v="0"/>
    <n v="0"/>
    <n v="0"/>
  </r>
  <r>
    <x v="0"/>
    <x v="0"/>
    <x v="7"/>
    <s v="Brittanie Braggs"/>
    <s v="Colorado"/>
    <s v="Interquest"/>
    <n v="241356"/>
    <s v="Regular"/>
    <s v="AVQ3"/>
    <s v="DYLAN MILES"/>
    <n v="0"/>
    <n v="0"/>
    <n v="0"/>
    <n v="0"/>
    <n v="0"/>
    <n v="0"/>
    <n v="0"/>
    <n v="0"/>
    <n v="0"/>
    <n v="0"/>
    <n v="0"/>
    <n v="0"/>
    <n v="0"/>
    <n v="0"/>
    <n v="0"/>
    <n v="0"/>
    <n v="0"/>
    <n v="0"/>
    <n v="0"/>
    <n v="0"/>
  </r>
  <r>
    <x v="0"/>
    <x v="0"/>
    <x v="5"/>
    <s v="Brittanie Braggs"/>
    <s v="Houston South West"/>
    <s v="Presidio"/>
    <n v="211049"/>
    <s v="Regular"/>
    <s v="AVPM"/>
    <s v="RIGO MONDRAGON"/>
    <n v="0"/>
    <n v="0"/>
    <n v="0"/>
    <n v="0"/>
    <n v="0"/>
    <n v="0"/>
    <n v="0"/>
    <n v="0"/>
    <n v="0"/>
    <n v="0"/>
    <n v="0"/>
    <n v="0"/>
    <n v="0"/>
    <n v="0"/>
    <n v="0"/>
    <n v="0"/>
    <n v="0"/>
    <n v="0"/>
    <n v="0"/>
    <n v="0"/>
  </r>
  <r>
    <x v="0"/>
    <x v="0"/>
    <x v="1"/>
    <s v="Brittanie Braggs"/>
    <s v="Houston East"/>
    <s v="Deer Park"/>
    <n v="209870"/>
    <s v="Regular"/>
    <s v="AVOC"/>
    <s v="LIZETH CARRILLO"/>
    <n v="0"/>
    <n v="0"/>
    <n v="0"/>
    <n v="0"/>
    <n v="0"/>
    <n v="0"/>
    <n v="0"/>
    <n v="0"/>
    <n v="0"/>
    <n v="0"/>
    <n v="0"/>
    <n v="0"/>
    <n v="0"/>
    <n v="0"/>
    <n v="0"/>
    <n v="0"/>
    <n v="0"/>
    <n v="0"/>
    <n v="0"/>
    <n v="0"/>
  </r>
  <r>
    <x v="0"/>
    <x v="0"/>
    <x v="0"/>
    <s v="Brittanie Braggs"/>
    <s v="Houston North East"/>
    <s v="Texas City"/>
    <n v="180413"/>
    <s v="Regular"/>
    <s v="AVOQ"/>
    <s v="FRANK GONZALEZ"/>
    <n v="0"/>
    <n v="0"/>
    <n v="0"/>
    <n v="0"/>
    <n v="0"/>
    <n v="0"/>
    <n v="0"/>
    <n v="0"/>
    <n v="0"/>
    <n v="0"/>
    <n v="0"/>
    <n v="0"/>
    <n v="0"/>
    <n v="0"/>
    <n v="0"/>
    <n v="0"/>
    <n v="0"/>
    <n v="0"/>
    <n v="0"/>
    <n v="0"/>
  </r>
  <r>
    <x v="0"/>
    <x v="0"/>
    <x v="0"/>
    <s v="Brittanie Braggs"/>
    <s v="Houston North East"/>
    <s v="Riverstone"/>
    <n v="207758"/>
    <s v="Flagship"/>
    <s v="AVFK"/>
    <s v="JULISSA HARWELL"/>
    <n v="0"/>
    <n v="0"/>
    <n v="0"/>
    <n v="0"/>
    <n v="0"/>
    <n v="0"/>
    <n v="0"/>
    <n v="0"/>
    <n v="0"/>
    <n v="0"/>
    <n v="0"/>
    <n v="0"/>
    <n v="0"/>
    <n v="0"/>
    <n v="0"/>
    <n v="0"/>
    <n v="0"/>
    <n v="0"/>
    <n v="0"/>
    <n v="0"/>
  </r>
  <r>
    <x v="0"/>
    <x v="0"/>
    <x v="1"/>
    <s v="Brittanie Braggs"/>
    <s v="Houston East"/>
    <s v="Fairmont Pkwy"/>
    <n v="209869"/>
    <s v="Focus"/>
    <s v="AVIN"/>
    <s v="JOSE VALENCIA"/>
    <n v="8.6999999999999993"/>
    <n v="7.69"/>
    <n v="12.2"/>
    <n v="9.67"/>
    <n v="12.34"/>
    <n v="9.370000000000001"/>
    <n v="2.02"/>
    <n v="0"/>
    <n v="5.57"/>
    <n v="7.68"/>
    <n v="4.01"/>
    <n v="0"/>
    <n v="5.12"/>
    <n v="3.43"/>
    <n v="5.03"/>
    <n v="6.99"/>
    <n v="0"/>
    <n v="0"/>
    <n v="0"/>
    <n v="0"/>
  </r>
  <r>
    <x v="0"/>
    <x v="0"/>
    <x v="7"/>
    <s v="Brittanie Braggs"/>
    <s v="Colorado"/>
    <s v="Grand View Market Place"/>
    <n v="210924"/>
    <s v="Regular"/>
    <s v="A0GA"/>
    <s v="CHRISTOPHER FULLER"/>
    <n v="0"/>
    <n v="0"/>
    <n v="0"/>
    <n v="0"/>
    <n v="0"/>
    <n v="0"/>
    <n v="0"/>
    <n v="0"/>
    <n v="0"/>
    <n v="0"/>
    <n v="0"/>
    <n v="0"/>
    <n v="0"/>
    <n v="0"/>
    <n v="0"/>
    <n v="0"/>
    <n v="0"/>
    <n v="0"/>
    <n v="0"/>
    <n v="0"/>
  </r>
  <r>
    <x v="0"/>
    <x v="1"/>
    <x v="6"/>
    <s v="Brittanie Braggs"/>
    <s v="Arizona"/>
    <s v="Buffalo Spot"/>
    <n v="178109"/>
    <s v="Battleship"/>
    <s v="AVR0"/>
    <s v="AIDEN ORTIZ"/>
    <n v="0"/>
    <n v="0"/>
    <n v="0"/>
    <n v="0"/>
    <n v="0"/>
    <n v="0"/>
    <n v="0"/>
    <n v="0"/>
    <n v="0"/>
    <n v="0"/>
    <n v="0"/>
    <n v="0"/>
    <n v="0"/>
    <n v="0"/>
    <n v="0"/>
    <n v="0"/>
    <n v="0"/>
    <n v="0"/>
    <n v="0"/>
    <n v="0"/>
  </r>
  <r>
    <x v="0"/>
    <x v="1"/>
    <x v="2"/>
    <s v="Brittanie Braggs"/>
    <s v="Wisconsin West"/>
    <s v="BELVIDERE"/>
    <n v="215003"/>
    <s v="Focus"/>
    <s v="AVSQ"/>
    <s v="MICHAEL LEWIS"/>
    <n v="0"/>
    <n v="0"/>
    <n v="0"/>
    <n v="0"/>
    <n v="0"/>
    <n v="0"/>
    <n v="0"/>
    <n v="0"/>
    <n v="0"/>
    <n v="0"/>
    <n v="0"/>
    <n v="0"/>
    <n v="0"/>
    <n v="0"/>
    <n v="0"/>
    <n v="0"/>
    <n v="0"/>
    <n v="0"/>
    <n v="0"/>
    <n v="0"/>
  </r>
  <r>
    <x v="0"/>
    <x v="0"/>
    <x v="7"/>
    <s v="Brittanie Braggs"/>
    <s v="Colorado"/>
    <s v="Fountain MESA ROAD"/>
    <n v="178719"/>
    <s v="Battleship"/>
    <s v="AVPZ"/>
    <s v="JOSHUA MARTINEZ"/>
    <n v="0"/>
    <n v="0"/>
    <n v="0"/>
    <n v="0"/>
    <n v="0"/>
    <n v="0"/>
    <n v="0"/>
    <n v="0"/>
    <n v="0"/>
    <n v="0"/>
    <n v="0"/>
    <n v="0"/>
    <n v="0"/>
    <n v="0"/>
    <n v="0"/>
    <n v="0"/>
    <n v="0"/>
    <n v="0"/>
    <n v="0"/>
    <n v="0"/>
  </r>
  <r>
    <x v="0"/>
    <x v="0"/>
    <x v="0"/>
    <s v="Brittanie Braggs"/>
    <s v="Houston North East"/>
    <s v="FUQUA Ave"/>
    <n v="209867"/>
    <s v="Regular"/>
    <s v="AVB5"/>
    <s v="KIRK MOSS"/>
    <n v="0"/>
    <n v="0"/>
    <n v="0"/>
    <n v="0"/>
    <n v="0"/>
    <n v="0"/>
    <n v="0"/>
    <n v="0"/>
    <n v="0"/>
    <n v="0"/>
    <n v="0"/>
    <n v="0"/>
    <n v="0"/>
    <n v="0"/>
    <n v="0"/>
    <n v="0"/>
    <n v="0"/>
    <n v="0"/>
    <n v="0"/>
    <n v="0"/>
  </r>
  <r>
    <x v="0"/>
    <x v="0"/>
    <x v="0"/>
    <s v="Brittanie Braggs"/>
    <s v="Houston North East"/>
    <s v="Midtown"/>
    <n v="176027"/>
    <s v="Battleship"/>
    <s v="AVH6"/>
    <s v="JOSE HERRERA"/>
    <n v="0"/>
    <n v="0"/>
    <n v="0"/>
    <n v="0"/>
    <n v="0"/>
    <n v="0"/>
    <n v="0"/>
    <n v="0"/>
    <n v="0"/>
    <n v="0"/>
    <n v="0"/>
    <n v="0"/>
    <n v="0"/>
    <n v="0"/>
    <n v="0"/>
    <n v="0"/>
    <n v="0"/>
    <n v="0"/>
    <n v="0"/>
    <n v="0"/>
  </r>
  <r>
    <x v="0"/>
    <x v="1"/>
    <x v="2"/>
    <s v="Brittanie Braggs"/>
    <s v="Wisconsin West"/>
    <s v="Onalaska"/>
    <n v="180225"/>
    <s v="Flagship"/>
    <s v="AVSW"/>
    <s v="ETHAN LINDHARDT"/>
    <n v="0"/>
    <n v="0"/>
    <n v="0"/>
    <n v="0"/>
    <n v="0"/>
    <n v="0"/>
    <n v="0"/>
    <n v="0"/>
    <n v="0"/>
    <n v="0"/>
    <n v="0"/>
    <n v="0"/>
    <n v="0"/>
    <n v="0"/>
    <n v="0"/>
    <n v="0"/>
    <n v="0"/>
    <n v="0"/>
    <n v="0"/>
    <n v="0"/>
  </r>
  <r>
    <x v="0"/>
    <x v="0"/>
    <x v="3"/>
    <s v="Brittanie Braggs"/>
    <s v="San Antonio/Laredo"/>
    <s v="LAREDO PLANTATION CENTRE"/>
    <n v="207752"/>
    <s v="Flagship"/>
    <s v="AVSK"/>
    <s v="JOEL MARTINEZ"/>
    <n v="0"/>
    <n v="0"/>
    <n v="0"/>
    <n v="0"/>
    <n v="0"/>
    <n v="0"/>
    <n v="0"/>
    <n v="0"/>
    <n v="0"/>
    <n v="0"/>
    <n v="0"/>
    <n v="0"/>
    <n v="0"/>
    <n v="0"/>
    <n v="0"/>
    <n v="0"/>
    <n v="0"/>
    <n v="0"/>
    <n v="0.14000000000000001"/>
    <n v="0"/>
  </r>
  <r>
    <x v="0"/>
    <x v="1"/>
    <x v="2"/>
    <s v="Brittanie Braggs"/>
    <s v="Wisconsin West"/>
    <s v="Sterling"/>
    <n v="236188"/>
    <s v="Regular"/>
    <s v="AVI3"/>
    <s v="BLAKE WILLE"/>
    <n v="0"/>
    <n v="0"/>
    <n v="0"/>
    <n v="0"/>
    <n v="0"/>
    <n v="0"/>
    <n v="0"/>
    <n v="0"/>
    <n v="0"/>
    <n v="0"/>
    <n v="0"/>
    <n v="0"/>
    <n v="0"/>
    <n v="0"/>
    <n v="0"/>
    <n v="0"/>
    <n v="0"/>
    <n v="0"/>
    <n v="0"/>
    <n v="0"/>
  </r>
  <r>
    <x v="0"/>
    <x v="0"/>
    <x v="3"/>
    <s v="Brittanie Braggs"/>
    <s v="San Antonio/Laredo"/>
    <s v="Laredo- Bob Bullock"/>
    <n v="164638"/>
    <s v="Battleship"/>
    <s v="AVTV"/>
    <s v="DAISY ESCOBAR"/>
    <n v="0"/>
    <n v="0"/>
    <n v="0"/>
    <n v="0"/>
    <n v="0"/>
    <n v="0"/>
    <n v="0"/>
    <n v="0"/>
    <n v="0"/>
    <n v="0"/>
    <n v="0"/>
    <n v="0"/>
    <n v="0"/>
    <n v="0"/>
    <n v="0"/>
    <n v="0"/>
    <n v="0"/>
    <n v="0"/>
    <n v="0.96"/>
    <n v="0"/>
  </r>
  <r>
    <x v="0"/>
    <x v="0"/>
    <x v="0"/>
    <s v="Brittanie Braggs"/>
    <s v="Houston North East"/>
    <s v="Rosenberg"/>
    <n v="219200"/>
    <s v="Focus"/>
    <s v="AV0C"/>
    <s v="EVAN PENA"/>
    <n v="0"/>
    <n v="0"/>
    <n v="0"/>
    <n v="0"/>
    <n v="0"/>
    <n v="0"/>
    <n v="0"/>
    <n v="0"/>
    <n v="0"/>
    <n v="0"/>
    <n v="0"/>
    <n v="0"/>
    <n v="0"/>
    <n v="0"/>
    <n v="0"/>
    <n v="0"/>
    <n v="0"/>
    <n v="0"/>
    <n v="0"/>
    <n v="0"/>
  </r>
  <r>
    <x v="0"/>
    <x v="1"/>
    <x v="6"/>
    <s v="Brittanie Braggs"/>
    <s v="Arizona"/>
    <s v="The Groves"/>
    <n v="211579"/>
    <s v="Regular"/>
    <s v="AVXS"/>
    <s v="YASHAS KULKARNI"/>
    <n v="0"/>
    <n v="0"/>
    <n v="0"/>
    <n v="0"/>
    <n v="0"/>
    <n v="0"/>
    <n v="0"/>
    <n v="0"/>
    <n v="0"/>
    <n v="0"/>
    <n v="0"/>
    <n v="0"/>
    <n v="0"/>
    <n v="0"/>
    <n v="0"/>
    <n v="0"/>
    <n v="0"/>
    <n v="0"/>
    <n v="0"/>
    <n v="0"/>
  </r>
  <r>
    <x v="0"/>
    <x v="0"/>
    <x v="5"/>
    <s v="Brittanie Braggs"/>
    <s v="Houston South West"/>
    <s v="Rice Ave"/>
    <n v="174112"/>
    <s v="Regular"/>
    <s v="AVZ6"/>
    <s v="AMBER MELANCON"/>
    <n v="0"/>
    <n v="0"/>
    <n v="0"/>
    <n v="0"/>
    <n v="0"/>
    <n v="0"/>
    <n v="0"/>
    <n v="0"/>
    <n v="0"/>
    <n v="0"/>
    <n v="0"/>
    <n v="0"/>
    <n v="0"/>
    <n v="0"/>
    <n v="0"/>
    <n v="0"/>
    <n v="0"/>
    <n v="0"/>
    <n v="0"/>
    <n v="0"/>
  </r>
  <r>
    <x v="0"/>
    <x v="0"/>
    <x v="3"/>
    <s v="Brittanie Braggs"/>
    <s v="San Antonio/Laredo"/>
    <s v="LAREDO PLANTATION CENTRE"/>
    <n v="207752"/>
    <s v="Flagship"/>
    <s v="AVTW"/>
    <s v="KAYLA PEREZ"/>
    <n v="0"/>
    <n v="0"/>
    <n v="0"/>
    <n v="0"/>
    <n v="0"/>
    <n v="0"/>
    <n v="0"/>
    <n v="0"/>
    <n v="0"/>
    <n v="0"/>
    <n v="0"/>
    <n v="0"/>
    <n v="0"/>
    <n v="0"/>
    <n v="0"/>
    <n v="0"/>
    <n v="0"/>
    <n v="0"/>
    <n v="0"/>
    <n v="0"/>
  </r>
  <r>
    <x v="0"/>
    <x v="0"/>
    <x v="0"/>
    <s v="Brittanie Braggs"/>
    <s v="Houston North East"/>
    <s v="FUQUA Ave"/>
    <n v="209867"/>
    <s v="Regular"/>
    <s v="AV66"/>
    <s v="EDWARD HERNANDEZ"/>
    <n v="0"/>
    <n v="0"/>
    <n v="0"/>
    <n v="0"/>
    <n v="0"/>
    <n v="0"/>
    <n v="0"/>
    <n v="0"/>
    <n v="0"/>
    <n v="0"/>
    <n v="0"/>
    <n v="0"/>
    <n v="0"/>
    <n v="0"/>
    <n v="0"/>
    <n v="0"/>
    <n v="0"/>
    <n v="0"/>
    <n v="0"/>
    <n v="0"/>
  </r>
  <r>
    <x v="0"/>
    <x v="0"/>
    <x v="1"/>
    <s v="Brittanie Braggs"/>
    <s v="Houston East"/>
    <s v="Deer Park"/>
    <n v="209870"/>
    <s v="Regular"/>
    <s v="AVPB"/>
    <s v="ALEX HUERTAS"/>
    <n v="0"/>
    <n v="0"/>
    <n v="0"/>
    <n v="0"/>
    <n v="0"/>
    <n v="0"/>
    <n v="0"/>
    <n v="0"/>
    <n v="0"/>
    <n v="0"/>
    <n v="0"/>
    <n v="0"/>
    <n v="0"/>
    <n v="0"/>
    <n v="0"/>
    <n v="0"/>
    <n v="0"/>
    <n v="0"/>
    <n v="4"/>
    <n v="7.16"/>
  </r>
  <r>
    <x v="0"/>
    <x v="0"/>
    <x v="7"/>
    <s v="Brittanie Braggs"/>
    <s v="Colorado"/>
    <s v="Briargate"/>
    <n v="178937"/>
    <s v="Regular"/>
    <s v="AW07"/>
    <s v="KIMBERLY GONZALES"/>
    <n v="0"/>
    <n v="0"/>
    <n v="0"/>
    <n v="0"/>
    <n v="0"/>
    <n v="0"/>
    <n v="0"/>
    <n v="0"/>
    <n v="0"/>
    <n v="0"/>
    <n v="0"/>
    <n v="0"/>
    <n v="0"/>
    <n v="0"/>
    <n v="0"/>
    <n v="0"/>
    <n v="0"/>
    <n v="0"/>
    <n v="0"/>
    <n v="0"/>
  </r>
  <r>
    <x v="0"/>
    <x v="1"/>
    <x v="6"/>
    <s v="Brittanie Braggs"/>
    <s v="Arizona"/>
    <s v="The Groves"/>
    <n v="211579"/>
    <s v="Regular"/>
    <s v="AVMN"/>
    <s v="RANDY RHODES"/>
    <n v="0"/>
    <n v="0"/>
    <n v="0"/>
    <n v="0"/>
    <n v="0"/>
    <n v="0"/>
    <n v="0"/>
    <n v="0"/>
    <n v="0"/>
    <n v="0"/>
    <n v="0"/>
    <n v="0"/>
    <n v="0"/>
    <n v="0"/>
    <n v="0"/>
    <n v="0"/>
    <n v="0"/>
    <n v="0"/>
    <n v="0"/>
    <n v="0"/>
  </r>
  <r>
    <x v="0"/>
    <x v="1"/>
    <x v="6"/>
    <s v="Brittanie Braggs"/>
    <s v="Arizona"/>
    <s v="Old Vail Plaza"/>
    <n v="222262"/>
    <s v="Regular"/>
    <s v="AW0W"/>
    <s v="SERGIO SANTA CRUZ"/>
    <n v="0"/>
    <n v="0"/>
    <n v="0"/>
    <n v="0"/>
    <n v="0"/>
    <n v="0"/>
    <n v="0"/>
    <n v="0"/>
    <n v="0"/>
    <n v="0"/>
    <n v="0"/>
    <n v="0"/>
    <n v="0"/>
    <n v="0"/>
    <n v="0"/>
    <n v="0"/>
    <n v="0.9"/>
    <n v="0"/>
    <n v="10.49"/>
    <n v="0"/>
  </r>
  <r>
    <x v="0"/>
    <x v="0"/>
    <x v="7"/>
    <s v="Brittanie Braggs"/>
    <s v="Colorado"/>
    <s v="Interquest"/>
    <n v="241356"/>
    <s v="Regular"/>
    <s v="AVVC"/>
    <s v="REX MONGRAIN"/>
    <n v="0"/>
    <n v="0"/>
    <n v="0"/>
    <n v="0"/>
    <n v="0"/>
    <n v="0"/>
    <n v="0"/>
    <n v="0"/>
    <n v="0"/>
    <n v="0"/>
    <n v="0"/>
    <n v="0"/>
    <n v="0"/>
    <n v="0"/>
    <n v="0"/>
    <n v="0"/>
    <n v="0"/>
    <n v="0"/>
    <n v="0"/>
    <n v="0"/>
  </r>
  <r>
    <x v="0"/>
    <x v="0"/>
    <x v="0"/>
    <s v="Brittanie Braggs"/>
    <s v="Houston North East"/>
    <s v="Ponderosa Forest"/>
    <n v="209868"/>
    <s v="Regular"/>
    <s v="A2KL"/>
    <s v="MIKE MEDINA"/>
    <n v="0"/>
    <n v="0"/>
    <n v="0"/>
    <n v="0"/>
    <n v="0"/>
    <n v="0"/>
    <n v="0"/>
    <n v="0"/>
    <n v="0"/>
    <n v="0"/>
    <n v="0"/>
    <n v="0"/>
    <n v="0"/>
    <n v="0"/>
    <n v="0"/>
    <n v="0"/>
    <n v="0"/>
    <n v="0"/>
    <n v="0"/>
    <n v="0"/>
  </r>
  <r>
    <x v="0"/>
    <x v="0"/>
    <x v="5"/>
    <s v="Brittanie Braggs"/>
    <s v="Houston South West"/>
    <s v="The Grid"/>
    <n v="209858"/>
    <s v="Battleship"/>
    <s v="A5UF"/>
    <s v="ADRIAN HERNANDEZ"/>
    <n v="0"/>
    <n v="0"/>
    <n v="0"/>
    <n v="0"/>
    <n v="0"/>
    <n v="0"/>
    <n v="0"/>
    <n v="0"/>
    <n v="0"/>
    <n v="0"/>
    <n v="0"/>
    <n v="0"/>
    <n v="0"/>
    <n v="0"/>
    <n v="0"/>
    <n v="0"/>
    <n v="0"/>
    <n v="0"/>
    <n v="0"/>
    <n v="0"/>
  </r>
  <r>
    <x v="0"/>
    <x v="0"/>
    <x v="7"/>
    <s v="Brittanie Braggs"/>
    <s v="Colorado"/>
    <s v="Grand View Market Place"/>
    <n v="210924"/>
    <s v="Regular"/>
    <s v="AW1I"/>
    <s v="HAMLET CONTRERAS"/>
    <n v="0"/>
    <n v="0"/>
    <n v="0"/>
    <n v="0"/>
    <n v="0"/>
    <n v="0"/>
    <n v="0"/>
    <n v="0"/>
    <n v="0"/>
    <n v="0"/>
    <n v="0"/>
    <n v="0"/>
    <n v="0"/>
    <n v="0"/>
    <n v="0"/>
    <n v="0"/>
    <n v="0"/>
    <n v="0"/>
    <n v="0"/>
    <n v="0"/>
  </r>
  <r>
    <x v="0"/>
    <x v="0"/>
    <x v="7"/>
    <s v="Brittanie Braggs"/>
    <s v="Colorado"/>
    <s v="Sand Hill"/>
    <n v="195709"/>
    <s v="Focus"/>
    <s v="AW00"/>
    <s v="SHAKIRA DENT"/>
    <n v="0"/>
    <n v="0"/>
    <n v="0"/>
    <n v="0"/>
    <n v="0"/>
    <n v="0"/>
    <n v="0"/>
    <n v="0"/>
    <n v="0"/>
    <n v="0"/>
    <n v="0"/>
    <n v="0"/>
    <n v="0"/>
    <n v="0"/>
    <n v="0"/>
    <n v="0"/>
    <n v="0"/>
    <n v="0"/>
    <n v="0"/>
    <n v="0"/>
  </r>
  <r>
    <x v="0"/>
    <x v="0"/>
    <x v="5"/>
    <s v="Brittanie Braggs"/>
    <s v="Houston South West"/>
    <s v="Little York Rd"/>
    <n v="217138"/>
    <s v="Regular"/>
    <s v="AVNZ"/>
    <s v="ALEJANDRA HERNANDEZ"/>
    <n v="0"/>
    <n v="0"/>
    <n v="0"/>
    <n v="0"/>
    <n v="0"/>
    <n v="0"/>
    <n v="0"/>
    <n v="0"/>
    <n v="0"/>
    <n v="0"/>
    <n v="0"/>
    <n v="0"/>
    <n v="0"/>
    <n v="0"/>
    <n v="0"/>
    <n v="0"/>
    <n v="0"/>
    <n v="0"/>
    <n v="0"/>
    <n v="0"/>
  </r>
  <r>
    <x v="0"/>
    <x v="0"/>
    <x v="3"/>
    <s v="Brittanie Braggs"/>
    <s v="San Antonio/Laredo"/>
    <s v="Laredo Crossing"/>
    <n v="174067"/>
    <s v="Regular"/>
    <s v="A0H1"/>
    <s v="ISRAEL GARCIA"/>
    <n v="0"/>
    <n v="0"/>
    <n v="0"/>
    <n v="0"/>
    <n v="0"/>
    <n v="0"/>
    <n v="0"/>
    <n v="0"/>
    <n v="0"/>
    <n v="0"/>
    <n v="0"/>
    <n v="0"/>
    <n v="0"/>
    <n v="0"/>
    <n v="0"/>
    <n v="0"/>
    <n v="0"/>
    <n v="0"/>
    <n v="0"/>
    <n v="0"/>
  </r>
  <r>
    <x v="0"/>
    <x v="0"/>
    <x v="5"/>
    <s v="Brittanie Braggs"/>
    <s v="Houston South West"/>
    <s v="Little York Rd"/>
    <n v="217138"/>
    <s v="Regular"/>
    <s v="AW16"/>
    <s v="JACOB RAMIREZ"/>
    <n v="0"/>
    <n v="0"/>
    <n v="0"/>
    <n v="0"/>
    <n v="0"/>
    <n v="0"/>
    <n v="0"/>
    <n v="0"/>
    <n v="0"/>
    <n v="0"/>
    <n v="1.71"/>
    <n v="0"/>
    <n v="0"/>
    <n v="0"/>
    <n v="0"/>
    <n v="0"/>
    <n v="0"/>
    <n v="0"/>
    <n v="0"/>
    <n v="0"/>
  </r>
  <r>
    <x v="0"/>
    <x v="0"/>
    <x v="0"/>
    <s v="Brittanie Braggs"/>
    <s v="Houston North East"/>
    <s v="Missouri City"/>
    <n v="174113"/>
    <s v="Regular"/>
    <s v="AVFA"/>
    <s v="JASON AGUILAR"/>
    <n v="0"/>
    <n v="0"/>
    <n v="0"/>
    <n v="0"/>
    <n v="0"/>
    <n v="0"/>
    <n v="0"/>
    <n v="0"/>
    <n v="0"/>
    <n v="0"/>
    <n v="0"/>
    <n v="0"/>
    <n v="0"/>
    <n v="0"/>
    <n v="0"/>
    <n v="0"/>
    <n v="0"/>
    <n v="0"/>
    <n v="0"/>
    <n v="0"/>
  </r>
  <r>
    <x v="0"/>
    <x v="0"/>
    <x v="5"/>
    <s v="Brittanie Braggs"/>
    <s v="Houston South West"/>
    <s v="Kingsbridge"/>
    <n v="209862"/>
    <s v="Regular"/>
    <s v="AVYG"/>
    <s v="GERMAN SATTAROV"/>
    <n v="0"/>
    <n v="0"/>
    <n v="0"/>
    <n v="0"/>
    <n v="0"/>
    <n v="0"/>
    <n v="0"/>
    <n v="0"/>
    <n v="0"/>
    <n v="0"/>
    <n v="0"/>
    <n v="0"/>
    <n v="0"/>
    <n v="0"/>
    <n v="0"/>
    <n v="0"/>
    <n v="0"/>
    <n v="0"/>
    <n v="0"/>
    <n v="0"/>
  </r>
  <r>
    <x v="0"/>
    <x v="1"/>
    <x v="6"/>
    <s v="Brittanie Braggs"/>
    <s v="Arizona"/>
    <s v="Legacy Village"/>
    <n v="178016"/>
    <s v="Regular"/>
    <s v="AVTF"/>
    <s v="FRANK TADEO LOPEZ"/>
    <n v="0"/>
    <n v="0"/>
    <n v="0"/>
    <n v="0"/>
    <n v="0"/>
    <n v="0"/>
    <n v="0"/>
    <n v="0"/>
    <n v="0"/>
    <n v="0"/>
    <n v="0"/>
    <n v="0"/>
    <n v="0"/>
    <n v="0"/>
    <n v="0"/>
    <n v="0"/>
    <n v="0"/>
    <n v="0"/>
    <n v="0"/>
    <n v="0"/>
  </r>
  <r>
    <x v="0"/>
    <x v="1"/>
    <x v="6"/>
    <s v="Brittanie Braggs"/>
    <s v="Arizona"/>
    <s v="Bethany Home"/>
    <n v="216514"/>
    <s v="Regular"/>
    <s v="AVWA"/>
    <s v="BETZAYDA NAJERA"/>
    <n v="0"/>
    <n v="0"/>
    <n v="0"/>
    <n v="0"/>
    <n v="0"/>
    <n v="0"/>
    <n v="0"/>
    <n v="0"/>
    <n v="0"/>
    <n v="0"/>
    <n v="0"/>
    <n v="0"/>
    <n v="0"/>
    <n v="0"/>
    <n v="0"/>
    <n v="0"/>
    <n v="0"/>
    <n v="0"/>
    <n v="0"/>
    <n v="0"/>
  </r>
  <r>
    <x v="0"/>
    <x v="1"/>
    <x v="6"/>
    <s v="Brittanie Braggs"/>
    <s v="Arizona"/>
    <s v="Buffalo Spot"/>
    <n v="178109"/>
    <s v="Battleship"/>
    <s v="AVXR"/>
    <s v="FABIOLA BUSTAMANTE"/>
    <n v="0"/>
    <n v="0"/>
    <n v="0"/>
    <n v="0"/>
    <n v="0"/>
    <n v="0"/>
    <n v="0"/>
    <n v="0"/>
    <n v="0"/>
    <n v="0"/>
    <n v="0"/>
    <n v="0"/>
    <n v="0"/>
    <n v="0"/>
    <n v="0"/>
    <n v="0"/>
    <n v="0"/>
    <n v="0"/>
    <n v="0"/>
    <n v="0"/>
  </r>
  <r>
    <x v="0"/>
    <x v="0"/>
    <x v="3"/>
    <s v="Brittanie Braggs"/>
    <s v="San Antonio/Laredo"/>
    <s v="Uvalde"/>
    <n v="215747"/>
    <s v="Flagship"/>
    <s v="AW4G"/>
    <s v="DAVID GALINDO"/>
    <n v="0"/>
    <n v="0"/>
    <n v="0"/>
    <n v="0"/>
    <n v="0"/>
    <n v="0"/>
    <n v="0"/>
    <n v="0"/>
    <n v="0"/>
    <n v="0"/>
    <n v="0"/>
    <n v="0"/>
    <n v="0"/>
    <n v="0"/>
    <n v="0"/>
    <n v="0"/>
    <n v="0"/>
    <n v="0"/>
    <n v="0"/>
    <n v="0"/>
  </r>
  <r>
    <x v="0"/>
    <x v="1"/>
    <x v="2"/>
    <s v="Brittanie Braggs"/>
    <s v="Wisconsin West"/>
    <s v="BELVIDERE"/>
    <n v="215003"/>
    <s v="Focus"/>
    <s v="A0P6"/>
    <s v="MARCUS KING"/>
    <n v="0"/>
    <n v="0"/>
    <n v="0"/>
    <n v="0"/>
    <n v="0"/>
    <n v="0"/>
    <n v="0"/>
    <n v="0"/>
    <n v="0"/>
    <n v="0"/>
    <n v="0"/>
    <n v="0"/>
    <n v="0"/>
    <n v="0"/>
    <n v="0"/>
    <n v="0"/>
    <n v="0"/>
    <n v="0"/>
    <n v="0"/>
    <n v="0"/>
  </r>
  <r>
    <x v="0"/>
    <x v="0"/>
    <x v="0"/>
    <s v="Brittanie Braggs"/>
    <s v="Houston North East"/>
    <s v="Texas City"/>
    <n v="180413"/>
    <s v="Regular"/>
    <s v="AV8H"/>
    <s v="AXL SANTOS"/>
    <n v="0"/>
    <n v="0"/>
    <n v="0"/>
    <n v="0"/>
    <n v="0"/>
    <n v="0"/>
    <n v="0"/>
    <n v="0"/>
    <n v="0"/>
    <n v="0"/>
    <n v="0"/>
    <n v="0"/>
    <n v="0"/>
    <n v="0"/>
    <n v="0"/>
    <n v="0"/>
    <n v="0"/>
    <n v="0"/>
    <n v="0"/>
    <n v="0"/>
  </r>
  <r>
    <x v="0"/>
    <x v="0"/>
    <x v="0"/>
    <s v="Brittanie Braggs"/>
    <s v="Houston North East"/>
    <s v="Riverstone"/>
    <n v="207758"/>
    <s v="Flagship"/>
    <s v="AVPY"/>
    <s v="MUHAMMAD KHURSHID"/>
    <n v="0"/>
    <n v="0"/>
    <n v="0"/>
    <n v="0.94"/>
    <n v="0"/>
    <n v="0"/>
    <n v="0"/>
    <n v="0"/>
    <n v="0"/>
    <n v="0"/>
    <n v="0"/>
    <n v="0"/>
    <n v="0"/>
    <n v="0"/>
    <n v="0"/>
    <n v="0"/>
    <n v="0"/>
    <n v="0"/>
    <n v="0"/>
    <n v="0"/>
  </r>
  <r>
    <x v="0"/>
    <x v="0"/>
    <x v="1"/>
    <s v="Brittanie Braggs"/>
    <s v="Houston East"/>
    <s v="Angleton Harvin Dr"/>
    <n v="180412"/>
    <s v="Regular"/>
    <s v="AVQC"/>
    <s v="MANUEL DAVILA"/>
    <n v="0"/>
    <n v="0"/>
    <n v="0"/>
    <n v="0"/>
    <n v="0"/>
    <n v="0"/>
    <n v="0"/>
    <n v="1.47"/>
    <n v="6.1"/>
    <n v="0"/>
    <n v="0"/>
    <n v="0"/>
    <n v="0"/>
    <n v="0"/>
    <n v="0"/>
    <n v="0"/>
    <n v="0"/>
    <n v="0"/>
    <n v="0"/>
    <n v="1.4"/>
  </r>
  <r>
    <x v="0"/>
    <x v="1"/>
    <x v="2"/>
    <s v="Brittanie Braggs"/>
    <s v="Wisconsin West"/>
    <s v="APPLETON"/>
    <n v="207757"/>
    <s v="Battleship"/>
    <s v="AW5G"/>
    <s v="LUTHER MONDAY"/>
    <n v="0"/>
    <n v="0"/>
    <n v="0"/>
    <n v="0"/>
    <n v="0"/>
    <n v="0"/>
    <n v="0"/>
    <n v="0"/>
    <n v="0"/>
    <n v="0"/>
    <n v="0"/>
    <n v="0"/>
    <n v="0"/>
    <n v="0"/>
    <n v="0"/>
    <n v="0"/>
    <n v="0"/>
    <n v="0"/>
    <n v="0"/>
    <n v="0"/>
  </r>
  <r>
    <x v="0"/>
    <x v="0"/>
    <x v="0"/>
    <s v="Brittanie Braggs"/>
    <s v="Houston North East"/>
    <s v="Missouri City"/>
    <n v="174113"/>
    <s v="Regular"/>
    <s v="AVNF"/>
    <s v="VALENCIA WHITEHEAD"/>
    <n v="0"/>
    <n v="0"/>
    <n v="0"/>
    <n v="0"/>
    <n v="0"/>
    <n v="0"/>
    <n v="0"/>
    <n v="0"/>
    <n v="0"/>
    <n v="0"/>
    <n v="0"/>
    <n v="0"/>
    <n v="0"/>
    <n v="0"/>
    <n v="0"/>
    <n v="0"/>
    <n v="0"/>
    <n v="0"/>
    <n v="0"/>
    <n v="0"/>
  </r>
  <r>
    <x v="0"/>
    <x v="0"/>
    <x v="1"/>
    <s v="Brittanie Braggs"/>
    <s v="Houston East"/>
    <s v="Deer Park"/>
    <n v="209870"/>
    <s v="Regular"/>
    <s v="AVQD"/>
    <s v="JOHNY GONZALEZ"/>
    <n v="0"/>
    <n v="0"/>
    <n v="0"/>
    <n v="0"/>
    <n v="0"/>
    <n v="0"/>
    <n v="0"/>
    <n v="0"/>
    <n v="0"/>
    <n v="0"/>
    <n v="0"/>
    <n v="0"/>
    <n v="0"/>
    <n v="0"/>
    <n v="0"/>
    <n v="0"/>
    <n v="0"/>
    <n v="0"/>
    <n v="0"/>
    <n v="0"/>
  </r>
  <r>
    <x v="0"/>
    <x v="0"/>
    <x v="0"/>
    <s v="Brittanie Braggs"/>
    <s v="Houston North East"/>
    <s v="FUQUA Ave"/>
    <n v="209867"/>
    <s v="Regular"/>
    <s v="A46B"/>
    <s v="CHRISTIAN ALARCON"/>
    <n v="0"/>
    <n v="0"/>
    <n v="4.38"/>
    <n v="0"/>
    <n v="0"/>
    <n v="2.17"/>
    <n v="1.57"/>
    <n v="2.73"/>
    <n v="3.61"/>
    <n v="5.91"/>
    <n v="3.67"/>
    <n v="2.63"/>
    <n v="4.5599999999999996"/>
    <n v="6.91"/>
    <n v="6.35"/>
    <n v="11.92"/>
    <n v="0"/>
    <n v="7.96"/>
    <n v="0"/>
    <n v="0"/>
  </r>
  <r>
    <x v="0"/>
    <x v="0"/>
    <x v="1"/>
    <s v="Brittanie Braggs"/>
    <s v="Houston East"/>
    <s v="Jasper"/>
    <n v="215661"/>
    <s v="Regular"/>
    <s v="AW2J"/>
    <s v="PALOMA ALDACO"/>
    <n v="0"/>
    <n v="0"/>
    <n v="0"/>
    <n v="0"/>
    <n v="0"/>
    <n v="0"/>
    <n v="0"/>
    <n v="0"/>
    <n v="0"/>
    <n v="0"/>
    <n v="0"/>
    <n v="0"/>
    <n v="0"/>
    <n v="0"/>
    <n v="0"/>
    <n v="0"/>
    <n v="0"/>
    <n v="0"/>
    <n v="0"/>
    <n v="0"/>
  </r>
  <r>
    <x v="0"/>
    <x v="0"/>
    <x v="8"/>
    <s v="Brittanie Braggs"/>
    <s v="Austin"/>
    <s v="OLTORF"/>
    <n v="176020"/>
    <s v="Regular"/>
    <s v="AW6F"/>
    <s v="CEDRICK SCOTT"/>
    <n v="0"/>
    <n v="0"/>
    <n v="0"/>
    <n v="0"/>
    <n v="0"/>
    <n v="0"/>
    <n v="0"/>
    <n v="0"/>
    <n v="0"/>
    <n v="0"/>
    <n v="0"/>
    <n v="0"/>
    <n v="0"/>
    <n v="0"/>
    <n v="0"/>
    <n v="0"/>
    <n v="0"/>
    <n v="0"/>
    <n v="0"/>
    <n v="0"/>
  </r>
  <r>
    <x v="0"/>
    <x v="1"/>
    <x v="2"/>
    <s v="Brittanie Braggs"/>
    <s v="Wisconsin West"/>
    <s v="BELVIDERE"/>
    <n v="215003"/>
    <s v="Focus"/>
    <s v="AWA3"/>
    <s v="ERIK DUSEK"/>
    <n v="0"/>
    <n v="0"/>
    <n v="0"/>
    <n v="0"/>
    <n v="0"/>
    <n v="0"/>
    <n v="0"/>
    <n v="0"/>
    <n v="0"/>
    <n v="0"/>
    <n v="0"/>
    <n v="0"/>
    <n v="0"/>
    <n v="0"/>
    <n v="0"/>
    <n v="0"/>
    <n v="0"/>
    <n v="0"/>
    <n v="0"/>
    <n v="0"/>
  </r>
  <r>
    <x v="0"/>
    <x v="0"/>
    <x v="3"/>
    <s v="Brittanie Braggs"/>
    <s v="San Antonio/Laredo"/>
    <s v="San Pedro"/>
    <n v="215746"/>
    <s v="Flagship"/>
    <s v="AW9R"/>
    <s v="ADRIAN NIETO"/>
    <n v="0"/>
    <n v="0"/>
    <n v="0"/>
    <n v="0"/>
    <n v="0"/>
    <n v="0"/>
    <n v="0"/>
    <n v="0"/>
    <n v="0"/>
    <n v="0"/>
    <n v="0"/>
    <n v="0"/>
    <n v="0"/>
    <n v="0"/>
    <n v="0"/>
    <n v="0"/>
    <n v="0"/>
    <n v="0"/>
    <n v="0"/>
    <n v="0"/>
  </r>
  <r>
    <x v="0"/>
    <x v="0"/>
    <x v="3"/>
    <s v="Brittanie Braggs"/>
    <s v="San Antonio/Laredo"/>
    <s v="DEL RIO"/>
    <n v="207754"/>
    <s v="Flagship"/>
    <s v="AWAB"/>
    <s v="JAZMIN VILLEGAS"/>
    <n v="0"/>
    <n v="0"/>
    <n v="0"/>
    <n v="0"/>
    <n v="0"/>
    <n v="0"/>
    <n v="0"/>
    <n v="0"/>
    <n v="0"/>
    <n v="0"/>
    <n v="0"/>
    <n v="0"/>
    <n v="0"/>
    <n v="0"/>
    <n v="0"/>
    <n v="0"/>
    <n v="0"/>
    <n v="0"/>
    <n v="0"/>
    <n v="0"/>
  </r>
  <r>
    <x v="0"/>
    <x v="0"/>
    <x v="0"/>
    <s v="Brittanie Braggs"/>
    <s v="Houston North East"/>
    <s v="Riverstone"/>
    <n v="207758"/>
    <s v="Flagship"/>
    <s v="AW7Y"/>
    <s v="SARAH YOUSEF"/>
    <n v="0"/>
    <n v="0"/>
    <n v="0"/>
    <n v="0"/>
    <n v="0"/>
    <n v="0"/>
    <n v="0"/>
    <n v="0"/>
    <n v="0"/>
    <n v="0"/>
    <n v="0"/>
    <n v="0"/>
    <n v="0"/>
    <n v="0"/>
    <n v="0"/>
    <n v="0"/>
    <n v="0"/>
    <n v="0"/>
    <n v="0"/>
    <n v="0"/>
  </r>
  <r>
    <x v="0"/>
    <x v="0"/>
    <x v="0"/>
    <s v="Brittanie Braggs"/>
    <s v="Houston North East"/>
    <s v="Richmond (River Park)"/>
    <n v="174110"/>
    <s v="Regular"/>
    <s v="AVAI"/>
    <s v="SHAMIN JAMAL"/>
    <n v="0"/>
    <n v="0"/>
    <n v="0"/>
    <n v="0"/>
    <n v="0"/>
    <n v="0"/>
    <n v="0.18"/>
    <n v="0"/>
    <n v="0"/>
    <n v="0"/>
    <n v="0"/>
    <n v="0"/>
    <n v="0"/>
    <n v="0"/>
    <n v="0"/>
    <n v="0.52"/>
    <n v="3.83"/>
    <n v="2.4900000000000002"/>
    <n v="0"/>
    <n v="0"/>
  </r>
  <r>
    <x v="0"/>
    <x v="0"/>
    <x v="5"/>
    <s v="Brittanie Braggs"/>
    <s v="Houston South West"/>
    <s v="Little York Rd"/>
    <n v="217138"/>
    <s v="Regular"/>
    <s v="AW3S"/>
    <s v="ANTHONY LEAL"/>
    <n v="0"/>
    <n v="0"/>
    <n v="0"/>
    <n v="0"/>
    <n v="0"/>
    <n v="0"/>
    <n v="0"/>
    <n v="0"/>
    <n v="0"/>
    <n v="0"/>
    <n v="0"/>
    <n v="0"/>
    <n v="0"/>
    <n v="0"/>
    <n v="0"/>
    <n v="0"/>
    <n v="0"/>
    <n v="0"/>
    <n v="0"/>
    <n v="0"/>
  </r>
  <r>
    <x v="0"/>
    <x v="0"/>
    <x v="3"/>
    <s v="Brittanie Braggs"/>
    <s v="San Antonio/Laredo"/>
    <s v="Uvalde"/>
    <n v="215747"/>
    <s v="Flagship"/>
    <s v="AWAG"/>
    <s v="BLANCA LUEVANOS"/>
    <n v="0"/>
    <n v="0"/>
    <n v="0"/>
    <n v="0"/>
    <n v="0"/>
    <n v="0"/>
    <n v="0"/>
    <n v="0"/>
    <n v="4.41"/>
    <n v="0"/>
    <n v="4.08"/>
    <n v="0"/>
    <n v="0"/>
    <n v="0"/>
    <n v="0"/>
    <n v="0"/>
    <n v="0"/>
    <n v="0"/>
    <n v="0"/>
    <n v="0"/>
  </r>
  <r>
    <x v="0"/>
    <x v="1"/>
    <x v="2"/>
    <s v="Brittanie Braggs"/>
    <s v="Wisconsin East"/>
    <s v="WAUKESHA"/>
    <n v="176115"/>
    <s v="Regular"/>
    <s v="AWA4"/>
    <s v="DAMON CLEMMERSON"/>
    <n v="0"/>
    <n v="0"/>
    <n v="0"/>
    <n v="0"/>
    <n v="0"/>
    <n v="0"/>
    <n v="0"/>
    <n v="0"/>
    <n v="0"/>
    <n v="0"/>
    <n v="0"/>
    <n v="0"/>
    <n v="0"/>
    <n v="0"/>
    <n v="0"/>
    <n v="0"/>
    <n v="0"/>
    <n v="0"/>
    <n v="0"/>
    <n v="0"/>
  </r>
  <r>
    <x v="0"/>
    <x v="1"/>
    <x v="6"/>
    <s v="Brittanie Braggs"/>
    <s v="Arizona"/>
    <s v="Tucson Speedway"/>
    <n v="155061"/>
    <s v="Regular"/>
    <s v="AW7X"/>
    <s v="DAMIAN DELGADO"/>
    <n v="0"/>
    <n v="0"/>
    <n v="0"/>
    <n v="0"/>
    <n v="0"/>
    <n v="0"/>
    <n v="0"/>
    <n v="0"/>
    <n v="0"/>
    <n v="0"/>
    <n v="0"/>
    <n v="0"/>
    <n v="0"/>
    <n v="0"/>
    <n v="0"/>
    <n v="0"/>
    <n v="0"/>
    <n v="0"/>
    <n v="0"/>
    <n v="0"/>
  </r>
  <r>
    <x v="0"/>
    <x v="0"/>
    <x v="5"/>
    <s v="Brittanie Braggs"/>
    <s v="Houston South West"/>
    <s v="Rice Ave"/>
    <n v="174112"/>
    <s v="Regular"/>
    <s v="AW5F"/>
    <s v="NANCY MASIS ESCOBAR"/>
    <n v="0"/>
    <n v="0"/>
    <n v="0"/>
    <n v="0"/>
    <n v="0"/>
    <n v="0"/>
    <n v="0"/>
    <n v="0"/>
    <n v="0"/>
    <n v="0"/>
    <n v="0"/>
    <n v="0"/>
    <n v="0"/>
    <n v="0"/>
    <n v="0"/>
    <n v="0"/>
    <n v="0"/>
    <n v="0"/>
    <n v="0"/>
    <n v="0"/>
  </r>
  <r>
    <x v="0"/>
    <x v="1"/>
    <x v="6"/>
    <s v="Brittanie Braggs"/>
    <s v="Arizona"/>
    <s v="VAL VISTA"/>
    <n v="176995"/>
    <s v="Regular"/>
    <s v="AW6J"/>
    <s v="JUAN YAGUACA"/>
    <n v="0"/>
    <n v="0"/>
    <n v="0"/>
    <n v="0"/>
    <n v="0"/>
    <n v="0"/>
    <n v="0"/>
    <n v="0"/>
    <n v="0"/>
    <n v="0"/>
    <n v="0"/>
    <n v="0"/>
    <n v="0"/>
    <n v="0"/>
    <n v="0"/>
    <n v="0"/>
    <n v="0"/>
    <n v="0"/>
    <n v="0"/>
    <n v="0"/>
  </r>
  <r>
    <x v="0"/>
    <x v="0"/>
    <x v="3"/>
    <s v="Brittanie Braggs"/>
    <s v="San Antonio/Laredo"/>
    <s v="Uvalde"/>
    <n v="215747"/>
    <s v="Flagship"/>
    <s v="AWBN"/>
    <s v="BO OCHOA"/>
    <n v="0"/>
    <n v="0"/>
    <n v="0"/>
    <n v="0"/>
    <n v="0"/>
    <n v="0"/>
    <n v="0"/>
    <n v="0"/>
    <n v="0"/>
    <n v="0"/>
    <n v="0"/>
    <n v="0"/>
    <n v="0"/>
    <n v="0"/>
    <n v="0"/>
    <n v="0"/>
    <n v="0"/>
    <n v="0"/>
    <n v="0"/>
    <n v="0"/>
  </r>
  <r>
    <x v="0"/>
    <x v="0"/>
    <x v="1"/>
    <s v="Brittanie Braggs"/>
    <s v="Houston East"/>
    <s v="Deer Park"/>
    <n v="209870"/>
    <s v="Regular"/>
    <s v="AUXJ"/>
    <s v="JOSHUA BENNINGS"/>
    <n v="0"/>
    <n v="0"/>
    <n v="0"/>
    <n v="0"/>
    <n v="0"/>
    <n v="0"/>
    <n v="0"/>
    <n v="0"/>
    <n v="0"/>
    <n v="0"/>
    <n v="0"/>
    <n v="0"/>
    <n v="0"/>
    <n v="0"/>
    <n v="0"/>
    <n v="0"/>
    <n v="0"/>
    <n v="0"/>
    <n v="0"/>
    <n v="0"/>
  </r>
  <r>
    <x v="0"/>
    <x v="1"/>
    <x v="6"/>
    <s v="Brittanie Braggs"/>
    <s v="Arizona"/>
    <s v="VAL VISTA"/>
    <n v="176995"/>
    <s v="Regular"/>
    <s v="AW4V"/>
    <s v="ADAM BLAIR"/>
    <n v="0"/>
    <n v="0"/>
    <n v="0"/>
    <n v="0"/>
    <n v="0"/>
    <n v="0"/>
    <n v="0"/>
    <n v="0"/>
    <n v="0"/>
    <n v="0"/>
    <n v="0"/>
    <n v="0"/>
    <n v="0"/>
    <n v="0"/>
    <n v="0"/>
    <n v="0"/>
    <n v="0"/>
    <n v="0"/>
    <n v="0"/>
    <n v="0"/>
  </r>
  <r>
    <x v="0"/>
    <x v="1"/>
    <x v="6"/>
    <s v="Brittanie Braggs"/>
    <s v="Arizona"/>
    <s v="Buffalo Spot"/>
    <n v="178109"/>
    <s v="Battleship"/>
    <s v="AWC3"/>
    <s v="VICTORIA CRUTE"/>
    <n v="0"/>
    <n v="0"/>
    <n v="0"/>
    <n v="0"/>
    <n v="0"/>
    <n v="0"/>
    <n v="0"/>
    <n v="0"/>
    <n v="0"/>
    <n v="0"/>
    <n v="0"/>
    <n v="0"/>
    <n v="0"/>
    <n v="0"/>
    <n v="0"/>
    <n v="0"/>
    <n v="0"/>
    <n v="0"/>
    <n v="0"/>
    <n v="0"/>
  </r>
  <r>
    <x v="0"/>
    <x v="0"/>
    <x v="8"/>
    <s v="Brittanie Braggs"/>
    <s v="Austin"/>
    <s v="Rutland"/>
    <n v="152336"/>
    <s v="Regular"/>
    <s v="AWAU"/>
    <s v="YAN FABELO VELAZQUEZ"/>
    <n v="0"/>
    <n v="0"/>
    <n v="0.3"/>
    <n v="0"/>
    <n v="7.82"/>
    <n v="0"/>
    <n v="0"/>
    <n v="4.4000000000000004"/>
    <n v="0"/>
    <n v="5.15"/>
    <n v="0"/>
    <n v="0"/>
    <n v="0"/>
    <n v="0"/>
    <n v="0"/>
    <n v="0"/>
    <n v="0"/>
    <n v="0"/>
    <n v="0"/>
    <n v="3.14"/>
  </r>
  <r>
    <x v="0"/>
    <x v="0"/>
    <x v="1"/>
    <s v="Brittanie Braggs"/>
    <s v="Houston East"/>
    <s v="Baytown"/>
    <n v="219201"/>
    <s v="Regular"/>
    <s v="AWFD"/>
    <s v="ANNA HERNANDEZ"/>
    <n v="0"/>
    <n v="0"/>
    <n v="0"/>
    <n v="0"/>
    <n v="0"/>
    <n v="0"/>
    <n v="0"/>
    <n v="0"/>
    <n v="0"/>
    <n v="0"/>
    <n v="0"/>
    <n v="0"/>
    <n v="0"/>
    <n v="0"/>
    <n v="0"/>
    <n v="0"/>
    <n v="0"/>
    <n v="0"/>
    <n v="0"/>
    <n v="0"/>
  </r>
  <r>
    <x v="0"/>
    <x v="0"/>
    <x v="0"/>
    <s v="Brittanie Braggs"/>
    <s v="Houston North East"/>
    <s v="Riverstone"/>
    <n v="207758"/>
    <s v="Flagship"/>
    <s v="A6V7"/>
    <s v="CAMERON NAZERIAN"/>
    <n v="0"/>
    <n v="0"/>
    <n v="0"/>
    <n v="0"/>
    <n v="0"/>
    <n v="0"/>
    <n v="0"/>
    <n v="0"/>
    <n v="0"/>
    <n v="0"/>
    <n v="0"/>
    <n v="0"/>
    <n v="0"/>
    <n v="0"/>
    <n v="0"/>
    <n v="0"/>
    <n v="0"/>
    <n v="0"/>
    <n v="0"/>
    <n v="0"/>
  </r>
  <r>
    <x v="0"/>
    <x v="1"/>
    <x v="2"/>
    <s v="Brittanie Braggs"/>
    <s v="Wisconsin East"/>
    <s v="WAUKESHA"/>
    <n v="176115"/>
    <s v="Regular"/>
    <s v="AWA2"/>
    <s v="ROOSEVELT WILLIAMS"/>
    <n v="0"/>
    <n v="0"/>
    <n v="0"/>
    <n v="0"/>
    <n v="0"/>
    <n v="2.2999999999999998"/>
    <n v="1.61"/>
    <n v="0"/>
    <n v="0"/>
    <n v="0"/>
    <n v="0"/>
    <n v="1.05"/>
    <n v="7.62"/>
    <n v="3.28"/>
    <n v="0"/>
    <n v="0"/>
    <n v="0"/>
    <n v="0"/>
    <n v="9.93"/>
    <n v="0"/>
  </r>
  <r>
    <x v="0"/>
    <x v="1"/>
    <x v="6"/>
    <s v="Brittanie Braggs"/>
    <s v="Arizona"/>
    <s v="MIDVALE PLAZA"/>
    <n v="216515"/>
    <s v="Regular"/>
    <s v="AWF2"/>
    <s v="LUIS MELENDEZ ALVARADO"/>
    <n v="0"/>
    <n v="0"/>
    <n v="0"/>
    <n v="0"/>
    <n v="0"/>
    <n v="0"/>
    <n v="0"/>
    <n v="0"/>
    <n v="0"/>
    <n v="0"/>
    <n v="0"/>
    <n v="0"/>
    <n v="0"/>
    <n v="0"/>
    <n v="0"/>
    <n v="0"/>
    <n v="0"/>
    <n v="0"/>
    <n v="0"/>
    <n v="0"/>
  </r>
  <r>
    <x v="0"/>
    <x v="0"/>
    <x v="0"/>
    <s v="Brittanie Braggs"/>
    <s v="Houston North East"/>
    <s v="Riverstone"/>
    <n v="207758"/>
    <s v="Flagship"/>
    <s v="A1R1"/>
    <s v="SAJAD ALSAADI"/>
    <n v="0"/>
    <n v="0"/>
    <n v="0"/>
    <n v="0"/>
    <n v="0"/>
    <n v="0"/>
    <n v="0"/>
    <n v="0"/>
    <n v="0"/>
    <n v="0"/>
    <n v="0"/>
    <n v="0"/>
    <n v="0"/>
    <n v="0"/>
    <n v="0"/>
    <n v="0"/>
    <n v="0"/>
    <n v="0"/>
    <n v="0"/>
    <n v="0"/>
  </r>
  <r>
    <x v="0"/>
    <x v="1"/>
    <x v="4"/>
    <s v="Brittanie Braggs"/>
    <s v="North Carolina"/>
    <s v="Mocksville"/>
    <n v="221882"/>
    <s v="Focus"/>
    <s v="AW4F"/>
    <s v="AIMEE BLASINI"/>
    <n v="0"/>
    <n v="0"/>
    <n v="0"/>
    <n v="0"/>
    <n v="0"/>
    <n v="0"/>
    <n v="0"/>
    <n v="0"/>
    <n v="0"/>
    <n v="0"/>
    <n v="0"/>
    <n v="0"/>
    <n v="0.1"/>
    <n v="0"/>
    <n v="0"/>
    <n v="0"/>
    <n v="0"/>
    <n v="0"/>
    <n v="0"/>
    <n v="0"/>
  </r>
  <r>
    <x v="0"/>
    <x v="0"/>
    <x v="0"/>
    <s v="Brittanie Braggs"/>
    <s v="Houston North East"/>
    <s v="Richmond (River Park)"/>
    <n v="174110"/>
    <s v="Regular"/>
    <s v="AWDG"/>
    <s v="RAYN KAREDIA"/>
    <n v="0"/>
    <n v="0"/>
    <n v="0"/>
    <n v="0"/>
    <n v="0"/>
    <n v="0"/>
    <n v="0"/>
    <n v="0"/>
    <n v="0"/>
    <n v="0"/>
    <n v="0"/>
    <n v="0"/>
    <n v="0"/>
    <n v="0"/>
    <n v="0"/>
    <n v="1.06"/>
    <n v="1.33"/>
    <n v="1.84"/>
    <n v="2.82"/>
    <n v="0.47"/>
  </r>
  <r>
    <x v="0"/>
    <x v="0"/>
    <x v="5"/>
    <s v="Brittanie Braggs"/>
    <s v="Houston South West"/>
    <s v="Rice Ave"/>
    <n v="174112"/>
    <s v="Regular"/>
    <s v="AVPW"/>
    <s v="JALEESA RILEY"/>
    <n v="0"/>
    <n v="0"/>
    <n v="0"/>
    <n v="0"/>
    <n v="0"/>
    <n v="0"/>
    <n v="0"/>
    <n v="0"/>
    <n v="0"/>
    <n v="0"/>
    <n v="0"/>
    <n v="0"/>
    <n v="0"/>
    <n v="3.69"/>
    <n v="0"/>
    <n v="0"/>
    <n v="1.87"/>
    <n v="0"/>
    <n v="0"/>
    <n v="0"/>
  </r>
  <r>
    <x v="0"/>
    <x v="0"/>
    <x v="0"/>
    <s v="Brittanie Braggs"/>
    <s v="Houston North East"/>
    <s v="Rosenberg"/>
    <n v="219200"/>
    <s v="Focus"/>
    <s v="A0FM"/>
    <s v="ANAHI FLORES"/>
    <n v="0"/>
    <n v="0"/>
    <n v="0"/>
    <n v="0"/>
    <n v="0"/>
    <n v="0"/>
    <n v="0"/>
    <n v="0"/>
    <n v="0"/>
    <n v="0"/>
    <n v="0"/>
    <n v="0"/>
    <n v="0"/>
    <n v="0"/>
    <n v="0"/>
    <n v="0"/>
    <n v="0"/>
    <n v="0"/>
    <n v="0"/>
    <n v="0"/>
  </r>
  <r>
    <x v="0"/>
    <x v="0"/>
    <x v="3"/>
    <s v="Brittanie Braggs"/>
    <s v="San Antonio/Laredo"/>
    <s v="EAGLE PASS"/>
    <n v="207753"/>
    <s v="Flagship"/>
    <s v="AW04"/>
    <s v="RODOLFO BARRERA"/>
    <n v="0"/>
    <n v="0"/>
    <n v="0"/>
    <n v="0"/>
    <n v="0"/>
    <n v="0"/>
    <n v="0"/>
    <n v="0"/>
    <n v="0"/>
    <n v="0"/>
    <n v="0"/>
    <n v="0"/>
    <n v="0"/>
    <n v="0"/>
    <n v="0"/>
    <n v="0"/>
    <n v="0"/>
    <n v="0"/>
    <n v="0"/>
    <n v="0"/>
  </r>
  <r>
    <x v="0"/>
    <x v="0"/>
    <x v="5"/>
    <s v="Brittanie Braggs"/>
    <s v="Houston South West"/>
    <s v="Little York Rd"/>
    <n v="217138"/>
    <s v="Regular"/>
    <s v="AW2O"/>
    <s v="YADHIRA GOMEZ"/>
    <n v="0"/>
    <n v="0"/>
    <n v="0"/>
    <n v="0"/>
    <n v="0"/>
    <n v="0"/>
    <n v="0"/>
    <n v="0"/>
    <n v="0"/>
    <n v="0"/>
    <n v="0"/>
    <n v="0"/>
    <n v="0"/>
    <n v="0"/>
    <n v="0"/>
    <n v="0"/>
    <n v="3.39"/>
    <n v="0"/>
    <n v="0"/>
    <n v="0"/>
  </r>
  <r>
    <x v="0"/>
    <x v="0"/>
    <x v="1"/>
    <s v="Brittanie Braggs"/>
    <s v="Houston East"/>
    <s v="Fairmont Pkwy"/>
    <n v="209869"/>
    <s v="Focus"/>
    <s v="AVJF"/>
    <s v="MARIA DEL CARMEN GUTIERREZ"/>
    <n v="0"/>
    <n v="0"/>
    <n v="0"/>
    <n v="0"/>
    <n v="0"/>
    <n v="0"/>
    <n v="0"/>
    <n v="0"/>
    <n v="0"/>
    <n v="0"/>
    <n v="0"/>
    <n v="0"/>
    <n v="0"/>
    <n v="0"/>
    <n v="0"/>
    <n v="0"/>
    <n v="0"/>
    <n v="0"/>
    <n v="0"/>
    <n v="0"/>
  </r>
  <r>
    <x v="0"/>
    <x v="0"/>
    <x v="7"/>
    <s v="Brittanie Braggs"/>
    <s v="Colorado"/>
    <s v="Interquest"/>
    <n v="241356"/>
    <s v="Regular"/>
    <s v="AV6F"/>
    <s v="DE'ANTHONE'E MURRAY"/>
    <n v="0"/>
    <n v="0"/>
    <n v="0"/>
    <n v="0"/>
    <n v="0"/>
    <n v="0"/>
    <n v="0"/>
    <n v="0"/>
    <n v="0"/>
    <n v="0"/>
    <n v="0"/>
    <n v="0"/>
    <n v="0"/>
    <n v="0"/>
    <n v="0"/>
    <n v="0"/>
    <n v="0"/>
    <n v="0"/>
    <n v="0"/>
    <n v="0"/>
  </r>
  <r>
    <x v="0"/>
    <x v="0"/>
    <x v="7"/>
    <s v="Brittanie Braggs"/>
    <s v="Colorado"/>
    <s v="Academy Blvd CO"/>
    <n v="176049"/>
    <s v="Regular"/>
    <s v="AW9S"/>
    <s v="CHENOBLE PEDROZA-JUAREZ"/>
    <n v="0"/>
    <n v="0"/>
    <n v="0"/>
    <n v="0"/>
    <n v="0"/>
    <n v="0"/>
    <n v="0"/>
    <n v="0"/>
    <n v="0"/>
    <n v="0"/>
    <n v="0"/>
    <n v="0"/>
    <n v="0"/>
    <n v="0"/>
    <n v="0"/>
    <n v="0"/>
    <n v="0"/>
    <n v="0"/>
    <n v="0"/>
    <n v="0"/>
  </r>
  <r>
    <x v="0"/>
    <x v="0"/>
    <x v="3"/>
    <s v="Brittanie Braggs"/>
    <s v="San Antonio/Laredo"/>
    <s v="EAGLE PASS"/>
    <n v="207753"/>
    <s v="Flagship"/>
    <s v="AW2W"/>
    <s v="DAVID MARTINEZ"/>
    <n v="0"/>
    <n v="0"/>
    <n v="0"/>
    <n v="0"/>
    <n v="0"/>
    <n v="0"/>
    <n v="0"/>
    <n v="0"/>
    <n v="0"/>
    <n v="0"/>
    <n v="0"/>
    <n v="0"/>
    <n v="0"/>
    <n v="0"/>
    <n v="0"/>
    <n v="0"/>
    <n v="0"/>
    <n v="0"/>
    <n v="0"/>
    <n v="0"/>
  </r>
  <r>
    <x v="0"/>
    <x v="0"/>
    <x v="3"/>
    <s v="Brittanie Braggs"/>
    <s v="San Antonio/Laredo"/>
    <s v="Uvalde"/>
    <n v="215747"/>
    <s v="Flagship"/>
    <s v="AWG7"/>
    <s v="RICARDO RUIZ"/>
    <n v="0"/>
    <n v="0"/>
    <n v="0"/>
    <n v="0"/>
    <n v="0"/>
    <n v="0"/>
    <n v="0"/>
    <n v="0"/>
    <n v="0"/>
    <n v="0"/>
    <n v="0"/>
    <n v="0"/>
    <n v="0"/>
    <n v="0"/>
    <n v="0"/>
    <n v="0"/>
    <n v="0"/>
    <n v="0"/>
    <n v="0"/>
    <n v="0"/>
  </r>
  <r>
    <x v="0"/>
    <x v="0"/>
    <x v="7"/>
    <s v="Brittanie Braggs"/>
    <s v="Colorado"/>
    <s v="Briargate"/>
    <n v="178937"/>
    <s v="Regular"/>
    <s v="AWD6"/>
    <s v="RAMOS TRAVIS"/>
    <n v="0"/>
    <n v="0"/>
    <n v="0"/>
    <n v="0"/>
    <n v="0"/>
    <n v="0"/>
    <n v="0"/>
    <n v="0"/>
    <n v="0"/>
    <n v="0"/>
    <n v="0"/>
    <n v="0"/>
    <n v="0"/>
    <n v="0"/>
    <n v="0"/>
    <n v="0"/>
    <n v="0"/>
    <n v="0"/>
    <n v="0"/>
    <n v="0"/>
  </r>
  <r>
    <x v="0"/>
    <x v="0"/>
    <x v="0"/>
    <s v="Brittanie Braggs"/>
    <s v="Houston North East"/>
    <s v="Texas City"/>
    <n v="180413"/>
    <s v="Regular"/>
    <s v="AWG3"/>
    <s v="ANALISE ZUNIGA"/>
    <n v="0"/>
    <n v="0"/>
    <n v="0"/>
    <n v="0"/>
    <n v="0"/>
    <n v="0"/>
    <n v="0"/>
    <n v="0"/>
    <n v="0"/>
    <n v="0"/>
    <n v="0"/>
    <n v="0"/>
    <n v="0"/>
    <n v="0"/>
    <n v="0"/>
    <n v="0"/>
    <n v="0"/>
    <n v="0"/>
    <n v="0"/>
    <n v="0"/>
  </r>
  <r>
    <x v="0"/>
    <x v="0"/>
    <x v="5"/>
    <s v="Brittanie Braggs"/>
    <s v="Houston South West"/>
    <s v="Kingsbridge"/>
    <n v="209862"/>
    <s v="Regular"/>
    <s v="AW84"/>
    <s v="MARLIN ALVAREZ"/>
    <n v="0"/>
    <n v="0"/>
    <n v="0"/>
    <n v="0"/>
    <n v="0"/>
    <n v="0"/>
    <n v="0"/>
    <n v="0"/>
    <n v="0"/>
    <n v="0"/>
    <n v="0"/>
    <n v="0"/>
    <n v="0"/>
    <n v="0"/>
    <n v="0"/>
    <n v="0"/>
    <n v="0"/>
    <n v="0"/>
    <n v="0"/>
    <n v="0"/>
  </r>
  <r>
    <x v="0"/>
    <x v="0"/>
    <x v="7"/>
    <s v="Brittanie Braggs"/>
    <s v="Colorado"/>
    <s v="Academy Blvd CO"/>
    <n v="176049"/>
    <s v="Regular"/>
    <s v="AWGQ"/>
    <s v="JOSE BARAJAS"/>
    <n v="0"/>
    <n v="0"/>
    <n v="0"/>
    <n v="0"/>
    <n v="0"/>
    <n v="0"/>
    <n v="0"/>
    <n v="0"/>
    <n v="0"/>
    <n v="0"/>
    <n v="0"/>
    <n v="0"/>
    <n v="0"/>
    <n v="0"/>
    <n v="0"/>
    <n v="0"/>
    <n v="0"/>
    <n v="1.38"/>
    <n v="0"/>
    <n v="0"/>
  </r>
  <r>
    <x v="0"/>
    <x v="0"/>
    <x v="3"/>
    <s v="Brittanie Braggs"/>
    <s v="San Antonio/Laredo"/>
    <s v="Uvalde"/>
    <n v="215747"/>
    <s v="Flagship"/>
    <s v="A257"/>
    <s v="MELISSA GARCIA"/>
    <n v="0"/>
    <n v="0"/>
    <n v="0"/>
    <n v="0"/>
    <n v="0"/>
    <n v="0"/>
    <n v="0"/>
    <n v="0"/>
    <n v="0"/>
    <n v="0"/>
    <n v="0"/>
    <n v="0"/>
    <n v="0"/>
    <n v="0"/>
    <n v="0"/>
    <n v="0"/>
    <n v="0"/>
    <n v="0"/>
    <n v="0"/>
    <n v="0"/>
  </r>
  <r>
    <x v="0"/>
    <x v="1"/>
    <x v="6"/>
    <s v="Brittanie Braggs"/>
    <s v="Arizona"/>
    <s v="Tucson Speedway"/>
    <n v="155061"/>
    <s v="Regular"/>
    <s v="AWK6"/>
    <s v="CLAUDIA ALVAREZ"/>
    <n v="0"/>
    <n v="4.49"/>
    <n v="0"/>
    <n v="3.34"/>
    <n v="1.43"/>
    <n v="0"/>
    <n v="1.5"/>
    <n v="0"/>
    <n v="0"/>
    <n v="0"/>
    <n v="0"/>
    <n v="0.15"/>
    <n v="0"/>
    <n v="0"/>
    <n v="0"/>
    <n v="0"/>
    <n v="0"/>
    <n v="1.49"/>
    <n v="7.14"/>
    <n v="0"/>
  </r>
  <r>
    <x v="0"/>
    <x v="0"/>
    <x v="3"/>
    <s v="Brittanie Braggs"/>
    <s v="San Antonio/Laredo"/>
    <s v="LAREDO PLANTATION CENTRE"/>
    <n v="207752"/>
    <s v="Flagship"/>
    <s v="AHB7"/>
    <s v="EUSTAQUIO GARCIA"/>
    <n v="0"/>
    <n v="0"/>
    <n v="0"/>
    <n v="0"/>
    <n v="0"/>
    <n v="0"/>
    <n v="0"/>
    <n v="0"/>
    <n v="0"/>
    <n v="0"/>
    <n v="0"/>
    <n v="0"/>
    <n v="0"/>
    <n v="0"/>
    <n v="0"/>
    <n v="0"/>
    <n v="0"/>
    <n v="0"/>
    <n v="0"/>
    <n v="0"/>
  </r>
  <r>
    <x v="0"/>
    <x v="0"/>
    <x v="3"/>
    <s v="Brittanie Braggs"/>
    <s v="San Antonio/Laredo"/>
    <s v="Laredo Crossing"/>
    <n v="174067"/>
    <s v="Regular"/>
    <s v="AWAW"/>
    <s v="MELANIE CHAVEZ"/>
    <n v="0"/>
    <n v="0"/>
    <n v="0"/>
    <n v="0"/>
    <n v="0"/>
    <n v="0"/>
    <n v="0"/>
    <n v="0"/>
    <n v="0"/>
    <n v="0"/>
    <n v="0"/>
    <n v="0"/>
    <n v="0"/>
    <n v="0"/>
    <n v="0"/>
    <n v="0"/>
    <n v="0"/>
    <n v="0"/>
    <n v="0"/>
    <n v="0"/>
  </r>
  <r>
    <x v="0"/>
    <x v="0"/>
    <x v="3"/>
    <s v="Brittanie Braggs"/>
    <s v="San Antonio/Laredo"/>
    <s v="LAREDO PLANTATION CENTRE"/>
    <n v="207752"/>
    <s v="Flagship"/>
    <s v="AWIZ"/>
    <s v="TREVOR MEDINA"/>
    <n v="0"/>
    <n v="0"/>
    <n v="0"/>
    <n v="0"/>
    <n v="0"/>
    <n v="0"/>
    <n v="0"/>
    <n v="0"/>
    <n v="0"/>
    <n v="0"/>
    <n v="0"/>
    <n v="0"/>
    <n v="0"/>
    <n v="0"/>
    <n v="0"/>
    <n v="0"/>
    <n v="0"/>
    <n v="0"/>
    <n v="0"/>
    <n v="0"/>
  </r>
  <r>
    <x v="0"/>
    <x v="0"/>
    <x v="0"/>
    <s v="Brittanie Braggs"/>
    <s v="Houston North East"/>
    <s v="Antoine Town Center"/>
    <n v="209865"/>
    <s v="Regular"/>
    <s v="AW17"/>
    <s v="VICTORIA MEDINA"/>
    <n v="0"/>
    <n v="0"/>
    <n v="0.51"/>
    <n v="0"/>
    <n v="0"/>
    <n v="0"/>
    <n v="0"/>
    <n v="0"/>
    <n v="0"/>
    <n v="0"/>
    <n v="0"/>
    <n v="0"/>
    <n v="7.49"/>
    <n v="0"/>
    <n v="0"/>
    <n v="0"/>
    <n v="0"/>
    <n v="0"/>
    <n v="0"/>
    <n v="0"/>
  </r>
  <r>
    <x v="0"/>
    <x v="1"/>
    <x v="2"/>
    <s v="Brittanie Braggs"/>
    <s v="Wisconsin West"/>
    <s v="Sterling"/>
    <n v="236188"/>
    <s v="Regular"/>
    <s v="AWGR"/>
    <s v="MASON SMITHEE"/>
    <n v="0"/>
    <n v="0"/>
    <n v="0"/>
    <n v="0"/>
    <n v="0"/>
    <n v="0"/>
    <n v="0"/>
    <n v="0"/>
    <n v="0"/>
    <n v="0"/>
    <n v="0"/>
    <n v="0"/>
    <n v="0"/>
    <n v="0"/>
    <n v="0"/>
    <n v="0"/>
    <n v="5.36"/>
    <n v="0"/>
    <n v="0"/>
    <n v="0"/>
  </r>
  <r>
    <x v="0"/>
    <x v="0"/>
    <x v="3"/>
    <s v="Brittanie Braggs"/>
    <s v="San Antonio/Laredo"/>
    <s v="Uvalde"/>
    <n v="215747"/>
    <s v="Flagship"/>
    <s v="AWND"/>
    <s v="VICTORIA CASTILLO"/>
    <n v="0"/>
    <n v="0"/>
    <n v="0"/>
    <n v="0"/>
    <n v="0"/>
    <n v="0"/>
    <n v="0"/>
    <n v="0"/>
    <n v="0"/>
    <n v="0"/>
    <n v="0"/>
    <n v="2.48"/>
    <n v="0"/>
    <n v="0"/>
    <n v="0"/>
    <n v="0"/>
    <n v="0"/>
    <n v="0"/>
    <n v="0"/>
    <n v="0"/>
  </r>
  <r>
    <x v="0"/>
    <x v="0"/>
    <x v="1"/>
    <s v="Brittanie Braggs"/>
    <s v="Houston East"/>
    <s v="Fairmont Pkwy"/>
    <n v="209869"/>
    <s v="Focus"/>
    <s v="AWFB"/>
    <s v="GISSELLE CORDOVA"/>
    <n v="0"/>
    <n v="0"/>
    <n v="0"/>
    <n v="0"/>
    <n v="0"/>
    <n v="0"/>
    <n v="0"/>
    <n v="0"/>
    <n v="0"/>
    <n v="0"/>
    <n v="0"/>
    <n v="0"/>
    <n v="0"/>
    <n v="0"/>
    <n v="0"/>
    <n v="0"/>
    <n v="0"/>
    <n v="0"/>
    <n v="0"/>
    <n v="0"/>
  </r>
  <r>
    <x v="0"/>
    <x v="0"/>
    <x v="1"/>
    <s v="Brittanie Braggs"/>
    <s v="Houston East"/>
    <s v="Jasper"/>
    <n v="215661"/>
    <s v="Regular"/>
    <s v="AWLP"/>
    <s v="CALEB CORNELIUS"/>
    <n v="0"/>
    <n v="0"/>
    <n v="0"/>
    <n v="0"/>
    <n v="0"/>
    <n v="0"/>
    <n v="0"/>
    <n v="0"/>
    <n v="0"/>
    <n v="0"/>
    <n v="0"/>
    <n v="0"/>
    <n v="0"/>
    <n v="0"/>
    <n v="0"/>
    <n v="0"/>
    <n v="0"/>
    <n v="0"/>
    <n v="0"/>
    <n v="0"/>
  </r>
  <r>
    <x v="0"/>
    <x v="0"/>
    <x v="1"/>
    <s v="Brittanie Braggs"/>
    <s v="Houston East"/>
    <s v="Falls Creek Humble"/>
    <n v="176028"/>
    <s v="Battleship"/>
    <s v="AW7R"/>
    <s v="KAYLA GONZALEZ"/>
    <n v="0"/>
    <n v="0"/>
    <n v="0"/>
    <n v="0"/>
    <n v="0"/>
    <n v="0"/>
    <n v="0"/>
    <n v="0"/>
    <n v="0"/>
    <n v="0"/>
    <n v="0"/>
    <n v="0"/>
    <n v="0"/>
    <n v="0"/>
    <n v="0"/>
    <n v="0"/>
    <n v="0"/>
    <n v="0"/>
    <n v="0"/>
    <n v="0"/>
  </r>
  <r>
    <x v="0"/>
    <x v="0"/>
    <x v="3"/>
    <s v="Brittanie Braggs"/>
    <s v="San Antonio/Laredo"/>
    <s v="EAGLE PASS"/>
    <n v="207753"/>
    <s v="Flagship"/>
    <s v="AWJL"/>
    <s v="ALEXIS PEREZ"/>
    <n v="0"/>
    <n v="0"/>
    <n v="0"/>
    <n v="0"/>
    <n v="0"/>
    <n v="0"/>
    <n v="0"/>
    <n v="0"/>
    <n v="0"/>
    <n v="0"/>
    <n v="0"/>
    <n v="0"/>
    <n v="0"/>
    <n v="0"/>
    <n v="0"/>
    <n v="0"/>
    <n v="0"/>
    <n v="0"/>
    <n v="0"/>
    <n v="0"/>
  </r>
  <r>
    <x v="0"/>
    <x v="1"/>
    <x v="6"/>
    <s v="Brittanie Braggs"/>
    <s v="Arizona"/>
    <s v="Legacy Village"/>
    <n v="178016"/>
    <s v="Regular"/>
    <s v="AWCQ"/>
    <s v="LUIS ARAIZA"/>
    <n v="0"/>
    <n v="0"/>
    <n v="0"/>
    <n v="0"/>
    <n v="0"/>
    <n v="0"/>
    <n v="0"/>
    <n v="0"/>
    <n v="0"/>
    <n v="0"/>
    <n v="0"/>
    <n v="0"/>
    <n v="0"/>
    <n v="10.44"/>
    <n v="2.31"/>
    <n v="0"/>
    <n v="0"/>
    <n v="0"/>
    <n v="0"/>
    <n v="0"/>
  </r>
  <r>
    <x v="0"/>
    <x v="0"/>
    <x v="8"/>
    <s v="Brittanie Braggs"/>
    <s v="Austin"/>
    <s v="OLTORF"/>
    <n v="176020"/>
    <s v="Regular"/>
    <s v="AWM7"/>
    <s v="EDWARD HORTON JR"/>
    <n v="0"/>
    <n v="0"/>
    <n v="0"/>
    <n v="0"/>
    <n v="0"/>
    <n v="0"/>
    <n v="0"/>
    <n v="0"/>
    <n v="0"/>
    <n v="0"/>
    <n v="0"/>
    <n v="0"/>
    <n v="0"/>
    <n v="0"/>
    <n v="0.73"/>
    <n v="0"/>
    <n v="0"/>
    <n v="0.24"/>
    <n v="0"/>
    <n v="0"/>
  </r>
  <r>
    <x v="0"/>
    <x v="0"/>
    <x v="5"/>
    <s v="Brittanie Braggs"/>
    <s v="Houston South West"/>
    <s v="Westheimer Tanglewilde"/>
    <n v="209864"/>
    <s v="Regular"/>
    <s v="AVW3"/>
    <s v="ANTONY FUENTES"/>
    <n v="0"/>
    <n v="1.67"/>
    <n v="3.69"/>
    <n v="4.03"/>
    <n v="1.1299999999999999"/>
    <n v="0"/>
    <n v="0"/>
    <n v="0"/>
    <n v="0"/>
    <n v="0"/>
    <n v="0"/>
    <n v="0"/>
    <n v="0"/>
    <n v="0"/>
    <n v="0"/>
    <n v="0"/>
    <n v="0"/>
    <n v="0"/>
    <n v="0"/>
    <n v="0"/>
  </r>
  <r>
    <x v="0"/>
    <x v="0"/>
    <x v="1"/>
    <s v="Brittanie Braggs"/>
    <s v="Houston East"/>
    <s v="Baytown"/>
    <n v="219201"/>
    <s v="Regular"/>
    <s v="AWG0"/>
    <s v="ANTHONY MATA"/>
    <n v="0"/>
    <n v="0"/>
    <n v="0"/>
    <n v="0"/>
    <n v="0"/>
    <n v="0"/>
    <n v="0"/>
    <n v="0"/>
    <n v="0"/>
    <n v="0"/>
    <n v="0"/>
    <n v="0"/>
    <n v="0"/>
    <n v="0"/>
    <n v="0"/>
    <n v="0"/>
    <n v="0"/>
    <n v="0"/>
    <n v="0"/>
    <n v="0"/>
  </r>
  <r>
    <x v="0"/>
    <x v="0"/>
    <x v="3"/>
    <s v="Brittanie Braggs"/>
    <s v="San Antonio/Laredo"/>
    <s v="DEL RIO"/>
    <n v="207754"/>
    <s v="Flagship"/>
    <s v="AWFC"/>
    <s v="VALERIE VALDEZ"/>
    <n v="0"/>
    <n v="0"/>
    <n v="0"/>
    <n v="0"/>
    <n v="0"/>
    <n v="0"/>
    <n v="0"/>
    <n v="0"/>
    <n v="0"/>
    <n v="0"/>
    <n v="0"/>
    <n v="0"/>
    <n v="0"/>
    <n v="0"/>
    <n v="0.02"/>
    <n v="0"/>
    <n v="0"/>
    <n v="0"/>
    <n v="0"/>
    <n v="0"/>
  </r>
  <r>
    <x v="0"/>
    <x v="0"/>
    <x v="5"/>
    <s v="Brittanie Braggs"/>
    <s v="Houston South West"/>
    <s v="Westheimer Tanglewilde"/>
    <n v="209864"/>
    <s v="Regular"/>
    <s v="AWQV"/>
    <s v="YASMEEN ALZUGHAIER"/>
    <n v="0"/>
    <n v="0"/>
    <n v="0"/>
    <n v="0"/>
    <n v="0"/>
    <n v="0"/>
    <n v="0"/>
    <n v="0"/>
    <n v="0"/>
    <n v="0"/>
    <n v="0"/>
    <n v="0"/>
    <n v="0"/>
    <n v="0"/>
    <n v="0"/>
    <n v="0"/>
    <n v="0"/>
    <n v="0"/>
    <n v="0"/>
    <n v="0"/>
  </r>
  <r>
    <x v="0"/>
    <x v="0"/>
    <x v="8"/>
    <s v="Brittanie Braggs"/>
    <s v="Austin"/>
    <s v="Rutland"/>
    <n v="152336"/>
    <s v="Regular"/>
    <s v="AWGH"/>
    <s v="LUISA CHAVEZ MADRID"/>
    <n v="0"/>
    <n v="0"/>
    <n v="0"/>
    <n v="0"/>
    <n v="0"/>
    <n v="0"/>
    <n v="0"/>
    <n v="0"/>
    <n v="0"/>
    <n v="0"/>
    <n v="0"/>
    <n v="0"/>
    <n v="0"/>
    <n v="0"/>
    <n v="0"/>
    <n v="0"/>
    <n v="0"/>
    <n v="0"/>
    <n v="0"/>
    <n v="0"/>
  </r>
  <r>
    <x v="0"/>
    <x v="1"/>
    <x v="6"/>
    <s v="Brittanie Braggs"/>
    <s v="Arizona"/>
    <s v="Bethany Home"/>
    <n v="216514"/>
    <s v="Regular"/>
    <s v="AWD5"/>
    <s v="ANGEL MARES"/>
    <n v="0"/>
    <n v="0"/>
    <n v="0"/>
    <n v="0"/>
    <n v="0"/>
    <n v="0"/>
    <n v="0"/>
    <n v="0"/>
    <n v="0"/>
    <n v="0"/>
    <n v="0"/>
    <n v="0"/>
    <n v="0.8"/>
    <n v="0.21"/>
    <n v="2.2200000000000002"/>
    <n v="0"/>
    <n v="0"/>
    <n v="0"/>
    <n v="0"/>
    <n v="0.1"/>
  </r>
  <r>
    <x v="0"/>
    <x v="0"/>
    <x v="3"/>
    <s v="Brittanie Braggs"/>
    <s v="San Antonio/Laredo"/>
    <s v="DEL RIO"/>
    <n v="207754"/>
    <s v="Flagship"/>
    <s v="AWJM"/>
    <s v="DOMINIC RAMOS"/>
    <n v="0"/>
    <n v="0"/>
    <n v="0"/>
    <n v="0"/>
    <n v="0"/>
    <n v="0"/>
    <n v="0"/>
    <n v="0"/>
    <n v="0"/>
    <n v="0"/>
    <n v="0"/>
    <n v="0"/>
    <n v="0"/>
    <n v="0"/>
    <n v="0"/>
    <n v="0"/>
    <n v="0"/>
    <n v="0"/>
    <n v="0"/>
    <n v="0"/>
  </r>
  <r>
    <x v="0"/>
    <x v="0"/>
    <x v="5"/>
    <s v="Brittanie Braggs"/>
    <s v="Houston South West"/>
    <s v="Kingsbridge"/>
    <n v="209862"/>
    <s v="Regular"/>
    <s v="AWNX"/>
    <s v="GLORIA GARZA"/>
    <n v="0"/>
    <n v="0"/>
    <n v="0"/>
    <n v="0"/>
    <n v="0"/>
    <n v="0"/>
    <n v="0"/>
    <n v="0"/>
    <n v="0"/>
    <n v="0"/>
    <n v="0"/>
    <n v="0"/>
    <n v="0"/>
    <n v="0"/>
    <n v="0.55000000000000004"/>
    <n v="0"/>
    <n v="0"/>
    <n v="4.71"/>
    <n v="4.45"/>
    <n v="0"/>
  </r>
  <r>
    <x v="0"/>
    <x v="0"/>
    <x v="1"/>
    <s v="Brittanie Braggs"/>
    <s v="Houston East"/>
    <s v="Deer Park"/>
    <n v="209870"/>
    <s v="Regular"/>
    <s v="AWNB"/>
    <s v="CODY SNEED"/>
    <n v="0"/>
    <n v="0"/>
    <n v="0"/>
    <n v="0"/>
    <n v="0"/>
    <n v="0"/>
    <n v="0"/>
    <n v="0"/>
    <n v="7.75"/>
    <n v="9.8600000000000012"/>
    <n v="5.9"/>
    <n v="0"/>
    <n v="10.64"/>
    <n v="0"/>
    <n v="0"/>
    <n v="0"/>
    <n v="0"/>
    <n v="0"/>
    <n v="0"/>
    <n v="1"/>
  </r>
  <r>
    <x v="0"/>
    <x v="0"/>
    <x v="5"/>
    <s v="Brittanie Braggs"/>
    <s v="Houston South West"/>
    <s v="Kingsbridge"/>
    <n v="209862"/>
    <s v="Regular"/>
    <s v="AWIF"/>
    <s v="CRISTIAN BRAVO"/>
    <n v="0"/>
    <n v="0"/>
    <n v="0"/>
    <n v="0"/>
    <n v="0"/>
    <n v="0"/>
    <n v="0"/>
    <n v="0"/>
    <n v="0"/>
    <n v="0"/>
    <n v="0"/>
    <n v="0"/>
    <n v="0"/>
    <n v="0"/>
    <n v="0"/>
    <n v="0"/>
    <n v="0"/>
    <n v="0"/>
    <n v="0"/>
    <n v="0"/>
  </r>
  <r>
    <x v="0"/>
    <x v="0"/>
    <x v="0"/>
    <s v="Brittanie Braggs"/>
    <s v="Houston North East"/>
    <s v="Fondren Village"/>
    <n v="209863"/>
    <s v="Regular"/>
    <s v="AW3T"/>
    <s v="GERLAINER PENA"/>
    <n v="0"/>
    <n v="0"/>
    <n v="0"/>
    <n v="0"/>
    <n v="0"/>
    <n v="0"/>
    <n v="0"/>
    <n v="0"/>
    <n v="0"/>
    <n v="0"/>
    <n v="0"/>
    <n v="0"/>
    <n v="0"/>
    <n v="0"/>
    <n v="0"/>
    <n v="0"/>
    <n v="0"/>
    <n v="0"/>
    <n v="0"/>
    <n v="0"/>
  </r>
  <r>
    <x v="0"/>
    <x v="0"/>
    <x v="7"/>
    <s v="Brittanie Braggs"/>
    <s v="Colorado"/>
    <s v="Interquest"/>
    <n v="241356"/>
    <s v="Regular"/>
    <s v="AWP7"/>
    <s v="SABRINA ACEVEDO"/>
    <n v="0"/>
    <n v="0"/>
    <n v="0"/>
    <n v="0"/>
    <n v="0"/>
    <n v="0"/>
    <n v="0"/>
    <n v="0"/>
    <n v="0"/>
    <n v="0"/>
    <n v="0"/>
    <n v="0"/>
    <n v="0"/>
    <n v="0"/>
    <n v="0"/>
    <n v="0"/>
    <n v="0"/>
    <n v="0.95"/>
    <n v="0"/>
    <n v="1.1499999999999999"/>
  </r>
  <r>
    <x v="0"/>
    <x v="0"/>
    <x v="3"/>
    <s v="Brittanie Braggs"/>
    <s v="San Antonio/Laredo"/>
    <s v="San Pedro"/>
    <n v="215746"/>
    <s v="Flagship"/>
    <s v="AWCH"/>
    <s v="MICHAEL ALEMAN"/>
    <n v="0"/>
    <n v="0"/>
    <n v="0"/>
    <n v="0"/>
    <n v="0"/>
    <n v="0"/>
    <n v="0"/>
    <n v="0"/>
    <n v="0"/>
    <n v="0"/>
    <n v="0"/>
    <n v="0"/>
    <n v="0"/>
    <n v="0"/>
    <n v="0"/>
    <n v="0"/>
    <n v="0"/>
    <n v="0"/>
    <n v="0"/>
    <n v="0.09"/>
  </r>
  <r>
    <x v="0"/>
    <x v="0"/>
    <x v="0"/>
    <s v="Brittanie Braggs"/>
    <s v="Houston North East"/>
    <s v="Midtown"/>
    <n v="176027"/>
    <s v="Battleship"/>
    <s v="AWOT"/>
    <s v="ELIANY HERNANDEZ"/>
    <n v="0"/>
    <n v="0"/>
    <n v="0"/>
    <n v="0"/>
    <n v="0"/>
    <n v="0"/>
    <n v="0"/>
    <n v="0"/>
    <n v="0"/>
    <n v="0"/>
    <n v="0"/>
    <n v="0"/>
    <n v="0"/>
    <n v="0"/>
    <n v="0"/>
    <n v="0"/>
    <n v="0"/>
    <n v="0"/>
    <n v="0"/>
    <n v="0"/>
  </r>
  <r>
    <x v="0"/>
    <x v="0"/>
    <x v="3"/>
    <s v="Brittanie Braggs"/>
    <s v="San Antonio/Laredo"/>
    <s v="Wurzbach Road"/>
    <n v="215745"/>
    <s v="Battleship"/>
    <s v="AVW9"/>
    <s v="NEIDA AGUILAR"/>
    <n v="0"/>
    <n v="0"/>
    <n v="0"/>
    <n v="0"/>
    <n v="0"/>
    <n v="0"/>
    <n v="0"/>
    <n v="0"/>
    <n v="0"/>
    <n v="0"/>
    <n v="0"/>
    <n v="0"/>
    <n v="0"/>
    <n v="0"/>
    <n v="0"/>
    <n v="0"/>
    <n v="0"/>
    <n v="0"/>
    <n v="0"/>
    <n v="0"/>
  </r>
  <r>
    <x v="0"/>
    <x v="0"/>
    <x v="0"/>
    <s v="Brittanie Braggs"/>
    <s v="Houston North East"/>
    <s v="Riverstone"/>
    <n v="207758"/>
    <s v="Flagship"/>
    <s v="AWLQ"/>
    <s v="ABDUR REHMAN"/>
    <n v="0"/>
    <n v="0"/>
    <n v="0"/>
    <n v="0"/>
    <n v="0"/>
    <n v="0"/>
    <n v="0"/>
    <n v="0"/>
    <n v="0"/>
    <n v="0"/>
    <n v="0"/>
    <n v="0"/>
    <n v="0"/>
    <n v="0"/>
    <n v="0"/>
    <n v="0"/>
    <n v="0"/>
    <n v="0"/>
    <n v="0"/>
    <n v="0"/>
  </r>
  <r>
    <x v="0"/>
    <x v="0"/>
    <x v="5"/>
    <s v="Brittanie Braggs"/>
    <s v="Houston South West"/>
    <s v="Little York Rd"/>
    <n v="217138"/>
    <s v="Regular"/>
    <s v="AWUR"/>
    <s v="JARED SOZA VELASQUEZ"/>
    <n v="0"/>
    <n v="0"/>
    <n v="0"/>
    <n v="0"/>
    <n v="0"/>
    <n v="0"/>
    <n v="0"/>
    <n v="0"/>
    <n v="0"/>
    <n v="0"/>
    <n v="0"/>
    <n v="0"/>
    <n v="0"/>
    <n v="0"/>
    <n v="0"/>
    <n v="0"/>
    <n v="0"/>
    <n v="0"/>
    <n v="0"/>
    <n v="0"/>
  </r>
  <r>
    <x v="0"/>
    <x v="0"/>
    <x v="5"/>
    <s v="Brittanie Braggs"/>
    <s v="Houston South West"/>
    <s v="Westheimer Tanglewilde"/>
    <n v="209864"/>
    <s v="Regular"/>
    <s v="AWTC"/>
    <s v="EXSIBELI BRAVO"/>
    <n v="0"/>
    <n v="0"/>
    <n v="0"/>
    <n v="0"/>
    <n v="0"/>
    <n v="0"/>
    <n v="0"/>
    <n v="0"/>
    <n v="0"/>
    <n v="0"/>
    <n v="0"/>
    <n v="0"/>
    <n v="0"/>
    <n v="0"/>
    <n v="0"/>
    <n v="0"/>
    <n v="0"/>
    <n v="0"/>
    <n v="0"/>
    <n v="0"/>
  </r>
  <r>
    <x v="0"/>
    <x v="0"/>
    <x v="0"/>
    <s v="Brittanie Braggs"/>
    <s v="Houston North East"/>
    <s v="Riverstone"/>
    <n v="207758"/>
    <s v="Flagship"/>
    <s v="AWPT"/>
    <s v="LESLIE ORONA"/>
    <n v="0"/>
    <n v="0"/>
    <n v="0"/>
    <n v="0"/>
    <n v="0"/>
    <n v="0"/>
    <n v="0"/>
    <n v="0"/>
    <n v="0"/>
    <n v="0"/>
    <n v="0"/>
    <n v="0"/>
    <n v="0"/>
    <n v="0"/>
    <n v="0"/>
    <n v="0"/>
    <n v="0"/>
    <n v="0"/>
    <n v="0"/>
    <n v="0"/>
  </r>
  <r>
    <x v="0"/>
    <x v="1"/>
    <x v="4"/>
    <s v="Brittanie Braggs"/>
    <s v="North Carolina"/>
    <s v="Winterville NC"/>
    <n v="177547"/>
    <s v="Regular"/>
    <s v="AWTV"/>
    <s v="CHINYERE PEREZ"/>
    <n v="0"/>
    <n v="0"/>
    <n v="0"/>
    <n v="0"/>
    <n v="0"/>
    <n v="0"/>
    <n v="0"/>
    <n v="0"/>
    <n v="0"/>
    <n v="0"/>
    <n v="0"/>
    <n v="0"/>
    <n v="0"/>
    <n v="0"/>
    <n v="0"/>
    <n v="0"/>
    <n v="0"/>
    <n v="0"/>
    <n v="0"/>
    <n v="0"/>
  </r>
  <r>
    <x v="0"/>
    <x v="1"/>
    <x v="4"/>
    <s v="Brittanie Braggs"/>
    <s v="North Carolina"/>
    <s v="Reidsville Rd"/>
    <n v="220742"/>
    <s v="Focus"/>
    <s v="AW53"/>
    <s v="GILROYD RENTAS"/>
    <n v="0"/>
    <n v="0"/>
    <n v="0"/>
    <n v="0"/>
    <n v="0"/>
    <n v="0"/>
    <n v="0"/>
    <n v="0"/>
    <n v="0"/>
    <n v="0"/>
    <n v="0"/>
    <n v="0"/>
    <n v="0"/>
    <n v="0"/>
    <n v="0"/>
    <n v="0"/>
    <n v="0"/>
    <n v="0"/>
    <n v="0"/>
    <n v="0"/>
  </r>
  <r>
    <x v="0"/>
    <x v="0"/>
    <x v="5"/>
    <s v="Brittanie Braggs"/>
    <s v="Houston South West"/>
    <s v="Kingsbridge"/>
    <n v="209862"/>
    <s v="Regular"/>
    <s v="AVWP"/>
    <s v="DENNIS REYES"/>
    <n v="0"/>
    <n v="0"/>
    <n v="0"/>
    <n v="0"/>
    <n v="0"/>
    <n v="0"/>
    <n v="0"/>
    <n v="0"/>
    <n v="0"/>
    <n v="1.49"/>
    <n v="1.24"/>
    <n v="0.51"/>
    <n v="0.81"/>
    <n v="0"/>
    <n v="0"/>
    <n v="1.35"/>
    <n v="1.22"/>
    <n v="0"/>
    <n v="0"/>
    <n v="0.25"/>
  </r>
  <r>
    <x v="0"/>
    <x v="0"/>
    <x v="7"/>
    <s v="Brittanie Braggs"/>
    <s v="Colorado"/>
    <s v="Grand View Market Place"/>
    <n v="210924"/>
    <s v="Regular"/>
    <s v="AWUG"/>
    <s v="HUNTER FLETCHER"/>
    <n v="0"/>
    <n v="0"/>
    <n v="0"/>
    <n v="0"/>
    <n v="0"/>
    <n v="0"/>
    <n v="0"/>
    <n v="0"/>
    <n v="0"/>
    <n v="0"/>
    <n v="0"/>
    <n v="0"/>
    <n v="0"/>
    <n v="0"/>
    <n v="0"/>
    <n v="0"/>
    <n v="0"/>
    <n v="0"/>
    <n v="0"/>
    <n v="0"/>
  </r>
  <r>
    <x v="0"/>
    <x v="0"/>
    <x v="7"/>
    <s v="Brittanie Braggs"/>
    <s v="Colorado"/>
    <s v="Sand Hill"/>
    <n v="195709"/>
    <s v="Focus"/>
    <s v="AWQB"/>
    <s v="DALANTRAY STINNETT"/>
    <n v="0"/>
    <n v="0"/>
    <n v="0"/>
    <n v="0"/>
    <n v="0"/>
    <n v="0"/>
    <n v="0"/>
    <n v="0"/>
    <n v="0"/>
    <n v="0"/>
    <n v="0"/>
    <n v="0"/>
    <n v="0"/>
    <n v="0"/>
    <n v="0"/>
    <n v="0"/>
    <n v="0"/>
    <n v="0"/>
    <n v="0"/>
    <n v="0"/>
  </r>
  <r>
    <x v="0"/>
    <x v="1"/>
    <x v="2"/>
    <s v="Brittanie Braggs"/>
    <s v="Wisconsin East"/>
    <s v="FOND DU LAC"/>
    <n v="211318"/>
    <s v="Battleship"/>
    <s v="AWSA"/>
    <s v="SCOTT THEUSCH"/>
    <n v="0"/>
    <n v="0"/>
    <n v="0"/>
    <n v="0"/>
    <n v="0"/>
    <n v="0"/>
    <n v="0"/>
    <n v="0"/>
    <n v="0"/>
    <n v="0"/>
    <n v="0"/>
    <n v="0"/>
    <n v="0"/>
    <n v="0.36"/>
    <n v="0"/>
    <n v="0"/>
    <n v="0"/>
    <n v="0"/>
    <n v="0"/>
    <n v="0"/>
  </r>
  <r>
    <x v="0"/>
    <x v="0"/>
    <x v="7"/>
    <s v="Brittanie Braggs"/>
    <s v="Colorado"/>
    <s v="Interquest"/>
    <n v="241356"/>
    <s v="Regular"/>
    <s v="AWM9"/>
    <s v="MARIA BALDERRAMA"/>
    <n v="0"/>
    <n v="0"/>
    <n v="0"/>
    <n v="0"/>
    <n v="0"/>
    <n v="0"/>
    <n v="0"/>
    <n v="0"/>
    <n v="0"/>
    <n v="0"/>
    <n v="0"/>
    <n v="0"/>
    <n v="0"/>
    <n v="0"/>
    <n v="0"/>
    <n v="0"/>
    <n v="0"/>
    <n v="0"/>
    <n v="0"/>
    <n v="0"/>
  </r>
  <r>
    <x v="0"/>
    <x v="0"/>
    <x v="1"/>
    <s v="Brittanie Braggs"/>
    <s v="Houston East"/>
    <s v="Baytown"/>
    <n v="219201"/>
    <s v="Regular"/>
    <s v="AW8T"/>
    <s v="ISREAL GOMEZ"/>
    <n v="0"/>
    <n v="0"/>
    <n v="0"/>
    <n v="0"/>
    <n v="0"/>
    <n v="0"/>
    <n v="0"/>
    <n v="0"/>
    <n v="0"/>
    <n v="0"/>
    <n v="0"/>
    <n v="0"/>
    <n v="0"/>
    <n v="0"/>
    <n v="0"/>
    <n v="0"/>
    <n v="0"/>
    <n v="2.67"/>
    <n v="5.76"/>
    <n v="0"/>
  </r>
  <r>
    <x v="0"/>
    <x v="0"/>
    <x v="7"/>
    <s v="Brittanie Braggs"/>
    <s v="Colorado"/>
    <s v="Briargate"/>
    <n v="178937"/>
    <s v="Regular"/>
    <s v="AWCR"/>
    <s v="BRANDON MCMULLIN"/>
    <n v="0"/>
    <n v="0"/>
    <n v="0"/>
    <n v="0"/>
    <n v="0"/>
    <n v="0"/>
    <n v="0"/>
    <n v="0"/>
    <n v="0"/>
    <n v="0"/>
    <n v="0"/>
    <n v="0"/>
    <n v="0"/>
    <n v="0"/>
    <n v="0"/>
    <n v="0"/>
    <n v="0"/>
    <n v="0"/>
    <n v="0"/>
    <n v="0"/>
  </r>
  <r>
    <x v="0"/>
    <x v="0"/>
    <x v="0"/>
    <s v="Brittanie Braggs"/>
    <s v="Houston North East"/>
    <s v="FUQUA Ave"/>
    <n v="209867"/>
    <s v="Regular"/>
    <s v="AWOO"/>
    <s v="ANGEL REYES"/>
    <n v="0"/>
    <n v="0"/>
    <n v="4.3099999999999996"/>
    <n v="0"/>
    <n v="0"/>
    <n v="0"/>
    <n v="0"/>
    <n v="0"/>
    <n v="0"/>
    <n v="0"/>
    <n v="0"/>
    <n v="0"/>
    <n v="0"/>
    <n v="0"/>
    <n v="0"/>
    <n v="0"/>
    <n v="0"/>
    <n v="0"/>
    <n v="7.0000000000000007E-2"/>
    <n v="0"/>
  </r>
  <r>
    <x v="0"/>
    <x v="0"/>
    <x v="7"/>
    <s v="Brittanie Braggs"/>
    <s v="Colorado"/>
    <s v="Briargate"/>
    <n v="178937"/>
    <s v="Regular"/>
    <s v="AWW7"/>
    <s v="CHRISTIANI WASHINGTON"/>
    <n v="0"/>
    <n v="0"/>
    <n v="0"/>
    <n v="0"/>
    <n v="0"/>
    <n v="0"/>
    <n v="0"/>
    <n v="0"/>
    <n v="0"/>
    <n v="0"/>
    <n v="0"/>
    <n v="0"/>
    <n v="0"/>
    <n v="0"/>
    <n v="0"/>
    <n v="0"/>
    <n v="0"/>
    <n v="1.76"/>
    <n v="0"/>
    <n v="0"/>
  </r>
  <r>
    <x v="0"/>
    <x v="1"/>
    <x v="6"/>
    <s v="Brittanie Braggs"/>
    <s v="Arizona"/>
    <s v="Tucson Speedway"/>
    <n v="155061"/>
    <s v="Regular"/>
    <s v="AWOR"/>
    <s v="JULIAN ANTONIO ACOSTA"/>
    <n v="0"/>
    <n v="0"/>
    <n v="0"/>
    <n v="0"/>
    <n v="0"/>
    <n v="0"/>
    <n v="0"/>
    <n v="0"/>
    <n v="0"/>
    <n v="0"/>
    <n v="0"/>
    <n v="0"/>
    <n v="0"/>
    <n v="0"/>
    <n v="0"/>
    <n v="0"/>
    <n v="0"/>
    <n v="0"/>
    <n v="0"/>
    <n v="0"/>
  </r>
  <r>
    <x v="0"/>
    <x v="0"/>
    <x v="7"/>
    <s v="Brittanie Braggs"/>
    <s v="Colorado"/>
    <s v="Sand Hill"/>
    <n v="195709"/>
    <s v="Focus"/>
    <s v="AWP9"/>
    <s v="TAHNI DAVIS-MILLER"/>
    <n v="0"/>
    <n v="0"/>
    <n v="0.01"/>
    <n v="0.26"/>
    <n v="0"/>
    <n v="0"/>
    <n v="0"/>
    <n v="0"/>
    <n v="0"/>
    <n v="0.94"/>
    <n v="2.36"/>
    <n v="1.77"/>
    <n v="2.85"/>
    <n v="7.72"/>
    <n v="14.59"/>
    <n v="0"/>
    <n v="8.93"/>
    <n v="0.32"/>
    <n v="0"/>
    <n v="0"/>
  </r>
  <r>
    <x v="0"/>
    <x v="0"/>
    <x v="5"/>
    <s v="Brittanie Braggs"/>
    <s v="Houston South West"/>
    <s v="The Grid"/>
    <n v="209858"/>
    <s v="Battleship"/>
    <s v="AWV7"/>
    <s v="JOAQUIN RAMIREZ"/>
    <n v="0"/>
    <n v="0"/>
    <n v="0"/>
    <n v="0"/>
    <n v="0"/>
    <n v="5.74"/>
    <n v="8.68"/>
    <n v="11.139999999999999"/>
    <n v="0.28000000000000003"/>
    <n v="6.57"/>
    <n v="0.72"/>
    <n v="0"/>
    <n v="1.43"/>
    <n v="3.11"/>
    <n v="0"/>
    <n v="0"/>
    <n v="1.38"/>
    <n v="2.08"/>
    <n v="2.0499999999999998"/>
    <n v="0"/>
  </r>
  <r>
    <x v="0"/>
    <x v="0"/>
    <x v="0"/>
    <s v="Brittanie Braggs"/>
    <s v="Houston North East"/>
    <s v="Midtown"/>
    <n v="176027"/>
    <s v="Battleship"/>
    <s v="AWTT"/>
    <s v="ARGENIS OCHOA"/>
    <n v="0"/>
    <n v="0"/>
    <n v="0"/>
    <n v="0"/>
    <n v="0"/>
    <n v="0"/>
    <n v="0"/>
    <n v="0"/>
    <n v="0"/>
    <n v="2.08"/>
    <n v="2.31"/>
    <n v="0"/>
    <n v="0"/>
    <n v="0"/>
    <n v="0.83"/>
    <n v="0"/>
    <n v="0"/>
    <n v="0"/>
    <n v="1.74"/>
    <n v="4.3899999999999997"/>
  </r>
  <r>
    <x v="0"/>
    <x v="1"/>
    <x v="6"/>
    <s v="Brittanie Braggs"/>
    <s v="Arizona"/>
    <s v="MIDVALE PLAZA"/>
    <n v="216515"/>
    <s v="Regular"/>
    <s v="AVM0"/>
    <s v="RAMON ARMANDO MARTINEZ-CELAYA"/>
    <n v="0"/>
    <n v="0"/>
    <n v="0"/>
    <n v="0"/>
    <n v="0"/>
    <n v="0"/>
    <n v="0"/>
    <n v="0"/>
    <n v="0"/>
    <n v="0"/>
    <n v="0"/>
    <n v="0"/>
    <n v="0"/>
    <n v="0"/>
    <n v="0"/>
    <n v="0"/>
    <n v="0"/>
    <n v="0"/>
    <n v="0"/>
    <n v="0"/>
  </r>
  <r>
    <x v="0"/>
    <x v="0"/>
    <x v="8"/>
    <s v="Brittanie Braggs"/>
    <s v="Austin"/>
    <s v="Rutland"/>
    <n v="152336"/>
    <s v="Regular"/>
    <s v="AWT2"/>
    <s v="SAHIRA ARROYO"/>
    <n v="4.88"/>
    <n v="6.26"/>
    <n v="15.620000000000001"/>
    <n v="12.46"/>
    <n v="0"/>
    <n v="9.41"/>
    <n v="0"/>
    <n v="0"/>
    <n v="0"/>
    <n v="0"/>
    <n v="0"/>
    <n v="0"/>
    <n v="0"/>
    <n v="0"/>
    <n v="0"/>
    <n v="0"/>
    <n v="0"/>
    <n v="0"/>
    <n v="0"/>
    <n v="2.0499999999999998"/>
  </r>
  <r>
    <x v="0"/>
    <x v="0"/>
    <x v="5"/>
    <s v="Brittanie Braggs"/>
    <s v="Houston South West"/>
    <s v="Little York Rd"/>
    <n v="217138"/>
    <s v="Regular"/>
    <s v="AWPB"/>
    <s v="MAYRA ESPINOZA"/>
    <n v="0"/>
    <n v="0"/>
    <n v="14.870000000000001"/>
    <n v="8.75"/>
    <n v="7.3"/>
    <n v="8.42"/>
    <n v="0"/>
    <n v="0"/>
    <n v="0"/>
    <n v="0"/>
    <n v="0"/>
    <n v="0"/>
    <n v="0"/>
    <n v="2.38"/>
    <n v="2.09"/>
    <n v="0"/>
    <n v="0"/>
    <n v="0.28000000000000003"/>
    <n v="4.63"/>
    <n v="0"/>
  </r>
  <r>
    <x v="0"/>
    <x v="0"/>
    <x v="1"/>
    <s v="Brittanie Braggs"/>
    <s v="Houston East"/>
    <s v="Fairmont Pkwy"/>
    <n v="209869"/>
    <s v="Focus"/>
    <s v="AWXI"/>
    <s v="RAFAEL MEDINA"/>
    <n v="0"/>
    <n v="0"/>
    <n v="0"/>
    <n v="0"/>
    <n v="0"/>
    <n v="0"/>
    <n v="0"/>
    <n v="0"/>
    <n v="0"/>
    <n v="0"/>
    <n v="0"/>
    <n v="0"/>
    <n v="0"/>
    <n v="0"/>
    <n v="0"/>
    <n v="0"/>
    <n v="0"/>
    <n v="0"/>
    <n v="0"/>
    <n v="0"/>
  </r>
  <r>
    <x v="0"/>
    <x v="0"/>
    <x v="7"/>
    <s v="Brittanie Braggs"/>
    <s v="Colorado"/>
    <s v="Academy Blvd CO"/>
    <n v="176049"/>
    <s v="Regular"/>
    <s v="AWSB"/>
    <s v="BRANDON THOMAS"/>
    <n v="0"/>
    <n v="0"/>
    <n v="0"/>
    <n v="0"/>
    <n v="0"/>
    <n v="0"/>
    <n v="15.53"/>
    <n v="16.23"/>
    <n v="10.31"/>
    <n v="4.4800000000000004"/>
    <n v="10.91"/>
    <n v="9.3000000000000007"/>
    <n v="4.9800000000000004"/>
    <n v="1.74"/>
    <n v="7.1"/>
    <n v="0.68"/>
    <n v="0.94"/>
    <n v="1.33"/>
    <n v="0"/>
    <n v="0"/>
  </r>
  <r>
    <x v="0"/>
    <x v="0"/>
    <x v="3"/>
    <s v="Brittanie Braggs"/>
    <s v="San Antonio/Laredo"/>
    <s v="Uvalde"/>
    <n v="215747"/>
    <s v="Flagship"/>
    <s v="AWOG"/>
    <s v="OSCAR URRABAZO"/>
    <n v="0"/>
    <n v="0"/>
    <n v="0"/>
    <n v="0"/>
    <n v="0"/>
    <n v="0"/>
    <n v="0"/>
    <n v="0"/>
    <n v="0"/>
    <n v="0"/>
    <n v="0"/>
    <n v="0"/>
    <n v="0"/>
    <n v="0"/>
    <n v="0"/>
    <n v="0"/>
    <n v="0"/>
    <n v="0"/>
    <n v="0"/>
    <n v="0"/>
  </r>
  <r>
    <x v="0"/>
    <x v="1"/>
    <x v="6"/>
    <s v="Brittanie Braggs"/>
    <s v="Arizona"/>
    <s v="Old Vail Plaza"/>
    <n v="222262"/>
    <s v="Regular"/>
    <s v="AWBX"/>
    <s v="ELLA EDWARDS"/>
    <n v="0"/>
    <n v="0"/>
    <n v="0"/>
    <n v="0"/>
    <n v="0"/>
    <n v="0"/>
    <n v="0"/>
    <n v="0"/>
    <n v="0"/>
    <n v="0"/>
    <n v="0"/>
    <n v="0"/>
    <n v="0"/>
    <n v="0"/>
    <n v="0"/>
    <n v="0"/>
    <n v="0"/>
    <n v="0"/>
    <n v="0"/>
    <n v="0"/>
  </r>
  <r>
    <x v="0"/>
    <x v="0"/>
    <x v="5"/>
    <s v="Brittanie Braggs"/>
    <s v="Houston South West"/>
    <s v="The Grid"/>
    <n v="209858"/>
    <s v="Battleship"/>
    <s v="AWXA"/>
    <s v="RAFAY KAMAL"/>
    <n v="0"/>
    <n v="0"/>
    <n v="0"/>
    <n v="0"/>
    <n v="0"/>
    <n v="0"/>
    <n v="1.1499999999999999"/>
    <n v="0"/>
    <n v="0"/>
    <n v="0"/>
    <n v="0"/>
    <n v="0"/>
    <n v="0"/>
    <n v="0"/>
    <n v="0"/>
    <n v="0"/>
    <n v="1.45"/>
    <n v="0"/>
    <n v="1.93"/>
    <n v="0"/>
  </r>
  <r>
    <x v="0"/>
    <x v="1"/>
    <x v="4"/>
    <s v="Brittanie Braggs"/>
    <s v="North Carolina"/>
    <s v="Reidsville Rd"/>
    <n v="220742"/>
    <s v="Focus"/>
    <s v="AWIO"/>
    <s v="ASHLEY PEREZ CORREA"/>
    <n v="0"/>
    <n v="0"/>
    <n v="0"/>
    <n v="0"/>
    <n v="0"/>
    <n v="0"/>
    <n v="0"/>
    <n v="0"/>
    <n v="0"/>
    <n v="0.1"/>
    <n v="0"/>
    <n v="0"/>
    <n v="0"/>
    <n v="0"/>
    <n v="0"/>
    <n v="0"/>
    <n v="0"/>
    <n v="0"/>
    <n v="0"/>
    <n v="0"/>
  </r>
  <r>
    <x v="0"/>
    <x v="1"/>
    <x v="6"/>
    <s v="Brittanie Braggs"/>
    <s v="Arizona"/>
    <s v="Tucson Speedway"/>
    <n v="155061"/>
    <s v="Regular"/>
    <s v="AWZ1"/>
    <s v="SOPHIA SHIVERS"/>
    <n v="0"/>
    <n v="0"/>
    <n v="0"/>
    <n v="0"/>
    <n v="0"/>
    <n v="0"/>
    <n v="0"/>
    <n v="0"/>
    <n v="0"/>
    <n v="0"/>
    <n v="0.02"/>
    <n v="0"/>
    <n v="0"/>
    <n v="0"/>
    <n v="0"/>
    <n v="0"/>
    <n v="0"/>
    <n v="0"/>
    <n v="1.3"/>
    <n v="0"/>
  </r>
  <r>
    <x v="0"/>
    <x v="1"/>
    <x v="2"/>
    <s v="Brittanie Braggs"/>
    <s v="Wisconsin West"/>
    <s v="BELVIDERE"/>
    <n v="215003"/>
    <s v="Focus"/>
    <s v="AWQY"/>
    <s v="LYMON WEATHERSPOON"/>
    <n v="0"/>
    <n v="0"/>
    <n v="0"/>
    <n v="0"/>
    <n v="0"/>
    <n v="0"/>
    <n v="0"/>
    <n v="0"/>
    <n v="0"/>
    <n v="0"/>
    <n v="0"/>
    <n v="0"/>
    <n v="0"/>
    <n v="3.28"/>
    <n v="0"/>
    <n v="0"/>
    <n v="0"/>
    <n v="0"/>
    <n v="0"/>
    <n v="0"/>
  </r>
  <r>
    <x v="0"/>
    <x v="1"/>
    <x v="2"/>
    <s v="Brittanie Braggs"/>
    <s v="Wisconsin West"/>
    <s v="Onalaska"/>
    <n v="180225"/>
    <s v="Flagship"/>
    <s v="A3BL"/>
    <s v="MICHAEL DEGREGG"/>
    <n v="0"/>
    <n v="0"/>
    <n v="0"/>
    <n v="0"/>
    <n v="0"/>
    <n v="0"/>
    <n v="0"/>
    <n v="0"/>
    <n v="0"/>
    <n v="0"/>
    <n v="0"/>
    <n v="0"/>
    <n v="0"/>
    <n v="0"/>
    <n v="0"/>
    <n v="0"/>
    <n v="0"/>
    <n v="0"/>
    <n v="0"/>
    <n v="0"/>
  </r>
  <r>
    <x v="0"/>
    <x v="0"/>
    <x v="5"/>
    <s v="Brittanie Braggs"/>
    <s v="Houston South West"/>
    <s v="Rice Ave"/>
    <n v="174112"/>
    <s v="Regular"/>
    <s v="AX2Q"/>
    <s v="RONY ESCOBAR"/>
    <n v="0"/>
    <n v="0"/>
    <n v="0"/>
    <n v="0"/>
    <n v="0"/>
    <n v="0"/>
    <n v="0"/>
    <n v="0"/>
    <n v="0"/>
    <n v="0"/>
    <n v="0"/>
    <n v="0"/>
    <n v="0"/>
    <n v="0"/>
    <n v="0"/>
    <n v="0"/>
    <n v="0"/>
    <n v="0"/>
    <n v="0"/>
    <n v="0"/>
  </r>
  <r>
    <x v="0"/>
    <x v="1"/>
    <x v="6"/>
    <s v="Brittanie Braggs"/>
    <s v="Arizona"/>
    <s v="Old Vail Plaza"/>
    <n v="222262"/>
    <s v="Regular"/>
    <s v="AWXW"/>
    <s v="JOCELYN FLORES SAENZ"/>
    <n v="0"/>
    <n v="0"/>
    <n v="0"/>
    <n v="0"/>
    <n v="0"/>
    <n v="0"/>
    <n v="0"/>
    <n v="0"/>
    <n v="0"/>
    <n v="0"/>
    <n v="0"/>
    <n v="0"/>
    <n v="0"/>
    <n v="0"/>
    <n v="0"/>
    <n v="0"/>
    <n v="0"/>
    <n v="0"/>
    <n v="0"/>
    <n v="0"/>
  </r>
  <r>
    <x v="0"/>
    <x v="0"/>
    <x v="0"/>
    <s v="Brittanie Braggs"/>
    <s v="Houston North East"/>
    <s v="Riverstone"/>
    <n v="207758"/>
    <s v="Flagship"/>
    <s v="AX3H"/>
    <s v="MATTHIEU LOUIS"/>
    <n v="0"/>
    <n v="0"/>
    <n v="0"/>
    <n v="0.05"/>
    <n v="0"/>
    <n v="0"/>
    <n v="0"/>
    <n v="0"/>
    <n v="0"/>
    <n v="0"/>
    <n v="0"/>
    <n v="0"/>
    <n v="0"/>
    <n v="0"/>
    <n v="0"/>
    <n v="0"/>
    <n v="0"/>
    <n v="0"/>
    <n v="4.03"/>
    <n v="0"/>
  </r>
  <r>
    <x v="0"/>
    <x v="0"/>
    <x v="0"/>
    <s v="Brittanie Braggs"/>
    <s v="Houston North East"/>
    <s v="Riverstone"/>
    <n v="207758"/>
    <s v="Flagship"/>
    <s v="AWMF"/>
    <s v="ZACHARY MASE"/>
    <n v="0"/>
    <n v="0"/>
    <n v="0"/>
    <n v="0"/>
    <n v="0"/>
    <n v="0"/>
    <n v="0"/>
    <n v="0"/>
    <n v="0"/>
    <n v="0"/>
    <n v="0"/>
    <n v="0"/>
    <n v="0"/>
    <n v="0"/>
    <n v="0"/>
    <n v="0"/>
    <n v="0"/>
    <n v="0"/>
    <n v="0"/>
    <n v="0"/>
  </r>
  <r>
    <x v="0"/>
    <x v="0"/>
    <x v="0"/>
    <s v="Brittanie Braggs"/>
    <s v="Houston North East"/>
    <s v="Fondren Village"/>
    <n v="209863"/>
    <s v="Regular"/>
    <s v="AWC0"/>
    <s v="ISRAEL LERMA"/>
    <n v="0"/>
    <n v="0"/>
    <n v="0"/>
    <n v="0"/>
    <n v="0"/>
    <n v="0"/>
    <n v="0"/>
    <n v="0"/>
    <n v="0"/>
    <n v="0"/>
    <n v="0"/>
    <n v="0"/>
    <n v="0"/>
    <n v="0"/>
    <n v="0"/>
    <n v="0"/>
    <n v="0"/>
    <n v="0"/>
    <n v="0"/>
    <n v="0"/>
  </r>
  <r>
    <x v="0"/>
    <x v="0"/>
    <x v="0"/>
    <s v="Brittanie Braggs"/>
    <s v="Houston North East"/>
    <s v="Riverstone"/>
    <n v="207758"/>
    <s v="Flagship"/>
    <s v="AX0X"/>
    <s v="BRYCE DEBRUYCKER"/>
    <n v="0"/>
    <n v="0"/>
    <n v="0"/>
    <n v="0"/>
    <n v="0"/>
    <n v="0"/>
    <n v="0"/>
    <n v="0"/>
    <n v="0"/>
    <n v="0"/>
    <n v="0"/>
    <n v="0"/>
    <n v="0"/>
    <n v="0"/>
    <n v="0"/>
    <n v="0"/>
    <n v="0"/>
    <n v="0"/>
    <n v="0.65"/>
    <n v="0"/>
  </r>
  <r>
    <x v="0"/>
    <x v="1"/>
    <x v="6"/>
    <s v="Brittanie Braggs"/>
    <s v="Arizona"/>
    <s v="VAL VISTA"/>
    <n v="176995"/>
    <s v="Regular"/>
    <s v="AWY7"/>
    <s v="NOLAN HARTINGER"/>
    <n v="0"/>
    <n v="0"/>
    <n v="0"/>
    <n v="0"/>
    <n v="0"/>
    <n v="0"/>
    <n v="0"/>
    <n v="0"/>
    <n v="0"/>
    <n v="0"/>
    <n v="0"/>
    <n v="0.73"/>
    <n v="1.06"/>
    <n v="1.86"/>
    <n v="0"/>
    <n v="0"/>
    <n v="0"/>
    <n v="0.84"/>
    <n v="0"/>
    <n v="8.27"/>
  </r>
  <r>
    <x v="0"/>
    <x v="0"/>
    <x v="1"/>
    <s v="Brittanie Braggs"/>
    <s v="Houston East"/>
    <s v="Baytown"/>
    <n v="219201"/>
    <s v="Regular"/>
    <s v="AX2B"/>
    <s v="REECE TURNER"/>
    <n v="0"/>
    <n v="0"/>
    <n v="0"/>
    <n v="0"/>
    <n v="0"/>
    <n v="0"/>
    <n v="0"/>
    <n v="0"/>
    <n v="0"/>
    <n v="0"/>
    <n v="0"/>
    <n v="0"/>
    <n v="0"/>
    <n v="0"/>
    <n v="0"/>
    <n v="0"/>
    <n v="6.16"/>
    <n v="0"/>
    <n v="0"/>
    <n v="0"/>
  </r>
  <r>
    <x v="0"/>
    <x v="0"/>
    <x v="1"/>
    <s v="Brittanie Braggs"/>
    <s v="Houston East"/>
    <s v="Deer Park"/>
    <n v="209870"/>
    <s v="Regular"/>
    <s v="AX45"/>
    <s v="MATTHEW HOCHADEL"/>
    <n v="0"/>
    <n v="0"/>
    <n v="0"/>
    <n v="0"/>
    <n v="0"/>
    <n v="0"/>
    <n v="0"/>
    <n v="0"/>
    <n v="0"/>
    <n v="0"/>
    <n v="0"/>
    <n v="0"/>
    <n v="0"/>
    <n v="0"/>
    <n v="0"/>
    <n v="0"/>
    <n v="0"/>
    <n v="3.22"/>
    <n v="0"/>
    <n v="14.22"/>
  </r>
  <r>
    <x v="0"/>
    <x v="0"/>
    <x v="5"/>
    <s v="Brittanie Braggs"/>
    <s v="Houston South West"/>
    <s v="Presidio"/>
    <n v="211049"/>
    <s v="Regular"/>
    <s v="AWQU"/>
    <s v="GIANNI ALANIZ"/>
    <n v="0"/>
    <n v="0"/>
    <n v="0"/>
    <n v="0"/>
    <n v="0"/>
    <n v="0"/>
    <n v="0"/>
    <n v="0"/>
    <n v="0"/>
    <n v="0"/>
    <n v="0"/>
    <n v="0.57999999999999996"/>
    <n v="0"/>
    <n v="0"/>
    <n v="0"/>
    <n v="0"/>
    <n v="0"/>
    <n v="0"/>
    <n v="0"/>
    <n v="0"/>
  </r>
  <r>
    <x v="0"/>
    <x v="0"/>
    <x v="1"/>
    <s v="Brittanie Braggs"/>
    <s v="Houston East"/>
    <s v="Jasper"/>
    <n v="215661"/>
    <s v="Regular"/>
    <s v="AWXJ"/>
    <s v="TIEARA BOOKER"/>
    <n v="0"/>
    <n v="0"/>
    <n v="0.01"/>
    <n v="0.15"/>
    <n v="0.94"/>
    <n v="2.2000000000000002"/>
    <n v="0"/>
    <n v="3.8"/>
    <n v="6.77"/>
    <n v="6.59"/>
    <n v="5.01"/>
    <n v="12.21"/>
    <n v="0"/>
    <n v="0"/>
    <n v="0"/>
    <n v="0"/>
    <n v="0"/>
    <n v="0"/>
    <n v="1.75"/>
    <n v="0"/>
  </r>
  <r>
    <x v="0"/>
    <x v="0"/>
    <x v="3"/>
    <s v="Brittanie Braggs"/>
    <s v="San Antonio/Laredo"/>
    <s v="LAREDO PLANTATION CENTRE"/>
    <n v="207752"/>
    <s v="Flagship"/>
    <s v="A59X"/>
    <s v="JORGE FLORES"/>
    <n v="0"/>
    <n v="0"/>
    <n v="0"/>
    <n v="0"/>
    <n v="0"/>
    <n v="0"/>
    <n v="0"/>
    <n v="0"/>
    <n v="0"/>
    <n v="0"/>
    <n v="0"/>
    <n v="0"/>
    <n v="0"/>
    <n v="0"/>
    <n v="0"/>
    <n v="0"/>
    <n v="0"/>
    <n v="0"/>
    <n v="0"/>
    <n v="0"/>
  </r>
  <r>
    <x v="0"/>
    <x v="0"/>
    <x v="1"/>
    <s v="Brittanie Braggs"/>
    <s v="Houston East"/>
    <s v="Fairmont Pkwy"/>
    <n v="209869"/>
    <s v="Focus"/>
    <s v="AWV8"/>
    <s v="KAYLEE RUIZ"/>
    <n v="0"/>
    <n v="0"/>
    <n v="0"/>
    <n v="0"/>
    <n v="0"/>
    <n v="0"/>
    <n v="2.88"/>
    <n v="5.31"/>
    <n v="0"/>
    <n v="0"/>
    <n v="4.93"/>
    <n v="0"/>
    <n v="0.06"/>
    <n v="0"/>
    <n v="0"/>
    <n v="0"/>
    <n v="0"/>
    <n v="9.57"/>
    <n v="0"/>
    <n v="0"/>
  </r>
  <r>
    <x v="0"/>
    <x v="0"/>
    <x v="5"/>
    <s v="Brittanie Braggs"/>
    <s v="Houston South West"/>
    <s v="Kingsbridge"/>
    <n v="209862"/>
    <s v="Regular"/>
    <s v="AX7H"/>
    <s v="MUHAMMAD ALI"/>
    <n v="0"/>
    <n v="0"/>
    <n v="0"/>
    <n v="0"/>
    <n v="0"/>
    <n v="0"/>
    <n v="0"/>
    <n v="0.15"/>
    <n v="0.31"/>
    <n v="0"/>
    <n v="0"/>
    <n v="1.1499999999999999"/>
    <n v="8.58"/>
    <n v="2.5"/>
    <n v="0.01"/>
    <n v="0"/>
    <n v="5.0999999999999996"/>
    <n v="2.4300000000000002"/>
    <n v="0"/>
    <n v="8.0299999999999994"/>
  </r>
  <r>
    <x v="0"/>
    <x v="0"/>
    <x v="5"/>
    <s v="Brittanie Braggs"/>
    <s v="Houston South West"/>
    <s v="Memorial Dr"/>
    <n v="213409"/>
    <s v="Regular"/>
    <s v="AWXH"/>
    <s v="KENNETH AMPONSAH"/>
    <n v="0"/>
    <n v="0"/>
    <n v="0"/>
    <n v="0"/>
    <n v="0"/>
    <n v="0"/>
    <n v="0"/>
    <n v="0"/>
    <n v="0"/>
    <n v="0"/>
    <n v="0"/>
    <n v="0"/>
    <n v="0"/>
    <n v="0"/>
    <n v="0"/>
    <n v="0"/>
    <n v="0"/>
    <n v="0"/>
    <n v="0"/>
    <n v="2.34"/>
  </r>
  <r>
    <x v="0"/>
    <x v="1"/>
    <x v="6"/>
    <s v="Brittanie Braggs"/>
    <s v="Arizona"/>
    <s v="VAL VISTA"/>
    <n v="176995"/>
    <s v="Regular"/>
    <s v="AV01"/>
    <s v="GABRIEL HERRERA"/>
    <n v="0"/>
    <n v="0"/>
    <n v="0"/>
    <n v="0"/>
    <n v="0"/>
    <n v="0"/>
    <n v="0"/>
    <n v="0"/>
    <n v="0"/>
    <n v="0"/>
    <n v="5.37"/>
    <n v="0"/>
    <n v="0"/>
    <n v="0"/>
    <n v="0"/>
    <n v="0"/>
    <n v="0"/>
    <n v="0"/>
    <n v="0"/>
    <n v="5.61"/>
  </r>
  <r>
    <x v="0"/>
    <x v="0"/>
    <x v="1"/>
    <s v="Brittanie Braggs"/>
    <s v="Houston East"/>
    <s v="Deer Park"/>
    <n v="209870"/>
    <s v="Regular"/>
    <s v="AX79"/>
    <s v="ALEXEY ROMERO"/>
    <n v="0"/>
    <n v="1.87"/>
    <n v="0"/>
    <n v="6.62"/>
    <n v="5.19"/>
    <n v="4.7"/>
    <n v="0"/>
    <n v="6.51"/>
    <n v="0"/>
    <n v="9"/>
    <n v="2.97"/>
    <n v="19.66"/>
    <n v="10.54"/>
    <n v="17.23"/>
    <n v="11.379999999999999"/>
    <n v="0"/>
    <n v="0"/>
    <n v="4.58"/>
    <n v="12.89"/>
    <n v="0"/>
  </r>
  <r>
    <x v="0"/>
    <x v="1"/>
    <x v="4"/>
    <s v="Brittanie Braggs"/>
    <s v="North Carolina"/>
    <s v="Reidsville Rd"/>
    <n v="220742"/>
    <s v="Focus"/>
    <s v="AX5E"/>
    <s v="CAROLINA BORJA"/>
    <n v="0"/>
    <n v="0"/>
    <n v="0"/>
    <n v="0"/>
    <n v="0"/>
    <n v="0"/>
    <n v="0"/>
    <n v="0"/>
    <n v="0"/>
    <n v="0"/>
    <n v="0"/>
    <n v="0"/>
    <n v="0"/>
    <n v="0"/>
    <n v="0"/>
    <n v="0"/>
    <n v="0"/>
    <n v="0"/>
    <n v="0"/>
    <n v="0"/>
  </r>
  <r>
    <x v="0"/>
    <x v="0"/>
    <x v="0"/>
    <s v="Brittanie Braggs"/>
    <s v="Houston North East"/>
    <s v="Midtown"/>
    <n v="176027"/>
    <s v="Battleship"/>
    <s v="AX0L"/>
    <s v="JUAN CARDONA"/>
    <n v="0"/>
    <n v="0"/>
    <n v="0"/>
    <n v="0"/>
    <n v="0"/>
    <n v="0"/>
    <n v="0"/>
    <n v="0"/>
    <n v="0"/>
    <n v="0"/>
    <n v="0"/>
    <n v="0"/>
    <n v="0"/>
    <n v="0"/>
    <n v="0"/>
    <n v="0"/>
    <n v="0"/>
    <n v="0"/>
    <n v="0.74"/>
    <n v="0"/>
  </r>
  <r>
    <x v="0"/>
    <x v="1"/>
    <x v="4"/>
    <s v="Brittanie Braggs"/>
    <s v="North Carolina"/>
    <s v="Durham"/>
    <n v="216129"/>
    <s v="Regular"/>
    <s v="AVKZ"/>
    <s v="ANASTACIA LARIOS"/>
    <n v="0"/>
    <n v="0.57999999999999996"/>
    <n v="0.41"/>
    <n v="0"/>
    <n v="0.7"/>
    <n v="0"/>
    <n v="0"/>
    <n v="0"/>
    <n v="0"/>
    <n v="0"/>
    <n v="0"/>
    <n v="0"/>
    <n v="0"/>
    <n v="0"/>
    <n v="0"/>
    <n v="0"/>
    <n v="0"/>
    <n v="0"/>
    <n v="2.2400000000000002"/>
    <n v="0"/>
  </r>
  <r>
    <x v="0"/>
    <x v="0"/>
    <x v="1"/>
    <s v="Brittanie Braggs"/>
    <s v="Houston East"/>
    <s v="Angleton Harvin Dr"/>
    <n v="180412"/>
    <s v="Regular"/>
    <s v="AX4F"/>
    <s v="JANERRA MALLET"/>
    <n v="0"/>
    <n v="0"/>
    <n v="0"/>
    <n v="0"/>
    <n v="0"/>
    <n v="0"/>
    <n v="0"/>
    <n v="0"/>
    <n v="0"/>
    <n v="0"/>
    <n v="0"/>
    <n v="0"/>
    <n v="0"/>
    <n v="0"/>
    <n v="0"/>
    <n v="0"/>
    <n v="0"/>
    <n v="0"/>
    <n v="0.09"/>
    <n v="0"/>
  </r>
  <r>
    <x v="0"/>
    <x v="1"/>
    <x v="2"/>
    <s v="Brittanie Braggs"/>
    <s v="Wisconsin East"/>
    <s v="WAUKESHA"/>
    <n v="176115"/>
    <s v="Regular"/>
    <s v="AX6K"/>
    <s v="REBECCA WALKER"/>
    <n v="0"/>
    <n v="0"/>
    <n v="0"/>
    <n v="0"/>
    <n v="0"/>
    <n v="0"/>
    <n v="0"/>
    <n v="0"/>
    <n v="0"/>
    <n v="0"/>
    <n v="0"/>
    <n v="0"/>
    <n v="0"/>
    <n v="0"/>
    <n v="2.37"/>
    <n v="0"/>
    <n v="5.62"/>
    <n v="8.07"/>
    <n v="4.51"/>
    <n v="0"/>
  </r>
  <r>
    <x v="0"/>
    <x v="0"/>
    <x v="5"/>
    <s v="Brittanie Braggs"/>
    <s v="Houston South West"/>
    <s v="The Grid"/>
    <n v="209858"/>
    <s v="Battleship"/>
    <s v="AX11"/>
    <s v="MONTSE ESPINOZA"/>
    <n v="0"/>
    <n v="0"/>
    <n v="0"/>
    <n v="0"/>
    <n v="0"/>
    <n v="0"/>
    <n v="0"/>
    <n v="0"/>
    <n v="0"/>
    <n v="0"/>
    <n v="0"/>
    <n v="0"/>
    <n v="2.88"/>
    <n v="0"/>
    <n v="0"/>
    <n v="0"/>
    <n v="0"/>
    <n v="0"/>
    <n v="3.26"/>
    <n v="0"/>
  </r>
  <r>
    <x v="0"/>
    <x v="1"/>
    <x v="2"/>
    <s v="Brittanie Braggs"/>
    <s v="Wisconsin East"/>
    <s v="WAUKESHA"/>
    <n v="176115"/>
    <s v="Regular"/>
    <s v="AX9M"/>
    <s v="KENNETH AUSTIN"/>
    <n v="0"/>
    <n v="0"/>
    <n v="0"/>
    <n v="0"/>
    <n v="0"/>
    <n v="0"/>
    <n v="1.35"/>
    <n v="0"/>
    <n v="0.93"/>
    <n v="0"/>
    <n v="0"/>
    <n v="0"/>
    <n v="0.6"/>
    <n v="11.870000000000001"/>
    <n v="0"/>
    <n v="0.96"/>
    <n v="1.0900000000000001"/>
    <n v="10.17"/>
    <n v="0"/>
    <n v="0"/>
  </r>
  <r>
    <x v="0"/>
    <x v="0"/>
    <x v="1"/>
    <s v="Brittanie Braggs"/>
    <s v="Houston East"/>
    <s v="Baytown"/>
    <n v="219201"/>
    <s v="Regular"/>
    <s v="AP2E"/>
    <s v="JOHN SOLER"/>
    <n v="0"/>
    <n v="0"/>
    <n v="0"/>
    <n v="0"/>
    <n v="0"/>
    <n v="0"/>
    <n v="0"/>
    <n v="0"/>
    <n v="0"/>
    <n v="0"/>
    <n v="0"/>
    <n v="0"/>
    <n v="0"/>
    <n v="0"/>
    <n v="0"/>
    <n v="0"/>
    <n v="0"/>
    <n v="10.19"/>
    <n v="0"/>
    <n v="0"/>
  </r>
  <r>
    <x v="0"/>
    <x v="0"/>
    <x v="5"/>
    <s v="Brittanie Braggs"/>
    <s v="Houston South West"/>
    <s v="The Grid"/>
    <n v="209858"/>
    <s v="Battleship"/>
    <s v="AX32"/>
    <s v="DANIELE WILLIS"/>
    <n v="0"/>
    <n v="0"/>
    <n v="0"/>
    <n v="0"/>
    <n v="0"/>
    <n v="0"/>
    <n v="0"/>
    <n v="4.63"/>
    <n v="0"/>
    <n v="0"/>
    <n v="0"/>
    <n v="0"/>
    <n v="0.42"/>
    <n v="0"/>
    <n v="0"/>
    <n v="0"/>
    <n v="0"/>
    <n v="0"/>
    <n v="0"/>
    <n v="1.98"/>
  </r>
  <r>
    <x v="0"/>
    <x v="0"/>
    <x v="5"/>
    <s v="Brittanie Braggs"/>
    <s v="Houston South West"/>
    <s v="Kingsbridge"/>
    <n v="209862"/>
    <s v="Regular"/>
    <s v="AXAF"/>
    <s v="KAILYN GRILLO"/>
    <n v="0"/>
    <n v="0"/>
    <n v="0"/>
    <n v="0"/>
    <n v="0"/>
    <n v="0"/>
    <n v="0"/>
    <n v="0"/>
    <n v="0"/>
    <n v="0"/>
    <n v="0"/>
    <n v="0"/>
    <n v="0"/>
    <n v="0"/>
    <n v="0.34"/>
    <n v="0"/>
    <n v="0"/>
    <n v="0"/>
    <n v="0"/>
    <m/>
  </r>
  <r>
    <x v="0"/>
    <x v="0"/>
    <x v="1"/>
    <s v="Brittanie Braggs"/>
    <s v="Houston East"/>
    <s v="Angleton Harvin Dr"/>
    <n v="180412"/>
    <s v="Regular"/>
    <s v="AX12"/>
    <s v="BARON JOHNSON"/>
    <n v="1"/>
    <n v="10.709999999999999"/>
    <n v="6.6000000000000005"/>
    <n v="11.120000000000001"/>
    <n v="0"/>
    <n v="0"/>
    <n v="0"/>
    <n v="0.77"/>
    <n v="3.05"/>
    <n v="0"/>
    <n v="0"/>
    <n v="0"/>
    <n v="0"/>
    <n v="0"/>
    <n v="0"/>
    <n v="0"/>
    <n v="0"/>
    <n v="1.55"/>
    <n v="0"/>
    <m/>
  </r>
  <r>
    <x v="0"/>
    <x v="1"/>
    <x v="2"/>
    <s v="Brittanie Braggs"/>
    <s v="Wisconsin West"/>
    <s v="Onalaska"/>
    <n v="180225"/>
    <s v="Flagship"/>
    <s v="AX2G"/>
    <s v="JULIUS JULSON"/>
    <n v="0"/>
    <n v="0"/>
    <n v="0"/>
    <n v="0"/>
    <n v="0"/>
    <n v="1.39"/>
    <n v="0"/>
    <n v="0"/>
    <n v="0"/>
    <n v="2.21"/>
    <n v="0.95"/>
    <n v="0.82"/>
    <n v="0"/>
    <n v="5.79"/>
    <n v="0"/>
    <n v="0"/>
    <n v="0"/>
    <n v="1.62"/>
    <n v="0"/>
    <m/>
  </r>
  <r>
    <x v="0"/>
    <x v="1"/>
    <x v="6"/>
    <s v="Brittanie Braggs"/>
    <s v="Arizona"/>
    <s v="Bethany Home"/>
    <n v="216514"/>
    <s v="Regular"/>
    <s v="AX6A"/>
    <s v="JOHNATHAN MARCHISIO BAER"/>
    <n v="0"/>
    <n v="0"/>
    <n v="0"/>
    <n v="0"/>
    <n v="0"/>
    <n v="0"/>
    <n v="0"/>
    <n v="0"/>
    <n v="0"/>
    <n v="0"/>
    <n v="0"/>
    <n v="0"/>
    <n v="0"/>
    <n v="3.8"/>
    <n v="0"/>
    <n v="5.4"/>
    <n v="2.1800000000000002"/>
    <n v="0.27"/>
    <n v="0"/>
    <m/>
  </r>
  <r>
    <x v="0"/>
    <x v="0"/>
    <x v="8"/>
    <s v="Brittanie Braggs"/>
    <s v="Austin"/>
    <s v="Rutland"/>
    <n v="152336"/>
    <s v="Regular"/>
    <s v="AWNP"/>
    <s v="LUIS PEREZ"/>
    <n v="0"/>
    <n v="0"/>
    <n v="0"/>
    <n v="0"/>
    <n v="0"/>
    <n v="0"/>
    <n v="0"/>
    <n v="0"/>
    <n v="0"/>
    <n v="0"/>
    <n v="0"/>
    <n v="0"/>
    <n v="0"/>
    <n v="0"/>
    <n v="0"/>
    <n v="0"/>
    <n v="1.08"/>
    <n v="2.5499999999999998"/>
    <n v="0"/>
    <m/>
  </r>
  <r>
    <x v="0"/>
    <x v="1"/>
    <x v="2"/>
    <s v="Brittanie Braggs"/>
    <s v="Wisconsin West"/>
    <s v="APPLETON"/>
    <n v="207757"/>
    <s v="Battleship"/>
    <s v="AX9I"/>
    <s v="NICKOLAS PROPST"/>
    <n v="0"/>
    <n v="0"/>
    <n v="0"/>
    <n v="0"/>
    <n v="0"/>
    <n v="0"/>
    <n v="0"/>
    <n v="0"/>
    <n v="0"/>
    <n v="0"/>
    <n v="0"/>
    <n v="0"/>
    <n v="0"/>
    <n v="0"/>
    <n v="0"/>
    <n v="0"/>
    <n v="1.1200000000000001"/>
    <n v="7.36"/>
    <n v="0"/>
    <m/>
  </r>
  <r>
    <x v="0"/>
    <x v="1"/>
    <x v="2"/>
    <s v="Brittanie Braggs"/>
    <s v="Wisconsin East"/>
    <s v="Sturgeon Bay"/>
    <n v="240558"/>
    <s v="Regular"/>
    <s v="AX7A"/>
    <s v="SAMANTHA SIMONAR"/>
    <n v="0"/>
    <n v="0"/>
    <n v="0"/>
    <n v="0"/>
    <n v="0"/>
    <n v="0"/>
    <n v="0"/>
    <n v="0"/>
    <n v="0"/>
    <n v="0"/>
    <n v="0"/>
    <n v="0"/>
    <n v="0"/>
    <n v="0"/>
    <n v="0"/>
    <n v="0"/>
    <n v="0"/>
    <n v="5.99"/>
    <n v="0"/>
    <m/>
  </r>
  <r>
    <x v="0"/>
    <x v="0"/>
    <x v="0"/>
    <s v="Brittanie Braggs"/>
    <s v="Houston North East"/>
    <s v="Missouri City"/>
    <n v="174113"/>
    <s v="Regular"/>
    <s v="AX2S"/>
    <s v="JESUS UMANA"/>
    <n v="0"/>
    <n v="0"/>
    <n v="0"/>
    <n v="0"/>
    <n v="0"/>
    <n v="0"/>
    <n v="0"/>
    <n v="0"/>
    <n v="0"/>
    <n v="0"/>
    <n v="0"/>
    <n v="0"/>
    <n v="0"/>
    <n v="0"/>
    <n v="0"/>
    <n v="1.5"/>
    <n v="0"/>
    <n v="2.37"/>
    <n v="0"/>
    <m/>
  </r>
  <r>
    <x v="0"/>
    <x v="1"/>
    <x v="2"/>
    <s v="Brittanie Braggs"/>
    <s v="Wisconsin East"/>
    <s v="WAUKESHA"/>
    <n v="176115"/>
    <s v="Regular"/>
    <s v="AX03"/>
    <s v="JONNE THURMAN"/>
    <n v="0"/>
    <n v="0"/>
    <n v="0"/>
    <n v="0"/>
    <n v="0"/>
    <n v="0"/>
    <n v="0"/>
    <n v="0"/>
    <n v="0"/>
    <n v="0"/>
    <n v="0"/>
    <n v="0"/>
    <n v="0"/>
    <n v="0"/>
    <n v="0"/>
    <n v="0"/>
    <n v="0"/>
    <n v="1.41"/>
    <n v="0"/>
    <m/>
  </r>
  <r>
    <x v="0"/>
    <x v="1"/>
    <x v="2"/>
    <s v="Brittanie Braggs"/>
    <s v="Wisconsin West"/>
    <s v="Onalaska"/>
    <n v="180225"/>
    <s v="Flagship"/>
    <s v="AX2D"/>
    <s v="TREIN BENBENEK"/>
    <n v="0"/>
    <n v="0"/>
    <n v="0"/>
    <n v="0"/>
    <n v="0"/>
    <n v="0"/>
    <n v="0"/>
    <n v="0"/>
    <n v="0"/>
    <n v="0"/>
    <n v="0"/>
    <n v="0"/>
    <n v="0"/>
    <n v="0"/>
    <n v="0"/>
    <n v="0"/>
    <n v="1.22"/>
    <m/>
    <m/>
    <m/>
  </r>
  <r>
    <x v="0"/>
    <x v="0"/>
    <x v="5"/>
    <s v="Brittanie Braggs"/>
    <s v="Houston South West"/>
    <s v="Kingsbridge"/>
    <n v="209862"/>
    <s v="Regular"/>
    <s v="AX49"/>
    <s v="ALEXIS PIERCE"/>
    <n v="0"/>
    <n v="0"/>
    <n v="0"/>
    <n v="0"/>
    <n v="0"/>
    <n v="0"/>
    <n v="0"/>
    <n v="0"/>
    <n v="0"/>
    <n v="0"/>
    <n v="0"/>
    <n v="0"/>
    <n v="0"/>
    <n v="0"/>
    <n v="0"/>
    <n v="0"/>
    <n v="0.28999999999999998"/>
    <m/>
    <m/>
    <m/>
  </r>
  <r>
    <x v="0"/>
    <x v="0"/>
    <x v="0"/>
    <s v="Brittanie Braggs"/>
    <s v="Houston North East"/>
    <s v="Fondren Village"/>
    <n v="209863"/>
    <s v="Regular"/>
    <s v="A45V"/>
    <s v="JOCELYN AGUIRRE"/>
    <n v="0"/>
    <n v="0"/>
    <n v="0"/>
    <n v="0"/>
    <n v="0"/>
    <n v="0"/>
    <n v="0"/>
    <n v="0"/>
    <n v="0"/>
    <n v="0"/>
    <n v="0"/>
    <n v="0"/>
    <n v="2.48"/>
    <n v="0"/>
    <n v="0"/>
    <n v="0"/>
    <n v="0.81"/>
    <m/>
    <m/>
    <m/>
  </r>
  <r>
    <x v="0"/>
    <x v="1"/>
    <x v="6"/>
    <s v="Brittanie Braggs"/>
    <s v="Arizona"/>
    <s v="VAL VISTA"/>
    <n v="176995"/>
    <s v="Regular"/>
    <s v="AW6W"/>
    <s v="RICH LIN"/>
    <n v="0"/>
    <n v="0"/>
    <n v="0"/>
    <n v="0"/>
    <n v="8.33"/>
    <n v="0"/>
    <n v="0"/>
    <n v="0"/>
    <n v="0"/>
    <n v="0"/>
    <n v="0"/>
    <n v="0"/>
    <n v="0"/>
    <n v="0"/>
    <n v="0"/>
    <n v="0"/>
    <n v="0.76"/>
    <m/>
    <m/>
    <m/>
  </r>
  <r>
    <x v="0"/>
    <x v="1"/>
    <x v="2"/>
    <s v="Brittanie Braggs"/>
    <s v="Wisconsin West"/>
    <s v="APPLETON"/>
    <n v="207757"/>
    <s v="Battleship"/>
    <s v="AXAG"/>
    <s v="MITZI ORTEGA"/>
    <n v="0"/>
    <n v="0"/>
    <n v="0"/>
    <n v="0"/>
    <n v="0"/>
    <n v="0"/>
    <n v="0"/>
    <n v="0"/>
    <n v="0"/>
    <n v="0"/>
    <n v="0"/>
    <n v="0"/>
    <n v="0"/>
    <n v="0.26"/>
    <n v="1.32"/>
    <n v="0"/>
    <n v="1.36"/>
    <m/>
    <m/>
    <m/>
  </r>
  <r>
    <x v="0"/>
    <x v="0"/>
    <x v="3"/>
    <s v="Brittanie Braggs"/>
    <s v="San Antonio/Laredo"/>
    <s v="San Pedro"/>
    <n v="215746"/>
    <s v="Flagship"/>
    <s v="AX4V"/>
    <s v="PETER SEGOVIA"/>
    <n v="0"/>
    <n v="0"/>
    <n v="0"/>
    <n v="0"/>
    <n v="0"/>
    <n v="0"/>
    <n v="0"/>
    <n v="0"/>
    <n v="0"/>
    <n v="0"/>
    <n v="0"/>
    <n v="0"/>
    <n v="0.17"/>
    <n v="0"/>
    <n v="0"/>
    <n v="1.07"/>
    <n v="2.4300000000000002"/>
    <m/>
    <m/>
    <m/>
  </r>
  <r>
    <x v="0"/>
    <x v="1"/>
    <x v="2"/>
    <s v="Brittanie Braggs"/>
    <s v="Wisconsin East"/>
    <s v="Sturgeon Bay"/>
    <n v="240558"/>
    <s v="Regular"/>
    <s v="AXB7"/>
    <s v="KYLE PERRY"/>
    <n v="0"/>
    <n v="0"/>
    <n v="0"/>
    <n v="0"/>
    <n v="0"/>
    <n v="0"/>
    <n v="0"/>
    <n v="0"/>
    <n v="0"/>
    <n v="0"/>
    <n v="0"/>
    <n v="0"/>
    <n v="0"/>
    <n v="0"/>
    <n v="0"/>
    <n v="0"/>
    <n v="0.05"/>
    <m/>
    <m/>
    <m/>
  </r>
  <r>
    <x v="0"/>
    <x v="1"/>
    <x v="6"/>
    <s v="Brittanie Braggs"/>
    <s v="Arizona"/>
    <s v="Buffalo Spot"/>
    <n v="178109"/>
    <s v="Battleship"/>
    <s v="AX6F"/>
    <s v="ORLANDO LANDEROS HERNANDEZ"/>
    <n v="0"/>
    <n v="0"/>
    <n v="0"/>
    <n v="0"/>
    <n v="0"/>
    <n v="0"/>
    <n v="0"/>
    <n v="0"/>
    <n v="0"/>
    <n v="0"/>
    <n v="0"/>
    <n v="0"/>
    <n v="0"/>
    <n v="0"/>
    <n v="0"/>
    <n v="0"/>
    <n v="0.42"/>
    <m/>
    <m/>
    <m/>
  </r>
  <r>
    <x v="0"/>
    <x v="0"/>
    <x v="0"/>
    <s v="Brittanie Braggs"/>
    <s v="Houston North East"/>
    <s v="Rosenberg"/>
    <n v="219200"/>
    <s v="Focus"/>
    <s v="AWZZ"/>
    <s v="NASTASSIA CLIFFORD"/>
    <n v="0"/>
    <n v="0"/>
    <n v="0"/>
    <n v="0"/>
    <n v="0.28999999999999998"/>
    <n v="0"/>
    <n v="0"/>
    <n v="2.46"/>
    <n v="0"/>
    <n v="0.04"/>
    <n v="0.44"/>
    <n v="4.09"/>
    <n v="0"/>
    <n v="4.0999999999999996"/>
    <n v="0"/>
    <n v="5.85"/>
    <n v="0"/>
    <m/>
    <m/>
    <m/>
  </r>
  <r>
    <x v="0"/>
    <x v="0"/>
    <x v="5"/>
    <s v="Brittanie Braggs"/>
    <s v="Houston South West"/>
    <s v="Little York Rd"/>
    <n v="217138"/>
    <s v="Regular"/>
    <s v="AX3O"/>
    <s v="CRISTIAN FUENTES"/>
    <n v="0"/>
    <n v="0"/>
    <n v="0"/>
    <n v="0"/>
    <n v="0"/>
    <n v="0"/>
    <n v="0"/>
    <n v="0"/>
    <n v="0"/>
    <n v="0"/>
    <n v="0"/>
    <n v="0"/>
    <n v="0"/>
    <n v="0"/>
    <n v="0"/>
    <n v="0.38"/>
    <n v="0"/>
    <m/>
    <m/>
    <m/>
  </r>
  <r>
    <x v="0"/>
    <x v="0"/>
    <x v="0"/>
    <s v="Brittanie Braggs"/>
    <s v="Houston North East"/>
    <s v="Midtown"/>
    <n v="176027"/>
    <s v="Battleship"/>
    <s v="AX38"/>
    <s v="YOUSSOUF ISSA GAMBO"/>
    <n v="0"/>
    <n v="0"/>
    <n v="0"/>
    <n v="0"/>
    <n v="0"/>
    <n v="0"/>
    <n v="0"/>
    <n v="0"/>
    <n v="0"/>
    <n v="0"/>
    <n v="0"/>
    <n v="0"/>
    <n v="0"/>
    <n v="0"/>
    <n v="0"/>
    <n v="0.64"/>
    <n v="0"/>
    <m/>
    <m/>
    <m/>
  </r>
  <r>
    <x v="0"/>
    <x v="0"/>
    <x v="0"/>
    <s v="Brittanie Braggs"/>
    <s v="Houston North East"/>
    <s v="Rosenberg"/>
    <n v="219200"/>
    <s v="Focus"/>
    <s v="AX6Z"/>
    <s v="LAUNEKIA MURRY"/>
    <n v="0"/>
    <n v="0"/>
    <n v="0"/>
    <n v="0"/>
    <n v="0"/>
    <n v="3.6"/>
    <n v="7.26"/>
    <n v="7.45"/>
    <n v="6.46"/>
    <n v="4.63"/>
    <n v="3.37"/>
    <n v="8.5599999999999987"/>
    <n v="11.31"/>
    <n v="9.15"/>
    <n v="2.93"/>
    <n v="0"/>
    <n v="1.96"/>
    <m/>
    <m/>
    <m/>
  </r>
  <r>
    <x v="0"/>
    <x v="1"/>
    <x v="2"/>
    <s v="Brittanie Braggs"/>
    <s v="Wisconsin West"/>
    <s v="PLOVER"/>
    <n v="207760"/>
    <s v="Flagship"/>
    <s v="AXA0"/>
    <s v="CHRISTOPHER WEIDNER"/>
    <n v="0"/>
    <n v="0"/>
    <n v="0"/>
    <n v="0"/>
    <n v="0"/>
    <n v="0"/>
    <n v="0"/>
    <n v="0"/>
    <n v="0"/>
    <n v="0"/>
    <n v="0"/>
    <n v="0"/>
    <n v="0"/>
    <n v="0"/>
    <n v="0"/>
    <n v="1.1000000000000001"/>
    <m/>
    <m/>
    <m/>
    <m/>
  </r>
  <r>
    <x v="0"/>
    <x v="0"/>
    <x v="1"/>
    <s v="Brittanie Braggs"/>
    <s v="Houston East"/>
    <s v="Falls Creek Humble"/>
    <n v="176028"/>
    <s v="Battleship"/>
    <s v="AWWU"/>
    <s v="AYIANA ROSADO BATISTA"/>
    <n v="0"/>
    <n v="0"/>
    <n v="0"/>
    <n v="0"/>
    <n v="0"/>
    <n v="4"/>
    <n v="0"/>
    <n v="0"/>
    <n v="0"/>
    <n v="0"/>
    <n v="0.88"/>
    <n v="0"/>
    <n v="0"/>
    <n v="0"/>
    <n v="0"/>
    <n v="0.5"/>
    <m/>
    <m/>
    <m/>
    <m/>
  </r>
  <r>
    <x v="0"/>
    <x v="0"/>
    <x v="0"/>
    <s v="Brittanie Braggs"/>
    <s v="Houston North East"/>
    <s v="Richmond (River Park)"/>
    <n v="174110"/>
    <s v="Regular"/>
    <s v="AX8N"/>
    <s v="ISAAC GAVAN"/>
    <n v="0"/>
    <n v="0"/>
    <n v="0"/>
    <n v="0"/>
    <n v="0"/>
    <n v="0"/>
    <n v="0"/>
    <n v="0"/>
    <n v="0"/>
    <n v="0"/>
    <n v="0"/>
    <n v="0"/>
    <n v="0"/>
    <n v="0"/>
    <n v="0"/>
    <m/>
    <m/>
    <m/>
    <m/>
    <m/>
  </r>
  <r>
    <x v="0"/>
    <x v="1"/>
    <x v="2"/>
    <s v="Brittanie Braggs"/>
    <s v="Wisconsin West"/>
    <s v="Tomah Buan Street"/>
    <n v="180228"/>
    <s v="Battleship"/>
    <s v="AX92"/>
    <s v="MARKUS KELLY"/>
    <n v="0"/>
    <n v="0.6"/>
    <n v="0.34"/>
    <n v="0"/>
    <n v="0"/>
    <n v="0"/>
    <n v="0.27"/>
    <n v="3.75"/>
    <n v="2.4"/>
    <n v="3.14"/>
    <n v="0.45"/>
    <n v="5.45"/>
    <n v="0"/>
    <n v="7.17"/>
    <n v="3.51"/>
    <m/>
    <m/>
    <m/>
    <m/>
    <m/>
  </r>
  <r>
    <x v="0"/>
    <x v="0"/>
    <x v="3"/>
    <s v="Brittanie Braggs"/>
    <s v="San Antonio/Laredo"/>
    <s v="Uvalde"/>
    <n v="215747"/>
    <s v="Flagship"/>
    <s v="AXDW"/>
    <s v="CAMERON MCLEAN"/>
    <n v="0"/>
    <n v="0"/>
    <n v="0"/>
    <n v="0"/>
    <n v="0"/>
    <n v="0"/>
    <n v="0"/>
    <n v="0"/>
    <n v="0"/>
    <n v="0"/>
    <n v="0"/>
    <n v="0"/>
    <n v="0"/>
    <n v="0"/>
    <n v="2.69"/>
    <m/>
    <m/>
    <m/>
    <m/>
    <m/>
  </r>
  <r>
    <x v="0"/>
    <x v="0"/>
    <x v="7"/>
    <s v="Brittanie Braggs"/>
    <s v="Colorado"/>
    <s v="Interquest"/>
    <n v="241356"/>
    <s v="Regular"/>
    <s v="AX84"/>
    <s v="DAVID MURILLO"/>
    <n v="0"/>
    <n v="0"/>
    <n v="0"/>
    <n v="0"/>
    <n v="0"/>
    <n v="0"/>
    <n v="0"/>
    <n v="0"/>
    <n v="0"/>
    <n v="0"/>
    <n v="0"/>
    <n v="1.23"/>
    <n v="0"/>
    <n v="0"/>
    <n v="2.78"/>
    <m/>
    <m/>
    <m/>
    <m/>
    <m/>
  </r>
  <r>
    <x v="0"/>
    <x v="1"/>
    <x v="2"/>
    <s v="Brittanie Braggs"/>
    <s v="Wisconsin East"/>
    <s v="Sturgeon Bay"/>
    <n v="240558"/>
    <s v="Regular"/>
    <s v="AXCY"/>
    <s v="CHELSIE TYSON"/>
    <n v="0"/>
    <n v="0"/>
    <n v="0"/>
    <n v="0"/>
    <n v="0"/>
    <n v="0"/>
    <n v="0"/>
    <n v="7.51"/>
    <n v="0"/>
    <n v="0"/>
    <n v="0"/>
    <n v="6.36"/>
    <n v="0"/>
    <n v="0"/>
    <n v="0.83"/>
    <m/>
    <m/>
    <m/>
    <m/>
    <m/>
  </r>
  <r>
    <x v="0"/>
    <x v="0"/>
    <x v="8"/>
    <s v="Brittanie Braggs"/>
    <s v="Austin"/>
    <s v="OLTORF"/>
    <n v="176020"/>
    <s v="Regular"/>
    <s v="AWB2"/>
    <s v="JOEL FLORES"/>
    <n v="0"/>
    <n v="0"/>
    <n v="0"/>
    <n v="0"/>
    <n v="0"/>
    <n v="0"/>
    <n v="0"/>
    <n v="0"/>
    <n v="0"/>
    <n v="0"/>
    <n v="0"/>
    <n v="0"/>
    <n v="0"/>
    <n v="0"/>
    <n v="5.25"/>
    <m/>
    <m/>
    <m/>
    <m/>
    <m/>
  </r>
  <r>
    <x v="0"/>
    <x v="0"/>
    <x v="5"/>
    <s v="Brittanie Braggs"/>
    <s v="Houston South West"/>
    <s v="Little York Rd"/>
    <n v="217138"/>
    <s v="Regular"/>
    <s v="AWXR"/>
    <s v="JESUS CHAVEZ"/>
    <n v="0"/>
    <n v="0"/>
    <n v="0.18"/>
    <n v="5.93"/>
    <n v="4.4800000000000004"/>
    <n v="0"/>
    <n v="10.52"/>
    <n v="0"/>
    <n v="0"/>
    <n v="0.26"/>
    <n v="0"/>
    <n v="0"/>
    <n v="1.99"/>
    <n v="0.04"/>
    <m/>
    <m/>
    <m/>
    <m/>
    <m/>
    <m/>
  </r>
  <r>
    <x v="0"/>
    <x v="0"/>
    <x v="0"/>
    <s v="Brittanie Braggs"/>
    <s v="Houston North East"/>
    <s v="Midtown"/>
    <n v="176027"/>
    <s v="Battleship"/>
    <s v="AXAM"/>
    <s v="JOSE SANCHEZ"/>
    <n v="2.31"/>
    <n v="0"/>
    <n v="1.05"/>
    <n v="0"/>
    <n v="0"/>
    <n v="0"/>
    <n v="0"/>
    <n v="0"/>
    <n v="0"/>
    <n v="0.02"/>
    <n v="0.51"/>
    <n v="0"/>
    <n v="0"/>
    <n v="0"/>
    <m/>
    <m/>
    <m/>
    <m/>
    <m/>
    <m/>
  </r>
  <r>
    <x v="0"/>
    <x v="0"/>
    <x v="5"/>
    <s v="Brittanie Braggs"/>
    <s v="Houston South West"/>
    <s v="The Grid"/>
    <n v="209858"/>
    <s v="Battleship"/>
    <s v="AX4H"/>
    <s v="ZIVIA HODGE"/>
    <n v="0"/>
    <n v="0"/>
    <n v="0"/>
    <n v="0"/>
    <n v="0"/>
    <n v="0"/>
    <n v="0"/>
    <n v="0"/>
    <n v="6.55"/>
    <n v="0"/>
    <n v="0"/>
    <n v="7.3900000000000006"/>
    <n v="3.78"/>
    <n v="0"/>
    <m/>
    <m/>
    <m/>
    <m/>
    <m/>
    <m/>
  </r>
  <r>
    <x v="0"/>
    <x v="0"/>
    <x v="7"/>
    <s v="Brittanie Braggs"/>
    <s v="Colorado"/>
    <s v="Interquest"/>
    <n v="241356"/>
    <s v="Regular"/>
    <s v="AXFG"/>
    <s v="MICHAEL MARTINEZ"/>
    <n v="0"/>
    <n v="0"/>
    <n v="2.62"/>
    <n v="0"/>
    <n v="3.01"/>
    <n v="4.18"/>
    <n v="9.36"/>
    <n v="7.28"/>
    <n v="2.87"/>
    <n v="1.86"/>
    <n v="0.91"/>
    <n v="0"/>
    <n v="1.17"/>
    <n v="0"/>
    <m/>
    <m/>
    <m/>
    <m/>
    <m/>
    <m/>
  </r>
  <r>
    <x v="0"/>
    <x v="0"/>
    <x v="0"/>
    <s v="Brittanie Braggs"/>
    <s v="Houston North East"/>
    <s v="Missouri City"/>
    <n v="174113"/>
    <s v="Regular"/>
    <s v="AX8O"/>
    <s v="MODOU SANYANG"/>
    <n v="0"/>
    <n v="0.53"/>
    <n v="0"/>
    <n v="0"/>
    <n v="8.7799999999999994"/>
    <n v="4.55"/>
    <n v="6.58"/>
    <n v="2.89"/>
    <n v="0"/>
    <n v="0"/>
    <n v="0"/>
    <n v="0"/>
    <n v="0.05"/>
    <n v="0"/>
    <m/>
    <m/>
    <m/>
    <m/>
    <m/>
    <m/>
  </r>
  <r>
    <x v="0"/>
    <x v="1"/>
    <x v="6"/>
    <s v="Brittanie Braggs"/>
    <s v="Arizona"/>
    <s v="Buffalo Spot"/>
    <n v="178109"/>
    <s v="Battleship"/>
    <s v="AX80"/>
    <s v="MARIANA GUTIERREZ PAYAN"/>
    <n v="0"/>
    <n v="0"/>
    <n v="0"/>
    <n v="0"/>
    <n v="0"/>
    <n v="0"/>
    <n v="0"/>
    <n v="0"/>
    <n v="0"/>
    <n v="0"/>
    <n v="0"/>
    <n v="0"/>
    <n v="1.59"/>
    <m/>
    <m/>
    <m/>
    <m/>
    <m/>
    <m/>
    <m/>
  </r>
  <r>
    <x v="0"/>
    <x v="0"/>
    <x v="8"/>
    <s v="Brittanie Braggs"/>
    <s v="Austin"/>
    <s v="Rutland"/>
    <n v="152336"/>
    <s v="Regular"/>
    <s v="AXGA"/>
    <s v="MARÃA CARRILLO"/>
    <n v="0"/>
    <n v="0.12"/>
    <n v="0"/>
    <n v="0"/>
    <n v="0"/>
    <n v="0"/>
    <n v="0.91"/>
    <n v="0"/>
    <n v="0"/>
    <n v="0"/>
    <n v="0"/>
    <n v="0.54"/>
    <m/>
    <m/>
    <m/>
    <m/>
    <m/>
    <m/>
    <m/>
    <m/>
  </r>
  <r>
    <x v="0"/>
    <x v="1"/>
    <x v="6"/>
    <s v="Brittanie Braggs"/>
    <s v="Arizona"/>
    <s v="The Groves"/>
    <n v="211579"/>
    <s v="Regular"/>
    <s v="AXGL"/>
    <s v="JIMMY GOMEZ"/>
    <n v="0"/>
    <n v="0"/>
    <n v="0"/>
    <n v="0"/>
    <n v="0"/>
    <n v="0"/>
    <n v="0"/>
    <n v="2.93"/>
    <n v="2.97"/>
    <n v="0"/>
    <n v="0"/>
    <n v="0.46"/>
    <m/>
    <m/>
    <m/>
    <m/>
    <m/>
    <m/>
    <m/>
    <m/>
  </r>
  <r>
    <x v="0"/>
    <x v="0"/>
    <x v="7"/>
    <s v="Brittanie Braggs"/>
    <s v="Colorado"/>
    <s v="Briargate"/>
    <n v="178937"/>
    <s v="Regular"/>
    <s v="AXDU"/>
    <s v="JACOB MILLER"/>
    <n v="0"/>
    <n v="0"/>
    <n v="0"/>
    <n v="0"/>
    <n v="0"/>
    <n v="7.8699999999999992"/>
    <n v="8"/>
    <n v="9.4"/>
    <n v="16.66"/>
    <n v="14.700000000000001"/>
    <n v="18.489999999999998"/>
    <n v="5.56"/>
    <m/>
    <m/>
    <m/>
    <m/>
    <m/>
    <m/>
    <m/>
    <m/>
  </r>
  <r>
    <x v="0"/>
    <x v="0"/>
    <x v="3"/>
    <s v="Brittanie Braggs"/>
    <s v="San Antonio/Laredo"/>
    <s v="Uvalde"/>
    <n v="215747"/>
    <s v="Flagship"/>
    <s v="AXHP"/>
    <s v="SEBASTIAN PEREZ"/>
    <n v="0"/>
    <n v="0"/>
    <n v="0"/>
    <n v="0"/>
    <n v="0"/>
    <n v="0"/>
    <n v="0"/>
    <n v="0"/>
    <n v="0"/>
    <n v="0"/>
    <n v="0"/>
    <n v="4.03"/>
    <m/>
    <m/>
    <m/>
    <m/>
    <m/>
    <m/>
    <m/>
    <m/>
  </r>
  <r>
    <x v="0"/>
    <x v="1"/>
    <x v="6"/>
    <s v="Brittanie Braggs"/>
    <s v="Arizona"/>
    <s v="The Groves"/>
    <n v="211579"/>
    <s v="Regular"/>
    <s v="AXC3"/>
    <s v="EDDIE DIAZ"/>
    <n v="0"/>
    <n v="2.5299999999999998"/>
    <n v="0"/>
    <n v="0"/>
    <n v="0"/>
    <n v="6.58"/>
    <n v="0.13"/>
    <n v="0"/>
    <n v="0"/>
    <n v="5.31"/>
    <n v="0.67"/>
    <m/>
    <m/>
    <m/>
    <m/>
    <m/>
    <m/>
    <m/>
    <m/>
    <m/>
  </r>
  <r>
    <x v="0"/>
    <x v="0"/>
    <x v="0"/>
    <s v="Brittanie Braggs"/>
    <s v="Houston North East"/>
    <s v="Ponderosa Forest"/>
    <n v="209868"/>
    <s v="Regular"/>
    <s v="AX6T"/>
    <s v="SARA LYNN GREEN"/>
    <n v="0"/>
    <n v="0"/>
    <n v="0"/>
    <n v="0"/>
    <n v="0"/>
    <n v="0"/>
    <n v="0.47"/>
    <n v="0"/>
    <n v="0"/>
    <n v="0"/>
    <n v="3.01"/>
    <m/>
    <m/>
    <m/>
    <m/>
    <m/>
    <m/>
    <m/>
    <m/>
    <m/>
  </r>
  <r>
    <x v="0"/>
    <x v="0"/>
    <x v="5"/>
    <s v="Brittanie Braggs"/>
    <s v="Houston South West"/>
    <s v="The Grid"/>
    <n v="209858"/>
    <s v="Battleship"/>
    <s v="AXFK"/>
    <s v="TOMAS GOMEZ GUERRERO"/>
    <n v="0"/>
    <n v="0"/>
    <n v="0"/>
    <n v="0"/>
    <n v="0"/>
    <n v="0"/>
    <n v="0"/>
    <n v="0"/>
    <n v="0"/>
    <n v="0"/>
    <n v="5.6"/>
    <m/>
    <m/>
    <m/>
    <m/>
    <m/>
    <m/>
    <m/>
    <m/>
    <m/>
  </r>
  <r>
    <x v="0"/>
    <x v="0"/>
    <x v="5"/>
    <s v="Brittanie Braggs"/>
    <s v="Houston South West"/>
    <s v="Little York Rd"/>
    <n v="217138"/>
    <s v="Regular"/>
    <s v="AXG6"/>
    <s v="JESUS QUINTANA"/>
    <n v="0"/>
    <n v="0"/>
    <n v="0"/>
    <n v="0"/>
    <n v="0"/>
    <n v="0"/>
    <n v="0"/>
    <n v="1.19"/>
    <n v="0"/>
    <n v="0"/>
    <n v="0.46"/>
    <m/>
    <m/>
    <m/>
    <m/>
    <m/>
    <m/>
    <m/>
    <m/>
    <m/>
  </r>
  <r>
    <x v="0"/>
    <x v="1"/>
    <x v="2"/>
    <s v="Brittanie Braggs"/>
    <s v="Wisconsin West"/>
    <s v="PLOVER"/>
    <n v="207760"/>
    <s v="Flagship"/>
    <s v="A7FX"/>
    <s v="SUSANA RODRIGUEZ MATA"/>
    <n v="0"/>
    <n v="0"/>
    <n v="0.24"/>
    <n v="0"/>
    <n v="0"/>
    <n v="2.65"/>
    <n v="0"/>
    <n v="0.14000000000000001"/>
    <n v="0"/>
    <n v="0"/>
    <n v="0.83"/>
    <m/>
    <m/>
    <m/>
    <m/>
    <m/>
    <m/>
    <m/>
    <m/>
    <m/>
  </r>
  <r>
    <x v="0"/>
    <x v="0"/>
    <x v="3"/>
    <s v="Brittanie Braggs"/>
    <s v="San Antonio/Laredo"/>
    <s v="DEL RIO"/>
    <n v="207754"/>
    <s v="Flagship"/>
    <s v="AX7P"/>
    <s v="FERNANDO GARZA"/>
    <n v="0"/>
    <n v="0"/>
    <n v="0"/>
    <n v="0"/>
    <n v="0"/>
    <n v="0"/>
    <n v="0"/>
    <n v="0"/>
    <n v="0"/>
    <n v="1.53"/>
    <m/>
    <m/>
    <m/>
    <m/>
    <m/>
    <m/>
    <m/>
    <m/>
    <m/>
    <m/>
  </r>
  <r>
    <x v="0"/>
    <x v="0"/>
    <x v="7"/>
    <s v="Brittanie Braggs"/>
    <s v="Colorado"/>
    <s v="Sand Hill"/>
    <n v="195709"/>
    <s v="Focus"/>
    <s v="AXIT"/>
    <s v="PEDRO MONJARAZ"/>
    <n v="0"/>
    <n v="0.35"/>
    <n v="0"/>
    <n v="0"/>
    <n v="4.28"/>
    <n v="0"/>
    <n v="0"/>
    <n v="0"/>
    <n v="0"/>
    <n v="3.53"/>
    <m/>
    <m/>
    <m/>
    <m/>
    <m/>
    <m/>
    <m/>
    <m/>
    <m/>
    <m/>
  </r>
  <r>
    <x v="0"/>
    <x v="0"/>
    <x v="0"/>
    <s v="Brittanie Braggs"/>
    <s v="Houston North East"/>
    <s v="Midtown"/>
    <n v="176027"/>
    <s v="Battleship"/>
    <s v="AXAN"/>
    <s v="PERLA VALLE"/>
    <n v="0"/>
    <n v="0"/>
    <n v="0"/>
    <n v="0.99"/>
    <n v="0"/>
    <n v="0"/>
    <n v="0"/>
    <n v="0"/>
    <n v="0"/>
    <n v="0"/>
    <m/>
    <m/>
    <m/>
    <m/>
    <m/>
    <m/>
    <m/>
    <m/>
    <m/>
    <m/>
  </r>
  <r>
    <x v="0"/>
    <x v="1"/>
    <x v="6"/>
    <s v="Brittanie Braggs"/>
    <s v="Arizona"/>
    <s v="MIDVALE PLAZA"/>
    <n v="216515"/>
    <s v="Regular"/>
    <s v="AWRR"/>
    <s v="FRANCISCO SOLIS"/>
    <n v="0"/>
    <n v="0"/>
    <n v="0.24"/>
    <n v="0"/>
    <n v="0"/>
    <n v="0"/>
    <n v="0"/>
    <n v="0"/>
    <n v="5.9600000000000009"/>
    <n v="0"/>
    <m/>
    <m/>
    <m/>
    <m/>
    <m/>
    <m/>
    <m/>
    <m/>
    <m/>
    <m/>
  </r>
  <r>
    <x v="0"/>
    <x v="1"/>
    <x v="2"/>
    <s v="Brittanie Braggs"/>
    <s v="Wisconsin East"/>
    <s v="WAUKESHA"/>
    <n v="176115"/>
    <s v="Regular"/>
    <s v="AX90"/>
    <s v="JIMAUNTE WATSON"/>
    <n v="0"/>
    <n v="0"/>
    <n v="0"/>
    <n v="0"/>
    <n v="4.3"/>
    <n v="0"/>
    <n v="3.1"/>
    <n v="0"/>
    <n v="8.42"/>
    <n v="0"/>
    <m/>
    <m/>
    <m/>
    <m/>
    <m/>
    <m/>
    <m/>
    <m/>
    <m/>
    <m/>
  </r>
  <r>
    <x v="0"/>
    <x v="0"/>
    <x v="1"/>
    <s v="Brittanie Braggs"/>
    <s v="Houston East"/>
    <s v="Baytown"/>
    <n v="219201"/>
    <s v="Regular"/>
    <s v="AXIN"/>
    <s v="DONOVAN RODRIGUEZ"/>
    <n v="0"/>
    <n v="0"/>
    <n v="0"/>
    <n v="0"/>
    <n v="0"/>
    <n v="0"/>
    <n v="0"/>
    <n v="4.12"/>
    <n v="1.21"/>
    <n v="0"/>
    <m/>
    <m/>
    <m/>
    <m/>
    <m/>
    <m/>
    <m/>
    <m/>
    <m/>
    <m/>
  </r>
  <r>
    <x v="0"/>
    <x v="1"/>
    <x v="6"/>
    <s v="Brittanie Braggs"/>
    <s v="Arizona"/>
    <s v="The Groves"/>
    <n v="211579"/>
    <s v="Regular"/>
    <s v="AXH7"/>
    <s v="ADAN BARAHONA"/>
    <n v="8.74"/>
    <n v="0"/>
    <n v="1.2"/>
    <n v="0"/>
    <n v="8.2099999999999991"/>
    <n v="0"/>
    <n v="3.58"/>
    <n v="0.31"/>
    <n v="0.75"/>
    <n v="0"/>
    <m/>
    <m/>
    <m/>
    <m/>
    <m/>
    <m/>
    <m/>
    <m/>
    <m/>
    <m/>
  </r>
  <r>
    <x v="0"/>
    <x v="0"/>
    <x v="3"/>
    <s v="Brittanie Braggs"/>
    <s v="San Antonio/Laredo"/>
    <s v="Laredo- Bob Bullock"/>
    <n v="164638"/>
    <s v="Battleship"/>
    <s v="AWJI"/>
    <s v="CLARISSA FLORES"/>
    <n v="0"/>
    <n v="0"/>
    <n v="0"/>
    <n v="0"/>
    <n v="0"/>
    <n v="0"/>
    <n v="0"/>
    <n v="0"/>
    <n v="0.24"/>
    <n v="0"/>
    <m/>
    <m/>
    <m/>
    <m/>
    <m/>
    <m/>
    <m/>
    <m/>
    <m/>
    <m/>
  </r>
  <r>
    <x v="0"/>
    <x v="0"/>
    <x v="3"/>
    <s v="Brittanie Braggs"/>
    <s v="San Antonio/Laredo"/>
    <s v="DEL RIO"/>
    <n v="207754"/>
    <s v="Flagship"/>
    <s v="AXC0"/>
    <s v="ADRIANA IBARRA"/>
    <n v="0"/>
    <n v="0"/>
    <n v="0"/>
    <n v="0"/>
    <n v="0"/>
    <n v="0"/>
    <n v="0"/>
    <n v="0"/>
    <n v="0.93"/>
    <n v="0"/>
    <m/>
    <m/>
    <m/>
    <m/>
    <m/>
    <m/>
    <m/>
    <m/>
    <m/>
    <m/>
  </r>
  <r>
    <x v="0"/>
    <x v="0"/>
    <x v="0"/>
    <s v="Brittanie Braggs"/>
    <s v="Houston North East"/>
    <s v="Fondren Village"/>
    <n v="209863"/>
    <s v="Regular"/>
    <s v="AXA6"/>
    <s v="JAYLYN PEREZ"/>
    <n v="0"/>
    <n v="0"/>
    <n v="0"/>
    <n v="0"/>
    <n v="0"/>
    <n v="0.57999999999999996"/>
    <n v="0"/>
    <n v="0"/>
    <n v="2.33"/>
    <n v="0"/>
    <m/>
    <m/>
    <m/>
    <m/>
    <m/>
    <m/>
    <m/>
    <m/>
    <m/>
    <m/>
  </r>
  <r>
    <x v="0"/>
    <x v="0"/>
    <x v="8"/>
    <s v="Brittanie Braggs"/>
    <s v="Austin"/>
    <s v="OLTORF"/>
    <n v="176020"/>
    <s v="Regular"/>
    <s v="AXC1"/>
    <s v="MUKAI SELEKWA"/>
    <n v="0"/>
    <n v="0"/>
    <n v="0"/>
    <n v="0"/>
    <n v="0"/>
    <n v="0"/>
    <n v="6.74"/>
    <n v="0"/>
    <n v="2.5099999999999998"/>
    <n v="0"/>
    <m/>
    <m/>
    <m/>
    <m/>
    <m/>
    <m/>
    <m/>
    <m/>
    <m/>
    <m/>
  </r>
  <r>
    <x v="0"/>
    <x v="0"/>
    <x v="0"/>
    <s v="Brittanie Braggs"/>
    <s v="Houston North East"/>
    <s v="Riverstone"/>
    <n v="207758"/>
    <s v="Flagship"/>
    <s v="AWTB"/>
    <s v="MEKAYLA GARCIA"/>
    <n v="0"/>
    <n v="0"/>
    <n v="0"/>
    <n v="0"/>
    <n v="0"/>
    <n v="0"/>
    <n v="0"/>
    <n v="0"/>
    <n v="0.06"/>
    <n v="0"/>
    <m/>
    <m/>
    <m/>
    <m/>
    <m/>
    <m/>
    <m/>
    <m/>
    <m/>
    <m/>
  </r>
  <r>
    <x v="0"/>
    <x v="1"/>
    <x v="6"/>
    <s v="Brittanie Braggs"/>
    <s v="Arizona"/>
    <s v="Buffalo Spot"/>
    <n v="178109"/>
    <s v="Battleship"/>
    <s v="AXHO"/>
    <s v="DEZIREE LOPEZ"/>
    <n v="0"/>
    <n v="1.04"/>
    <n v="0"/>
    <n v="0"/>
    <n v="0.75"/>
    <n v="0"/>
    <n v="0"/>
    <n v="0.56999999999999995"/>
    <m/>
    <n v="0"/>
    <m/>
    <m/>
    <m/>
    <m/>
    <m/>
    <m/>
    <m/>
    <m/>
    <m/>
    <m/>
  </r>
  <r>
    <x v="0"/>
    <x v="1"/>
    <x v="4"/>
    <s v="Brittanie Braggs"/>
    <s v="North Carolina"/>
    <s v="Reidsville Rd"/>
    <n v="220742"/>
    <s v="Focus"/>
    <s v="AXMG"/>
    <s v="AIDAN SULLIVAN"/>
    <n v="0"/>
    <n v="0"/>
    <n v="0"/>
    <n v="0"/>
    <n v="0"/>
    <n v="0"/>
    <n v="0"/>
    <n v="0"/>
    <m/>
    <n v="0"/>
    <m/>
    <m/>
    <m/>
    <m/>
    <m/>
    <m/>
    <m/>
    <m/>
    <m/>
    <m/>
  </r>
  <r>
    <x v="0"/>
    <x v="0"/>
    <x v="0"/>
    <s v="Brittanie Braggs"/>
    <s v="Houston North East"/>
    <s v="Missouri City"/>
    <n v="174113"/>
    <s v="Regular"/>
    <s v="AX4I"/>
    <s v="KHAMRY TATUM"/>
    <n v="0"/>
    <n v="0"/>
    <n v="0"/>
    <n v="0"/>
    <n v="0"/>
    <n v="0"/>
    <n v="1.36"/>
    <n v="0"/>
    <m/>
    <m/>
    <m/>
    <m/>
    <m/>
    <m/>
    <m/>
    <m/>
    <m/>
    <m/>
    <m/>
    <m/>
  </r>
  <r>
    <x v="0"/>
    <x v="0"/>
    <x v="1"/>
    <s v="Brittanie Braggs"/>
    <s v="Houston East"/>
    <s v="Deer Park"/>
    <n v="209870"/>
    <s v="Regular"/>
    <s v="AXL5"/>
    <s v="STEVEN GARCIA"/>
    <n v="12.47"/>
    <n v="13.35"/>
    <n v="5.03"/>
    <n v="9.83"/>
    <n v="6.77"/>
    <n v="5.99"/>
    <n v="0.32"/>
    <n v="0"/>
    <m/>
    <m/>
    <m/>
    <m/>
    <m/>
    <m/>
    <m/>
    <m/>
    <m/>
    <m/>
    <m/>
    <m/>
  </r>
  <r>
    <x v="0"/>
    <x v="1"/>
    <x v="4"/>
    <s v="Brittanie Braggs"/>
    <s v="North Carolina"/>
    <s v="Winterville NC"/>
    <n v="177547"/>
    <s v="Regular"/>
    <s v="AX8B"/>
    <s v="NATALIE LUCKADOO"/>
    <n v="0"/>
    <n v="0"/>
    <n v="0"/>
    <n v="0"/>
    <n v="0"/>
    <n v="0"/>
    <n v="7.0000000000000007E-2"/>
    <n v="0"/>
    <m/>
    <m/>
    <m/>
    <m/>
    <m/>
    <m/>
    <m/>
    <m/>
    <m/>
    <m/>
    <m/>
    <m/>
  </r>
  <r>
    <x v="0"/>
    <x v="1"/>
    <x v="2"/>
    <s v="Brittanie Braggs"/>
    <s v="Wisconsin West"/>
    <s v="Onalaska"/>
    <n v="180225"/>
    <s v="Flagship"/>
    <s v="A98Y"/>
    <s v="JUSTIN FERGUSON"/>
    <n v="0"/>
    <n v="0.79"/>
    <n v="0"/>
    <n v="0"/>
    <n v="0"/>
    <n v="1.1000000000000001"/>
    <n v="1.93"/>
    <n v="0"/>
    <m/>
    <m/>
    <m/>
    <m/>
    <m/>
    <m/>
    <m/>
    <m/>
    <m/>
    <m/>
    <m/>
    <m/>
  </r>
  <r>
    <x v="0"/>
    <x v="0"/>
    <x v="5"/>
    <s v="Brittanie Braggs"/>
    <s v="Houston South West"/>
    <s v="Kingsbridge"/>
    <n v="209862"/>
    <s v="Regular"/>
    <s v="AXJG"/>
    <s v="KASON MATIN"/>
    <n v="0.87"/>
    <n v="0"/>
    <n v="0"/>
    <n v="0"/>
    <n v="0"/>
    <n v="0.37"/>
    <n v="0"/>
    <n v="0"/>
    <m/>
    <m/>
    <m/>
    <m/>
    <m/>
    <m/>
    <m/>
    <m/>
    <m/>
    <m/>
    <m/>
    <m/>
  </r>
  <r>
    <x v="0"/>
    <x v="0"/>
    <x v="3"/>
    <s v="Brittanie Braggs"/>
    <s v="San Antonio/Laredo"/>
    <s v="DEL RIO"/>
    <n v="207754"/>
    <s v="Flagship"/>
    <s v="AXI2"/>
    <s v="ISABELLA HERNANDEZ"/>
    <n v="0"/>
    <n v="0"/>
    <n v="0"/>
    <n v="0"/>
    <n v="1.01"/>
    <n v="0"/>
    <n v="0"/>
    <n v="0"/>
    <m/>
    <m/>
    <m/>
    <m/>
    <m/>
    <m/>
    <m/>
    <m/>
    <m/>
    <m/>
    <m/>
    <m/>
  </r>
  <r>
    <x v="0"/>
    <x v="0"/>
    <x v="7"/>
    <s v="Brittanie Braggs"/>
    <s v="Colorado"/>
    <s v="Grand View Market Place"/>
    <n v="210924"/>
    <s v="Regular"/>
    <s v="AXLJ"/>
    <s v="LORENA LOPEZ"/>
    <n v="0"/>
    <n v="3.76"/>
    <n v="0"/>
    <n v="6.48"/>
    <n v="0.36"/>
    <n v="0"/>
    <n v="0"/>
    <n v="0"/>
    <m/>
    <m/>
    <m/>
    <m/>
    <m/>
    <m/>
    <m/>
    <m/>
    <m/>
    <m/>
    <m/>
    <m/>
  </r>
  <r>
    <x v="0"/>
    <x v="0"/>
    <x v="5"/>
    <s v="Brittanie Braggs"/>
    <s v="Houston South West"/>
    <s v="Memorial Dr"/>
    <n v="213409"/>
    <s v="Regular"/>
    <s v="AX91"/>
    <s v="HANNAH CARTER"/>
    <n v="0"/>
    <n v="0"/>
    <n v="0"/>
    <n v="0"/>
    <n v="0"/>
    <n v="0"/>
    <n v="0"/>
    <n v="0"/>
    <m/>
    <m/>
    <m/>
    <m/>
    <m/>
    <m/>
    <m/>
    <m/>
    <m/>
    <m/>
    <m/>
    <m/>
  </r>
  <r>
    <x v="0"/>
    <x v="1"/>
    <x v="2"/>
    <s v="Brittanie Braggs"/>
    <s v="Wisconsin West"/>
    <s v="Richland Center"/>
    <n v="240355"/>
    <s v="Regular"/>
    <s v="AW8U"/>
    <s v="KELSEY STIBBE"/>
    <n v="0"/>
    <n v="0"/>
    <n v="0"/>
    <n v="0"/>
    <n v="0.73"/>
    <n v="0"/>
    <n v="0"/>
    <n v="0"/>
    <m/>
    <m/>
    <m/>
    <m/>
    <m/>
    <m/>
    <m/>
    <m/>
    <m/>
    <m/>
    <m/>
    <m/>
  </r>
  <r>
    <x v="0"/>
    <x v="1"/>
    <x v="2"/>
    <s v="Brittanie Braggs"/>
    <s v="Wisconsin West"/>
    <s v="Tomah Buan Street"/>
    <n v="180228"/>
    <s v="Battleship"/>
    <s v="AXGB"/>
    <s v="HANNAH EMLUND"/>
    <n v="0"/>
    <n v="0"/>
    <n v="0"/>
    <n v="0.18"/>
    <n v="0"/>
    <n v="0"/>
    <n v="0"/>
    <n v="0"/>
    <m/>
    <m/>
    <m/>
    <m/>
    <m/>
    <m/>
    <m/>
    <m/>
    <m/>
    <m/>
    <m/>
    <m/>
  </r>
  <r>
    <x v="0"/>
    <x v="0"/>
    <x v="3"/>
    <s v="Brittanie Braggs"/>
    <s v="San Antonio/Laredo"/>
    <s v="Laredo Crossing"/>
    <n v="174067"/>
    <s v="Regular"/>
    <s v="AWTA"/>
    <s v="YOSELIN GONZALEZ"/>
    <n v="0"/>
    <n v="0"/>
    <n v="0"/>
    <n v="0.02"/>
    <n v="0"/>
    <n v="0"/>
    <n v="0"/>
    <n v="0"/>
    <m/>
    <m/>
    <m/>
    <m/>
    <m/>
    <m/>
    <m/>
    <m/>
    <m/>
    <m/>
    <m/>
    <m/>
  </r>
  <r>
    <x v="0"/>
    <x v="0"/>
    <x v="7"/>
    <s v="Brittanie Braggs"/>
    <s v="Colorado"/>
    <s v="Fountain MESA ROAD"/>
    <n v="178719"/>
    <s v="Battleship"/>
    <s v="AXIP"/>
    <s v="BRENDA NAPE"/>
    <n v="0"/>
    <n v="0"/>
    <n v="1.08"/>
    <n v="0"/>
    <n v="0"/>
    <n v="0"/>
    <n v="0"/>
    <n v="0"/>
    <m/>
    <m/>
    <m/>
    <m/>
    <m/>
    <m/>
    <m/>
    <m/>
    <m/>
    <m/>
    <m/>
    <m/>
  </r>
  <r>
    <x v="0"/>
    <x v="1"/>
    <x v="4"/>
    <s v="Brittanie Braggs"/>
    <s v="North Carolina"/>
    <s v="Winterville NC"/>
    <n v="177547"/>
    <s v="Regular"/>
    <s v="AXNV"/>
    <s v="FELICITY OTERO"/>
    <n v="0"/>
    <n v="0"/>
    <n v="0.3"/>
    <n v="0"/>
    <n v="0"/>
    <n v="0"/>
    <n v="0"/>
    <n v="0"/>
    <m/>
    <m/>
    <m/>
    <m/>
    <m/>
    <m/>
    <m/>
    <m/>
    <m/>
    <m/>
    <m/>
    <m/>
  </r>
  <r>
    <x v="0"/>
    <x v="1"/>
    <x v="2"/>
    <s v="Brittanie Braggs"/>
    <s v="Wisconsin West"/>
    <s v="Tomah Buan Street"/>
    <n v="180228"/>
    <s v="Battleship"/>
    <s v="AXLK"/>
    <s v="OZZY DEWEES"/>
    <n v="0"/>
    <n v="9.16"/>
    <n v="0"/>
    <n v="0"/>
    <n v="0"/>
    <n v="0"/>
    <n v="0"/>
    <n v="0"/>
    <m/>
    <m/>
    <m/>
    <m/>
    <m/>
    <m/>
    <m/>
    <m/>
    <m/>
    <m/>
    <m/>
    <m/>
  </r>
  <r>
    <x v="0"/>
    <x v="1"/>
    <x v="6"/>
    <s v="Brittanie Braggs"/>
    <s v="Arizona"/>
    <s v="Legacy Village"/>
    <n v="178016"/>
    <s v="Regular"/>
    <s v="AXFY"/>
    <s v="DIEGO RODRIGUEZ"/>
    <n v="0"/>
    <n v="1.69"/>
    <n v="0"/>
    <n v="0"/>
    <n v="0"/>
    <n v="0"/>
    <n v="0"/>
    <n v="0"/>
    <m/>
    <m/>
    <m/>
    <m/>
    <m/>
    <m/>
    <m/>
    <m/>
    <m/>
    <m/>
    <m/>
    <m/>
  </r>
  <r>
    <x v="0"/>
    <x v="1"/>
    <x v="6"/>
    <s v="Brittanie Braggs"/>
    <s v="Arizona"/>
    <s v="Bethany Home"/>
    <n v="216514"/>
    <s v="Regular"/>
    <s v="AXIA"/>
    <s v="HEIDI RONQUILLO"/>
    <n v="0"/>
    <n v="0.78"/>
    <n v="0"/>
    <n v="0"/>
    <n v="0"/>
    <n v="0"/>
    <n v="0"/>
    <n v="0"/>
    <m/>
    <m/>
    <m/>
    <m/>
    <m/>
    <m/>
    <m/>
    <m/>
    <m/>
    <m/>
    <m/>
    <m/>
  </r>
  <r>
    <x v="0"/>
    <x v="0"/>
    <x v="1"/>
    <s v="Brittanie Braggs"/>
    <s v="Houston East"/>
    <s v="Deer Park"/>
    <n v="209870"/>
    <s v="Regular"/>
    <s v="AXS4"/>
    <s v="DAVID VOISIN"/>
    <n v="0"/>
    <n v="0.35"/>
    <n v="0"/>
    <n v="0"/>
    <n v="0"/>
    <n v="0"/>
    <n v="0"/>
    <n v="0"/>
    <m/>
    <m/>
    <m/>
    <m/>
    <m/>
    <m/>
    <m/>
    <m/>
    <m/>
    <m/>
    <m/>
    <m/>
  </r>
  <r>
    <x v="0"/>
    <x v="1"/>
    <x v="2"/>
    <s v="Brittanie Braggs"/>
    <s v="Wisconsin West"/>
    <s v="APPLETON"/>
    <n v="207757"/>
    <s v="Battleship"/>
    <s v="AXR7"/>
    <s v="ROBERT WARREN"/>
    <n v="0"/>
    <n v="6.84"/>
    <n v="0"/>
    <n v="0"/>
    <n v="0"/>
    <n v="0"/>
    <n v="0"/>
    <n v="0"/>
    <m/>
    <m/>
    <m/>
    <m/>
    <m/>
    <m/>
    <m/>
    <m/>
    <m/>
    <m/>
    <m/>
    <m/>
  </r>
  <r>
    <x v="0"/>
    <x v="1"/>
    <x v="6"/>
    <s v="Brittanie Braggs"/>
    <s v="Arizona"/>
    <s v="Old Vail Plaza"/>
    <n v="222262"/>
    <s v="Regular"/>
    <s v="AXS0"/>
    <s v="DREW RUDH"/>
    <n v="0.26"/>
    <n v="0"/>
    <m/>
    <m/>
    <m/>
    <m/>
    <m/>
    <m/>
    <m/>
    <m/>
    <m/>
    <m/>
    <m/>
    <m/>
    <m/>
    <m/>
    <m/>
    <m/>
    <m/>
    <m/>
  </r>
  <r>
    <x v="0"/>
    <x v="0"/>
    <x v="3"/>
    <s v="Brittanie Braggs"/>
    <s v="San Antonio/Laredo"/>
    <s v="San Pedro"/>
    <n v="215746"/>
    <s v="Flagship"/>
    <s v="AXR9"/>
    <s v="NICHOLAS WILMOTH"/>
    <n v="0.17"/>
    <n v="0"/>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0" applyNumberFormats="0" applyBorderFormats="0" applyFontFormats="0" applyPatternFormats="0" applyAlignmentFormats="0" applyWidthHeightFormats="1" dataCaption="Values" updatedVersion="8" minRefreshableVersion="3" itemPrintTitles="1" createdVersion="5" indent="0" outline="1" outlineData="1" multipleFieldFilters="0" rowHeaderCaption="VP/TM">
  <location ref="B3:G14" firstHeaderRow="0" firstDataRow="1" firstDataCol="1"/>
  <pivotFields count="17">
    <pivotField showAll="0"/>
    <pivotField showAll="0"/>
    <pivotField showAll="0"/>
    <pivotField axis="axisRow" showAll="0" sortType="ascending">
      <items count="2">
        <item x="0"/>
        <item t="default"/>
      </items>
    </pivotField>
    <pivotField showAll="0">
      <items count="3">
        <item x="0"/>
        <item x="1"/>
        <item t="default"/>
      </items>
    </pivotField>
    <pivotField axis="axisRow" showAll="0" sortType="ascending">
      <items count="10">
        <item x="3"/>
        <item x="2"/>
        <item x="6"/>
        <item x="0"/>
        <item x="5"/>
        <item x="8"/>
        <item x="1"/>
        <item x="7"/>
        <item x="4"/>
        <item t="default"/>
      </items>
    </pivotField>
    <pivotField showAll="0"/>
    <pivotField showAll="0"/>
    <pivotField dataField="1" showAll="0"/>
    <pivotField dataField="1" numFmtId="2" showAll="0"/>
    <pivotField dataField="1" numFmtId="2" showAll="0"/>
    <pivotField dataField="1" numFmtId="2" showAll="0"/>
    <pivotField dataField="1" numFmtId="2" showAll="0"/>
    <pivotField numFmtId="2" showAll="0"/>
    <pivotField numFmtId="2" showAll="0"/>
    <pivotField numFmtId="2" showAll="0"/>
    <pivotField numFmtId="2" showAll="0"/>
  </pivotFields>
  <rowFields count="2">
    <field x="3"/>
    <field x="5"/>
  </rowFields>
  <rowItems count="11">
    <i>
      <x/>
    </i>
    <i r="1">
      <x/>
    </i>
    <i r="1">
      <x v="1"/>
    </i>
    <i r="1">
      <x v="2"/>
    </i>
    <i r="1">
      <x v="3"/>
    </i>
    <i r="1">
      <x v="4"/>
    </i>
    <i r="1">
      <x v="5"/>
    </i>
    <i r="1">
      <x v="6"/>
    </i>
    <i r="1">
      <x v="7"/>
    </i>
    <i r="1">
      <x v="8"/>
    </i>
    <i t="grand">
      <x/>
    </i>
  </rowItems>
  <colFields count="1">
    <field x="-2"/>
  </colFields>
  <colItems count="5">
    <i>
      <x/>
    </i>
    <i i="1">
      <x v="1"/>
    </i>
    <i i="2">
      <x v="2"/>
    </i>
    <i i="3">
      <x v="3"/>
    </i>
    <i i="4">
      <x v="4"/>
    </i>
  </colItems>
  <dataFields count="5">
    <dataField name=" Weekly Budgeted HRS as of 08 - 14 Apr" fld="8" baseField="5" baseItem="1"/>
    <dataField name=" Regular Hours  as of 08 - 13 Apr 2026" fld="9" baseField="0" baseItem="0"/>
    <dataField name=" Overtime Hours  as of 08 - 13 Apr 2026" fld="10" baseField="0" baseItem="0"/>
    <dataField name=" Other Hours   as of 08 - 13 Apr 2026" fld="11" baseField="0" baseItem="0"/>
    <dataField name=" Total Hours as of 08 - 13 Apr 2026" fld="12" baseField="0" baseItem="0"/>
  </dataFields>
  <formats count="42">
    <format dxfId="138">
      <pivotArea type="all" dataOnly="0" outline="0" fieldPosition="0"/>
    </format>
    <format dxfId="137">
      <pivotArea outline="0" collapsedLevelsAreSubtotals="1" fieldPosition="0"/>
    </format>
    <format dxfId="136">
      <pivotArea field="4" type="button" dataOnly="0" labelOnly="1" outline="0"/>
    </format>
    <format dxfId="135">
      <pivotArea dataOnly="0" labelOnly="1" grandRow="1" outline="0" fieldPosition="0"/>
    </format>
    <format dxfId="134">
      <pivotArea dataOnly="0" labelOnly="1" outline="0" fieldPosition="0">
        <references count="1">
          <reference field="4294967294" count="5">
            <x v="0"/>
            <x v="1"/>
            <x v="2"/>
            <x v="3"/>
            <x v="4"/>
          </reference>
        </references>
      </pivotArea>
    </format>
    <format dxfId="133">
      <pivotArea type="all" dataOnly="0" outline="0" fieldPosition="0"/>
    </format>
    <format dxfId="132">
      <pivotArea outline="0" collapsedLevelsAreSubtotals="1" fieldPosition="0"/>
    </format>
    <format dxfId="131">
      <pivotArea field="4" type="button" dataOnly="0" labelOnly="1" outline="0"/>
    </format>
    <format dxfId="130">
      <pivotArea dataOnly="0" labelOnly="1" grandRow="1" outline="0" fieldPosition="0"/>
    </format>
    <format dxfId="129">
      <pivotArea dataOnly="0" labelOnly="1" outline="0" fieldPosition="0">
        <references count="1">
          <reference field="4294967294" count="5">
            <x v="0"/>
            <x v="1"/>
            <x v="2"/>
            <x v="3"/>
            <x v="4"/>
          </reference>
        </references>
      </pivotArea>
    </format>
    <format dxfId="128">
      <pivotArea grandRow="1" outline="0" collapsedLevelsAreSubtotals="1" fieldPosition="0"/>
    </format>
    <format dxfId="127">
      <pivotArea dataOnly="0" labelOnly="1" grandRow="1" outline="0" fieldPosition="0"/>
    </format>
    <format dxfId="126">
      <pivotArea grandRow="1" outline="0" collapsedLevelsAreSubtotals="1" fieldPosition="0"/>
    </format>
    <format dxfId="125">
      <pivotArea dataOnly="0" labelOnly="1" grandRow="1" outline="0" fieldPosition="0"/>
    </format>
    <format dxfId="124">
      <pivotArea field="4" type="button" dataOnly="0" labelOnly="1" outline="0"/>
    </format>
    <format dxfId="123">
      <pivotArea dataOnly="0" labelOnly="1" grandRow="1" outline="0" fieldPosition="0"/>
    </format>
    <format dxfId="122">
      <pivotArea dataOnly="0" labelOnly="1" outline="0" fieldPosition="0">
        <references count="1">
          <reference field="4294967294" count="5">
            <x v="0"/>
            <x v="1"/>
            <x v="2"/>
            <x v="3"/>
            <x v="4"/>
          </reference>
        </references>
      </pivotArea>
    </format>
    <format dxfId="121">
      <pivotArea field="4" type="button" dataOnly="0" labelOnly="1" outline="0"/>
    </format>
    <format dxfId="120">
      <pivotArea dataOnly="0" labelOnly="1" outline="0" fieldPosition="0">
        <references count="1">
          <reference field="4294967294" count="5">
            <x v="0"/>
            <x v="1"/>
            <x v="2"/>
            <x v="3"/>
            <x v="4"/>
          </reference>
        </references>
      </pivotArea>
    </format>
    <format dxfId="119">
      <pivotArea outline="0" collapsedLevelsAreSubtotals="1" fieldPosition="0"/>
    </format>
    <format dxfId="118">
      <pivotArea grandRow="1" outline="0" collapsedLevelsAreSubtotals="1" fieldPosition="0"/>
    </format>
    <format dxfId="117">
      <pivotArea dataOnly="0" labelOnly="1" grandRow="1" outline="0" fieldPosition="0"/>
    </format>
    <format dxfId="116">
      <pivotArea outline="0" collapsedLevelsAreSubtotals="1" fieldPosition="0"/>
    </format>
    <format dxfId="115">
      <pivotArea field="4" type="button" dataOnly="0" labelOnly="1" outline="0"/>
    </format>
    <format dxfId="114">
      <pivotArea dataOnly="0" labelOnly="1" outline="0" fieldPosition="0">
        <references count="1">
          <reference field="4294967294" count="5">
            <x v="0"/>
            <x v="1"/>
            <x v="2"/>
            <x v="3"/>
            <x v="4"/>
          </reference>
        </references>
      </pivotArea>
    </format>
    <format dxfId="113">
      <pivotArea dataOnly="0" labelOnly="1" grandRow="1" outline="0" fieldPosition="0"/>
    </format>
    <format dxfId="112">
      <pivotArea type="all" dataOnly="0" outline="0" fieldPosition="0"/>
    </format>
    <format dxfId="111">
      <pivotArea outline="0" collapsedLevelsAreSubtotals="1" fieldPosition="0"/>
    </format>
    <format dxfId="110">
      <pivotArea field="4" type="button" dataOnly="0" labelOnly="1" outline="0"/>
    </format>
    <format dxfId="109">
      <pivotArea dataOnly="0" labelOnly="1" grandRow="1" outline="0" fieldPosition="0"/>
    </format>
    <format dxfId="108">
      <pivotArea dataOnly="0" labelOnly="1" outline="0" fieldPosition="0">
        <references count="1">
          <reference field="4294967294" count="5">
            <x v="0"/>
            <x v="1"/>
            <x v="2"/>
            <x v="3"/>
            <x v="4"/>
          </reference>
        </references>
      </pivotArea>
    </format>
    <format dxfId="107">
      <pivotArea grandRow="1" outline="0" collapsedLevelsAreSubtotals="1" fieldPosition="0"/>
    </format>
    <format dxfId="106">
      <pivotArea dataOnly="0" labelOnly="1" grandRow="1" outline="0" fieldPosition="0"/>
    </format>
    <format dxfId="105">
      <pivotArea grandRow="1" outline="0" collapsedLevelsAreSubtotals="1" fieldPosition="0"/>
    </format>
    <format dxfId="104">
      <pivotArea dataOnly="0" labelOnly="1" grandRow="1" outline="0" fieldPosition="0"/>
    </format>
    <format dxfId="103">
      <pivotArea grandRow="1" outline="0" collapsedLevelsAreSubtotals="1" fieldPosition="0"/>
    </format>
    <format dxfId="102">
      <pivotArea dataOnly="0" labelOnly="1" grandRow="1" outline="0" fieldPosition="0"/>
    </format>
    <format dxfId="101">
      <pivotArea dataOnly="0" labelOnly="1" outline="0" fieldPosition="0">
        <references count="1">
          <reference field="4294967294" count="5">
            <x v="0"/>
            <x v="1"/>
            <x v="2"/>
            <x v="3"/>
            <x v="4"/>
          </reference>
        </references>
      </pivotArea>
    </format>
    <format dxfId="100">
      <pivotArea dataOnly="0" labelOnly="1" outline="0" fieldPosition="0">
        <references count="1">
          <reference field="4294967294" count="5">
            <x v="0"/>
            <x v="1"/>
            <x v="2"/>
            <x v="3"/>
            <x v="4"/>
          </reference>
        </references>
      </pivotArea>
    </format>
    <format dxfId="99">
      <pivotArea field="4" grandRow="1" outline="0" collapsedLevelsAreSubtotals="1">
        <references count="1">
          <reference field="4294967294" count="1" selected="0">
            <x v="2"/>
          </reference>
        </references>
      </pivotArea>
    </format>
    <format dxfId="98">
      <pivotArea field="4" grandRow="1" outline="0" collapsedLevelsAreSubtotals="1">
        <references count="1">
          <reference field="4294967294" count="1" selected="0">
            <x v="2"/>
          </reference>
        </references>
      </pivotArea>
    </format>
    <format dxfId="97">
      <pivotArea dataOnly="0" labelOnly="1" fieldPosition="0">
        <references count="1">
          <reference field="5" count="0"/>
        </references>
      </pivotArea>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1" applyNumberFormats="0" applyBorderFormats="0" applyFontFormats="0" applyPatternFormats="0" applyAlignmentFormats="0" applyWidthHeightFormats="1" dataCaption="Values" updatedVersion="8" minRefreshableVersion="3" itemPrintTitles="1" createdVersion="6" indent="0" outline="1" outlineData="1" multipleFieldFilters="0" rowHeaderCaption="VP/TM">
  <location ref="P3:T14" firstHeaderRow="0" firstDataRow="1" firstDataCol="1"/>
  <pivotFields count="95">
    <pivotField axis="axisRow" showAll="0">
      <items count="2">
        <item x="0"/>
        <item t="default"/>
      </items>
    </pivotField>
    <pivotField showAll="0">
      <items count="3">
        <item x="0"/>
        <item x="1"/>
        <item t="default"/>
      </items>
    </pivotField>
    <pivotField axis="axisRow" showAll="0" sortType="ascending">
      <items count="10">
        <item x="8"/>
        <item x="5"/>
        <item x="7"/>
        <item x="1"/>
        <item sd="0" x="2"/>
        <item x="4"/>
        <item sd="0" x="0"/>
        <item sd="0" x="6"/>
        <item x="3"/>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defaultSubtotal="0"/>
    <pivotField showAll="0"/>
    <pivotField showAll="0"/>
    <pivotField showAll="0" defaultSubtotal="0"/>
    <pivotField showAll="0"/>
    <pivotField showAll="0" defaultSubtotal="0"/>
    <pivotField showAll="0" defaultSubtota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0"/>
    <field x="2"/>
  </rowFields>
  <rowItems count="11">
    <i>
      <x/>
    </i>
    <i r="1">
      <x/>
    </i>
    <i r="1">
      <x v="1"/>
    </i>
    <i r="1">
      <x v="2"/>
    </i>
    <i r="1">
      <x v="3"/>
    </i>
    <i r="1">
      <x v="4"/>
    </i>
    <i r="1">
      <x v="5"/>
    </i>
    <i r="1">
      <x v="6"/>
    </i>
    <i r="1">
      <x v="7"/>
    </i>
    <i r="1">
      <x v="8"/>
    </i>
    <i t="grand">
      <x/>
    </i>
  </rowItems>
  <colFields count="1">
    <field x="-2"/>
  </colFields>
  <colItems count="4">
    <i>
      <x/>
    </i>
    <i i="1">
      <x v="1"/>
    </i>
    <i i="2">
      <x v="2"/>
    </i>
    <i i="3">
      <x v="3"/>
    </i>
  </colItems>
  <dataFields count="4">
    <dataField name=" 08 - 14 Apr 2026" fld="10" baseField="0" baseItem="0"/>
    <dataField name="  01 - 07 Apr 2026" fld="11" baseField="0" baseItem="0"/>
    <dataField name=" 25 - 31 Mar 2026" fld="12" baseField="0" baseItem="0"/>
    <dataField name=" 18-24 Mar 2026" fld="13" baseField="0" baseItem="0"/>
  </dataFields>
  <formats count="45">
    <format dxfId="183">
      <pivotArea outline="0" collapsedLevelsAreSubtotals="1" fieldPosition="0"/>
    </format>
    <format dxfId="182">
      <pivotArea outline="0" collapsedLevelsAreSubtotals="1" fieldPosition="0"/>
    </format>
    <format dxfId="181">
      <pivotArea field="1" type="button" dataOnly="0" labelOnly="1" outline="0"/>
    </format>
    <format dxfId="180">
      <pivotArea field="1" type="button" dataOnly="0" labelOnly="1" outline="0"/>
    </format>
    <format dxfId="179">
      <pivotArea type="all" dataOnly="0" outline="0" fieldPosition="0"/>
    </format>
    <format dxfId="178">
      <pivotArea outline="0" collapsedLevelsAreSubtotals="1" fieldPosition="0"/>
    </format>
    <format dxfId="177">
      <pivotArea field="1" type="button" dataOnly="0" labelOnly="1" outline="0"/>
    </format>
    <format dxfId="176">
      <pivotArea dataOnly="0" labelOnly="1" grandRow="1" outline="0" fieldPosition="0"/>
    </format>
    <format dxfId="175">
      <pivotArea field="1" type="button" dataOnly="0" labelOnly="1" outline="0"/>
    </format>
    <format dxfId="174">
      <pivotArea type="all" dataOnly="0" outline="0" fieldPosition="0"/>
    </format>
    <format dxfId="173">
      <pivotArea outline="0" collapsedLevelsAreSubtotals="1" fieldPosition="0"/>
    </format>
    <format dxfId="172">
      <pivotArea field="1" type="button" dataOnly="0" labelOnly="1" outline="0"/>
    </format>
    <format dxfId="171">
      <pivotArea dataOnly="0" labelOnly="1" grandRow="1" outline="0" fieldPosition="0"/>
    </format>
    <format dxfId="170">
      <pivotArea grandRow="1" outline="0" collapsedLevelsAreSubtotals="1" fieldPosition="0"/>
    </format>
    <format dxfId="169">
      <pivotArea dataOnly="0" labelOnly="1" grandRow="1" outline="0" fieldPosition="0"/>
    </format>
    <format dxfId="168">
      <pivotArea grandRow="1" outline="0" collapsedLevelsAreSubtotals="1" fieldPosition="0"/>
    </format>
    <format dxfId="167">
      <pivotArea dataOnly="0" labelOnly="1" grandRow="1" outline="0" fieldPosition="0"/>
    </format>
    <format dxfId="166">
      <pivotArea grandRow="1" outline="0" collapsedLevelsAreSubtotals="1" fieldPosition="0"/>
    </format>
    <format dxfId="165">
      <pivotArea dataOnly="0" labelOnly="1" grandRow="1" outline="0" fieldPosition="0"/>
    </format>
    <format dxfId="164">
      <pivotArea type="all" dataOnly="0" outline="0" fieldPosition="0"/>
    </format>
    <format dxfId="163">
      <pivotArea outline="0" collapsedLevelsAreSubtotals="1" fieldPosition="0"/>
    </format>
    <format dxfId="162">
      <pivotArea field="1" type="button" dataOnly="0" labelOnly="1" outline="0"/>
    </format>
    <format dxfId="161">
      <pivotArea dataOnly="0" labelOnly="1" grandRow="1" outline="0" fieldPosition="0"/>
    </format>
    <format dxfId="160">
      <pivotArea grandRow="1" outline="0" collapsedLevelsAreSubtotals="1" fieldPosition="0"/>
    </format>
    <format dxfId="159">
      <pivotArea field="0" type="button" dataOnly="0" labelOnly="1" outline="0" axis="axisRow" fieldPosition="0"/>
    </format>
    <format dxfId="158">
      <pivotArea field="0" type="button" dataOnly="0" labelOnly="1" outline="0" axis="axisRow" fieldPosition="0"/>
    </format>
    <format dxfId="157">
      <pivotArea type="all" dataOnly="0" outline="0" fieldPosition="0"/>
    </format>
    <format dxfId="156">
      <pivotArea outline="0" collapsedLevelsAreSubtotals="1" fieldPosition="0"/>
    </format>
    <format dxfId="155">
      <pivotArea field="0" type="button" dataOnly="0" labelOnly="1" outline="0" axis="axisRow" fieldPosition="0"/>
    </format>
    <format dxfId="154">
      <pivotArea dataOnly="0" labelOnly="1" grandRow="1" outline="0" fieldPosition="0"/>
    </format>
    <format dxfId="153">
      <pivotArea dataOnly="0" labelOnly="1" outline="0" fieldPosition="0">
        <references count="1">
          <reference field="4294967294" count="2">
            <x v="2"/>
            <x v="3"/>
          </reference>
        </references>
      </pivotArea>
    </format>
    <format dxfId="152">
      <pivotArea outline="0" collapsedLevelsAreSubtotals="1" fieldPosition="0">
        <references count="1">
          <reference field="4294967294" count="2" selected="0">
            <x v="2"/>
            <x v="3"/>
          </reference>
        </references>
      </pivotArea>
    </format>
    <format dxfId="151">
      <pivotArea field="0" type="button" dataOnly="0" labelOnly="1" outline="0" axis="axisRow" fieldPosition="0"/>
    </format>
    <format dxfId="150">
      <pivotArea dataOnly="0" labelOnly="1" grandRow="1" outline="0" fieldPosition="0"/>
    </format>
    <format dxfId="149">
      <pivotArea dataOnly="0" labelOnly="1" outline="0" fieldPosition="0">
        <references count="1">
          <reference field="4294967294" count="2">
            <x v="2"/>
            <x v="3"/>
          </reference>
        </references>
      </pivotArea>
    </format>
    <format dxfId="148">
      <pivotArea outline="0" collapsedLevelsAreSubtotals="1" fieldPosition="0">
        <references count="1">
          <reference field="4294967294" count="2" selected="0">
            <x v="2"/>
            <x v="3"/>
          </reference>
        </references>
      </pivotArea>
    </format>
    <format dxfId="147">
      <pivotArea field="0" type="button" dataOnly="0" labelOnly="1" outline="0" axis="axisRow" fieldPosition="0"/>
    </format>
    <format dxfId="146">
      <pivotArea dataOnly="0" labelOnly="1" grandRow="1" outline="0" fieldPosition="0"/>
    </format>
    <format dxfId="145">
      <pivotArea dataOnly="0" labelOnly="1" outline="0" fieldPosition="0">
        <references count="1">
          <reference field="4294967294" count="2">
            <x v="2"/>
            <x v="3"/>
          </reference>
        </references>
      </pivotArea>
    </format>
    <format dxfId="144">
      <pivotArea field="0" type="button" dataOnly="0" labelOnly="1" outline="0" axis="axisRow" fieldPosition="0"/>
    </format>
    <format dxfId="143">
      <pivotArea dataOnly="0" labelOnly="1" outline="0" fieldPosition="0">
        <references count="1">
          <reference field="4294967294" count="2">
            <x v="2"/>
            <x v="3"/>
          </reference>
        </references>
      </pivotArea>
    </format>
    <format dxfId="142">
      <pivotArea dataOnly="0" labelOnly="1" outline="0" fieldPosition="0">
        <references count="1">
          <reference field="4294967294" count="1">
            <x v="1"/>
          </reference>
        </references>
      </pivotArea>
    </format>
    <format dxfId="141">
      <pivotArea dataOnly="0" labelOnly="1" outline="0" fieldPosition="0">
        <references count="1">
          <reference field="4294967294" count="1">
            <x v="1"/>
          </reference>
        </references>
      </pivotArea>
    </format>
    <format dxfId="140">
      <pivotArea dataOnly="0" labelOnly="1" outline="0" fieldPosition="0">
        <references count="1">
          <reference field="4294967294" count="1">
            <x v="0"/>
          </reference>
        </references>
      </pivotArea>
    </format>
    <format dxfId="139">
      <pivotArea dataOnly="0" labelOnly="1" outline="0" fieldPosition="0">
        <references count="1">
          <reference field="4294967294" count="1">
            <x v="1"/>
          </reference>
        </references>
      </pivotArea>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1" applyNumberFormats="0" applyBorderFormats="0" applyFontFormats="0" applyPatternFormats="0" applyAlignmentFormats="0" applyWidthHeightFormats="1" dataCaption="Values" updatedVersion="8" minRefreshableVersion="3" itemPrintTitles="1" createdVersion="6" indent="0" outline="1" outlineData="1" multipleFieldFilters="0" rowHeaderCaption="VP/TM">
  <location ref="I3:M14" firstHeaderRow="0" firstDataRow="1" firstDataCol="1"/>
  <pivotFields count="95">
    <pivotField axis="axisRow" showAll="0" sortType="ascending">
      <items count="2">
        <item x="0"/>
        <item t="default"/>
      </items>
    </pivotField>
    <pivotField showAll="0">
      <items count="3">
        <item x="0"/>
        <item x="1"/>
        <item t="default"/>
      </items>
    </pivotField>
    <pivotField axis="axisRow" showAll="0" sortType="ascending">
      <items count="10">
        <item x="8"/>
        <item x="5"/>
        <item x="7"/>
        <item x="1"/>
        <item x="2"/>
        <item x="4"/>
        <item x="0"/>
        <item x="6"/>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defaultSubtotal="0"/>
    <pivotField showAll="0"/>
    <pivotField showAll="0" defaultSubtotal="0"/>
    <pivotField showAll="0" defaultSubtota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2">
    <field x="0"/>
    <field x="2"/>
  </rowFields>
  <rowItems count="11">
    <i>
      <x/>
    </i>
    <i r="1">
      <x/>
    </i>
    <i r="1">
      <x v="1"/>
    </i>
    <i r="1">
      <x v="2"/>
    </i>
    <i r="1">
      <x v="3"/>
    </i>
    <i r="1">
      <x v="4"/>
    </i>
    <i r="1">
      <x v="5"/>
    </i>
    <i r="1">
      <x v="6"/>
    </i>
    <i r="1">
      <x v="7"/>
    </i>
    <i r="1">
      <x v="8"/>
    </i>
    <i t="grand">
      <x/>
    </i>
  </rowItems>
  <colFields count="1">
    <field x="-2"/>
  </colFields>
  <colItems count="4">
    <i>
      <x/>
    </i>
    <i i="1">
      <x v="1"/>
    </i>
    <i i="2">
      <x v="2"/>
    </i>
    <i i="3">
      <x v="3"/>
    </i>
  </colItems>
  <dataFields count="4">
    <dataField name=" Pay Period 01 - 14 Apr" fld="94" baseField="0" baseItem="0"/>
    <dataField name=" Pay Period 18 March - 31 March" fld="89" baseField="0" baseItem="0"/>
    <dataField name=" Pay Period 04 March - 17 March" fld="90" baseField="0" baseItem="0"/>
    <dataField name=" Pay Period 18 Feb to 03 Mar" fld="91" baseField="0" baseItem="0"/>
  </dataFields>
  <formats count="39">
    <format dxfId="222">
      <pivotArea outline="0" collapsedLevelsAreSubtotals="1" fieldPosition="0"/>
    </format>
    <format dxfId="221">
      <pivotArea outline="0" collapsedLevelsAreSubtotals="1" fieldPosition="0"/>
    </format>
    <format dxfId="220">
      <pivotArea field="1" type="button" dataOnly="0" labelOnly="1" outline="0"/>
    </format>
    <format dxfId="219">
      <pivotArea field="1" type="button" dataOnly="0" labelOnly="1" outline="0"/>
    </format>
    <format dxfId="218">
      <pivotArea type="all" dataOnly="0" outline="0" fieldPosition="0"/>
    </format>
    <format dxfId="217">
      <pivotArea outline="0" collapsedLevelsAreSubtotals="1" fieldPosition="0"/>
    </format>
    <format dxfId="216">
      <pivotArea field="1" type="button" dataOnly="0" labelOnly="1" outline="0"/>
    </format>
    <format dxfId="215">
      <pivotArea dataOnly="0" labelOnly="1" grandRow="1" outline="0" fieldPosition="0"/>
    </format>
    <format dxfId="214">
      <pivotArea field="1" type="button" dataOnly="0" labelOnly="1" outline="0"/>
    </format>
    <format dxfId="213">
      <pivotArea dataOnly="0" labelOnly="1" grandRow="1" outline="0" fieldPosition="0"/>
    </format>
    <format dxfId="212">
      <pivotArea type="all" dataOnly="0" outline="0" fieldPosition="0"/>
    </format>
    <format dxfId="211">
      <pivotArea outline="0" collapsedLevelsAreSubtotals="1" fieldPosition="0"/>
    </format>
    <format dxfId="210">
      <pivotArea field="1" type="button" dataOnly="0" labelOnly="1" outline="0"/>
    </format>
    <format dxfId="209">
      <pivotArea dataOnly="0" labelOnly="1" grandRow="1" outline="0" fieldPosition="0"/>
    </format>
    <format dxfId="208">
      <pivotArea type="all" dataOnly="0" outline="0" fieldPosition="0"/>
    </format>
    <format dxfId="207">
      <pivotArea outline="0" collapsedLevelsAreSubtotals="1" fieldPosition="0"/>
    </format>
    <format dxfId="206">
      <pivotArea field="1" type="button" dataOnly="0" labelOnly="1" outline="0"/>
    </format>
    <format dxfId="205">
      <pivotArea dataOnly="0" labelOnly="1" grandRow="1" outline="0" fieldPosition="0"/>
    </format>
    <format dxfId="204">
      <pivotArea type="all" dataOnly="0" outline="0" fieldPosition="0"/>
    </format>
    <format dxfId="203">
      <pivotArea outline="0" collapsedLevelsAreSubtotals="1" fieldPosition="0"/>
    </format>
    <format dxfId="202">
      <pivotArea field="1" type="button" dataOnly="0" labelOnly="1" outline="0"/>
    </format>
    <format dxfId="201">
      <pivotArea dataOnly="0" labelOnly="1" grandRow="1" outline="0" fieldPosition="0"/>
    </format>
    <format dxfId="200">
      <pivotArea grandRow="1" outline="0" collapsedLevelsAreSubtotals="1" fieldPosition="0"/>
    </format>
    <format dxfId="199">
      <pivotArea dataOnly="0" labelOnly="1" grandRow="1" outline="0" fieldPosition="0"/>
    </format>
    <format dxfId="198">
      <pivotArea grandRow="1" outline="0" collapsedLevelsAreSubtotals="1" fieldPosition="0"/>
    </format>
    <format dxfId="197">
      <pivotArea dataOnly="0" labelOnly="1" grandRow="1" outline="0" fieldPosition="0"/>
    </format>
    <format dxfId="196">
      <pivotArea grandRow="1" outline="0" collapsedLevelsAreSubtotals="1" fieldPosition="0"/>
    </format>
    <format dxfId="195">
      <pivotArea dataOnly="0" labelOnly="1" grandRow="1" outline="0" fieldPosition="0"/>
    </format>
    <format dxfId="194">
      <pivotArea grandRow="1" outline="0" collapsedLevelsAreSubtotals="1" fieldPosition="0"/>
    </format>
    <format dxfId="193">
      <pivotArea field="0" type="button" dataOnly="0" labelOnly="1" outline="0" axis="axisRow" fieldPosition="0"/>
    </format>
    <format dxfId="192">
      <pivotArea field="0" type="button" dataOnly="0" labelOnly="1" outline="0" axis="axisRow" fieldPosition="0"/>
    </format>
    <format dxfId="191">
      <pivotArea dataOnly="0" labelOnly="1" outline="0" axis="axisValues" fieldPosition="0"/>
    </format>
    <format dxfId="190">
      <pivotArea dataOnly="0" labelOnly="1" outline="0" axis="axisValues" fieldPosition="0"/>
    </format>
    <format dxfId="189">
      <pivotArea dataOnly="0" labelOnly="1" outline="0" fieldPosition="0">
        <references count="1">
          <reference field="4294967294" count="2">
            <x v="1"/>
            <x v="2"/>
          </reference>
        </references>
      </pivotArea>
    </format>
    <format dxfId="188">
      <pivotArea dataOnly="0" labelOnly="1" outline="0" fieldPosition="0">
        <references count="1">
          <reference field="4294967294" count="2">
            <x v="1"/>
            <x v="2"/>
          </reference>
        </references>
      </pivotArea>
    </format>
    <format dxfId="187">
      <pivotArea dataOnly="0" labelOnly="1" outline="0" fieldPosition="0">
        <references count="1">
          <reference field="4294967294" count="1">
            <x v="3"/>
          </reference>
        </references>
      </pivotArea>
    </format>
    <format dxfId="186">
      <pivotArea dataOnly="0" labelOnly="1" outline="0" fieldPosition="0">
        <references count="1">
          <reference field="4294967294" count="1">
            <x v="3"/>
          </reference>
        </references>
      </pivotArea>
    </format>
    <format dxfId="185">
      <pivotArea dataOnly="0" labelOnly="1" outline="0" fieldPosition="0">
        <references count="1">
          <reference field="4294967294" count="1">
            <x v="0"/>
          </reference>
        </references>
      </pivotArea>
    </format>
    <format dxfId="184">
      <pivotArea dataOnly="0" labelOnly="1" outline="0" fieldPosition="0">
        <references count="1">
          <reference field="4294967294" count="1">
            <x v="0"/>
          </reference>
        </references>
      </pivotArea>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M_Name1" xr10:uid="{AD85D68A-1BD1-48D1-B3A7-B1892CD182B4}" sourceName="TM Nam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M Name 1" xr10:uid="{D7E8D363-4C07-40EE-AF54-E6C87B6E35E9}" cache="Slicer_TM_Name1" caption="TM Name" columnCount="5"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Budgeted_Hrs" displayName="Budgeted_Hrs" ref="A2:Q67" totalsRowShown="0" headerRowDxfId="96" dataDxfId="94" headerRowBorderDxfId="95" tableBorderDxfId="93" totalsRowBorderDxfId="92" headerRowCellStyle="Comma" dataCellStyle="Normal 2 2">
  <tableColumns count="17">
    <tableColumn id="1" xr3:uid="{00000000-0010-0000-0100-000001000000}" name="Unique ID" dataDxfId="91"/>
    <tableColumn id="2" xr3:uid="{00000000-0010-0000-0100-000002000000}" name="Market" dataDxfId="90">
      <calculatedColumnFormula>_xlfn.IFNA(VLOOKUP(A3,'MO Store'!A:J,2,0),"NA")</calculatedColumnFormula>
    </tableColumn>
    <tableColumn id="3" xr3:uid="{00000000-0010-0000-0100-000003000000}" name="Store" dataDxfId="89">
      <calculatedColumnFormula>VLOOKUP(A3,'MO Store'!A:J,3,0)</calculatedColumnFormula>
    </tableColumn>
    <tableColumn id="4" xr3:uid="{00000000-0010-0000-0100-000004000000}" name="VP" dataDxfId="88">
      <calculatedColumnFormula>VLOOKUP(A3,'MO Store'!A:J,4,0)</calculatedColumnFormula>
    </tableColumn>
    <tableColumn id="5" xr3:uid="{00000000-0010-0000-0100-000005000000}" name="SD" dataDxfId="87">
      <calculatedColumnFormula>VLOOKUP(A3,'MO Store'!A:J,6,0)</calculatedColumnFormula>
    </tableColumn>
    <tableColumn id="6" xr3:uid="{00000000-0010-0000-0100-000006000000}" name="TM" dataDxfId="86">
      <calculatedColumnFormula>VLOOKUP(A3,'MO Store'!A:J,7,0)</calculatedColumnFormula>
    </tableColumn>
    <tableColumn id="7" xr3:uid="{00000000-0010-0000-0100-000007000000}" name="Tiers" dataDxfId="85">
      <calculatedColumnFormula>VLOOKUP(A3,'MO Store'!A:J,9,0)</calculatedColumnFormula>
    </tableColumn>
    <tableColumn id="8" xr3:uid="{00000000-0010-0000-0100-000008000000}" name="Dealer Code" dataDxfId="84">
      <calculatedColumnFormula>VLOOKUP(A3,'MO Store'!A:J,10,0)</calculatedColumnFormula>
    </tableColumn>
    <tableColumn id="9" xr3:uid="{00000000-0010-0000-0100-000009000000}" name="Weekly Budgeted HRS" dataDxfId="83" dataCellStyle="Normal 2 2"/>
    <tableColumn id="10" xr3:uid="{00000000-0010-0000-0100-00000A000000}" name="Regular Hours" dataDxfId="82" dataCellStyle="Normal 2 2"/>
    <tableColumn id="11" xr3:uid="{00000000-0010-0000-0100-00000B000000}" name="Overtime Hours" dataDxfId="81" dataCellStyle="Normal 2 2"/>
    <tableColumn id="12" xr3:uid="{00000000-0010-0000-0100-00000C000000}" name="Other Hours " dataDxfId="80" dataCellStyle="Normal 2 2"/>
    <tableColumn id="13" xr3:uid="{00000000-0010-0000-0100-00000D000000}" name="Total Hours " dataDxfId="79" dataCellStyle="Normal 2 2">
      <calculatedColumnFormula>SUM(Budgeted_Hrs[[#This Row],[Regular Hours]:[Other Hours ]])</calculatedColumnFormula>
    </tableColumn>
    <tableColumn id="14" xr3:uid="{00000000-0010-0000-0100-00000E000000}" name="(+ / -)_x000a_Budgeted Hours" dataDxfId="78" dataCellStyle="Normal 2 2">
      <calculatedColumnFormula>I3-M3</calculatedColumnFormula>
    </tableColumn>
    <tableColumn id="15" xr3:uid="{C354143A-F660-4C86-9DB3-6CADE07D4BBA}" name="MIS Approved OT" dataDxfId="77" dataCellStyle="Normal 2 2"/>
    <tableColumn id="16" xr3:uid="{F33551BB-A2F0-46A6-81AA-F30A2314B0DC}" name="MIS Unapproved OT" dataDxfId="76" dataCellStyle="Normal 2 2"/>
    <tableColumn id="17" xr3:uid="{E7062FE9-75D0-4CE4-8D38-9CE4ABE2DBC2}" name="Total OT" dataDxfId="75" dataCellStyle="Normal 2 2">
      <calculatedColumnFormula>SUM(Budgeted_Hrs[[#This Row],[MIS Approved OT]:[MIS Unapproved OT]])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2:AD785" totalsRowShown="0" headerRowDxfId="74" dataDxfId="73" tableBorderDxfId="72">
  <tableColumns count="30">
    <tableColumn id="6" xr3:uid="{00000000-0010-0000-0200-000006000000}" name="VP" dataDxfId="71">
      <calculatedColumnFormula>INDEX('MO Store'!D:D,MATCH('Week Wise OT Hours'!$G3,'MO Store'!$A:$A,0))</calculatedColumnFormula>
    </tableColumn>
    <tableColumn id="8" xr3:uid="{00000000-0010-0000-0200-000008000000}" name="SD" dataDxfId="70">
      <calculatedColumnFormula>INDEX('MO Store'!F:F,MATCH('Week Wise OT Hours'!$G3,'MO Store'!$A:$A,0))</calculatedColumnFormula>
    </tableColumn>
    <tableColumn id="9" xr3:uid="{00000000-0010-0000-0200-000009000000}" name="TM" dataDxfId="69">
      <calculatedColumnFormula>INDEX('MO Store'!G:G,MATCH('Week Wise OT Hours'!$G3,'MO Store'!$A:$A,0))</calculatedColumnFormula>
    </tableColumn>
    <tableColumn id="7" xr3:uid="{00000000-0010-0000-0200-000007000000}" name="HRBP" dataDxfId="68">
      <calculatedColumnFormula>INDEX('MO Store'!E:E,MATCH('Week Wise OT Hours'!$G3,'MO Store'!$A:$A,0))</calculatedColumnFormula>
    </tableColumn>
    <tableColumn id="4" xr3:uid="{00000000-0010-0000-0200-000004000000}" name="Market" dataDxfId="67">
      <calculatedColumnFormula>INDEX('MO Store'!B:B,MATCH('Week Wise OT Hours'!$G3,'MO Store'!$A:$A,0))</calculatedColumnFormula>
    </tableColumn>
    <tableColumn id="5" xr3:uid="{00000000-0010-0000-0200-000005000000}" name="Store" dataDxfId="66">
      <calculatedColumnFormula>INDEX('MO Store'!C:C,MATCH('Week Wise OT Hours'!$G3,'MO Store'!$A:$A,0))</calculatedColumnFormula>
    </tableColumn>
    <tableColumn id="3" xr3:uid="{00000000-0010-0000-0200-000003000000}" name="UID" dataDxfId="65"/>
    <tableColumn id="10" xr3:uid="{00000000-0010-0000-0200-00000A000000}" name="Tier" dataDxfId="64">
      <calculatedColumnFormula>INDEX('MO Store'!I:I,MATCH('Week Wise OT Hours'!$G3,'MO Store'!$A:$A,0))</calculatedColumnFormula>
    </tableColumn>
    <tableColumn id="1" xr3:uid="{00000000-0010-0000-0200-000001000000}" name="ID" dataDxfId="63"/>
    <tableColumn id="2" xr3:uid="{00000000-0010-0000-0200-000002000000}" name="Employee Name" dataDxfId="62"/>
    <tableColumn id="11" xr3:uid="{B2390EBF-A8F1-4699-8CAC-A47F82F8D152}" name="08 - 14 Apr 2026" dataDxfId="61"/>
    <tableColumn id="99" xr3:uid="{3234E871-0B67-431E-9F6B-0B5F3F628908}" name="01 - 07 Apr 2026" dataDxfId="60"/>
    <tableColumn id="96" xr3:uid="{8D4B2535-2E82-4297-851B-CA5C1363BE11}" name="25 - 31 Mar 2026" dataDxfId="59"/>
    <tableColumn id="98" xr3:uid="{46A73F59-4770-4428-B81E-8A0E2C4268D3}" name="18-24 Mar 2026" dataDxfId="58"/>
    <tableColumn id="97" xr3:uid="{97C5EB9A-976F-4C58-B313-058268ECE1AF}" name="11-17 March 2026" dataDxfId="57"/>
    <tableColumn id="91" xr3:uid="{E8C5CF44-A1C7-45DC-BEA5-1ABBF2A54C0D}" name="4-10 March 2026" dataDxfId="56"/>
    <tableColumn id="95" xr3:uid="{00000000-0010-0000-0200-00005F000000}" name="25 feb - 3 march 2026" dataDxfId="55"/>
    <tableColumn id="94" xr3:uid="{00000000-0010-0000-0200-00005E000000}" name="18-24 Feb" dataDxfId="54"/>
    <tableColumn id="93" xr3:uid="{00000000-0010-0000-0200-00005D000000}" name="11-17 Feb" dataDxfId="53"/>
    <tableColumn id="92" xr3:uid="{00000000-0010-0000-0200-00005C000000}" name="4-10 Feb" dataDxfId="52"/>
    <tableColumn id="90" xr3:uid="{00000000-0010-0000-0200-00005A000000}" name="28 jan-3 Feb" dataDxfId="51"/>
    <tableColumn id="89" xr3:uid="{00000000-0010-0000-0200-000059000000}" name="21-27 Jan" dataDxfId="50"/>
    <tableColumn id="88" xr3:uid="{00000000-0010-0000-0200-000058000000}" name="14-20 Jan" dataDxfId="49"/>
    <tableColumn id="87" xr3:uid="{00000000-0010-0000-0200-000057000000}" name="7-13 Jan " dataDxfId="48"/>
    <tableColumn id="86" xr3:uid="{00000000-0010-0000-0200-000056000000}" name="31 Dec - 06 Jan" dataDxfId="47"/>
    <tableColumn id="85" xr3:uid="{00000000-0010-0000-0200-000055000000}" name="24 Dec - 30 Dec" dataDxfId="46"/>
    <tableColumn id="84" xr3:uid="{00000000-0010-0000-0200-000054000000}" name="17 Dec - 23 Dec" dataDxfId="45"/>
    <tableColumn id="83" xr3:uid="{00000000-0010-0000-0200-000053000000}" name="10 Dec - 16 Dec" dataDxfId="44"/>
    <tableColumn id="82" xr3:uid="{00000000-0010-0000-0200-000052000000}" name="03 Dec - 09 Dec" dataDxfId="43"/>
    <tableColumn id="80" xr3:uid="{00000000-0010-0000-0200-000050000000}" name="26 Nov - 02 Dec"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EED55-18C3-44FA-A30B-CF5E7430C5AB}" name="Table13" displayName="Table13" ref="A8:AA369" totalsRowShown="0" headerRowDxfId="41" tableBorderDxfId="40">
  <autoFilter ref="A8:AA369" xr:uid="{0F7B4DF8-2628-4A4B-8E7C-B399769E4302}"/>
  <tableColumns count="27">
    <tableColumn id="1" xr3:uid="{882AC371-4A67-4B07-89DB-079710F89C9D}" name="SD" dataDxfId="39">
      <calculatedColumnFormula>_xlfn.XLOOKUP(Table13[[#This Row],[Work UID]],'MO Store'!$A:$A,'MO Store'!F:F,,0)</calculatedColumnFormula>
    </tableColumn>
    <tableColumn id="2" xr3:uid="{BAC4A371-F140-461E-B7AB-01F8C600E1D1}" name="TM Name" dataDxfId="38">
      <calculatedColumnFormula>_xlfn.XLOOKUP(Table13[[#This Row],[Work UID]],'MO Store'!$A:$A,'MO Store'!G:G,,0)</calculatedColumnFormula>
    </tableColumn>
    <tableColumn id="3" xr3:uid="{1AD65638-D4B1-4A5E-8066-48FF30A42391}" name="Market" dataDxfId="37">
      <calculatedColumnFormula>_xlfn.XLOOKUP(Table13[[#This Row],[Work UID]],'MO Store'!$A:$A,'MO Store'!B:B,,0)</calculatedColumnFormula>
    </tableColumn>
    <tableColumn id="4" xr3:uid="{394CF9C0-94A8-493A-9002-30DB0C2E32F9}" name="Home Store" dataDxfId="36">
      <calculatedColumnFormula>_xlfn.XLOOKUP(Table13[[#This Row],[Home UID]],'MO Store'!$A:$A,'MO Store'!C:C,,0)</calculatedColumnFormula>
    </tableColumn>
    <tableColumn id="5" xr3:uid="{8F911307-95CE-49D8-9DAA-95EF4CAC4A14}" name="Work Store" dataDxfId="35">
      <calculatedColumnFormula>_xlfn.XLOOKUP(Table13[[#This Row],[Work UID]],'MO Store'!$A:$A,'MO Store'!C:C,,0)</calculatedColumnFormula>
    </tableColumn>
    <tableColumn id="6" xr3:uid="{28916ED9-C7C1-43D7-BE6A-7BD184F4EF54}" name="Key" dataDxfId="34"/>
    <tableColumn id="7" xr3:uid="{29B6C7EE-E5B0-4DB7-A038-01EC58FAB4C6}" name="Home UID" dataDxfId="33"/>
    <tableColumn id="8" xr3:uid="{2F2B2641-EECA-4C41-83DB-C749EBB8A38E}" name="Work UID" dataDxfId="32"/>
    <tableColumn id="9" xr3:uid="{C0DC342E-8F8C-4631-8A89-653EB4BB9668}" name="EE Code" dataDxfId="31"/>
    <tableColumn id="10" xr3:uid="{F2B73F59-246A-44C8-B68A-378E32087661}" name="Employee Name" dataDxfId="30"/>
    <tableColumn id="11" xr3:uid="{3AB3021E-A05A-4CEB-B205-CE0B924F2B99}" name="Hire Date" dataDxfId="29"/>
    <tableColumn id="12" xr3:uid="{EC941CAF-5DA2-45AB-BC80-ACE58A774A1C}" name="Schedule Hours" dataDxfId="28"/>
    <tableColumn id="13" xr3:uid="{080B3995-AF8E-4901-AECE-E665789A7E56}" name="Regular " dataDxfId="27"/>
    <tableColumn id="14" xr3:uid="{198A0406-480E-4456-B454-CB7FF12ACC10}" name="  OT _x000a_" dataDxfId="26"/>
    <tableColumn id="15" xr3:uid="{7E88DD69-650A-40F3-9A0C-4F84DF0DDE78}" name="Others" dataDxfId="25"/>
    <tableColumn id="16" xr3:uid="{2F30DB72-4F22-4EEB-92B3-C37315CD1FC4}" name="Total Hours" dataDxfId="24">
      <calculatedColumnFormula>SUM(M9:O9)</calculatedColumnFormula>
    </tableColumn>
    <tableColumn id="17" xr3:uid="{13D50090-C817-444B-8884-5037FCC4555B}" name="MIS Approved OT" dataDxfId="23"/>
    <tableColumn id="18" xr3:uid="{4B423A5D-0ED7-45E7-BAAE-423AB83B5C79}" name="MIS Unpproved OT" dataDxfId="22"/>
    <tableColumn id="19" xr3:uid="{097604F3-B1F6-4E1C-9D30-CAAAA438D5F5}" name="MIS OT" dataDxfId="21">
      <calculatedColumnFormula>SUM(Q9:R9)</calculatedColumnFormula>
    </tableColumn>
    <tableColumn id="20" xr3:uid="{A4BE97EA-432B-4987-992B-37243CF24284}" name="L.W Schedule Hours " dataDxfId="20"/>
    <tableColumn id="21" xr3:uid="{2E256CAD-8391-4AA0-8DE5-4C68F69B2119}" name="L.W Regular" dataDxfId="19"/>
    <tableColumn id="22" xr3:uid="{99054685-FD52-4B90-8702-1D9E324CA2A4}" name="  L.W OT " dataDxfId="18"/>
    <tableColumn id="23" xr3:uid="{8E87B343-50C7-4B13-A910-C3F787822422}" name="L.W Others" dataDxfId="17"/>
    <tableColumn id="24" xr3:uid="{7D250AE9-AAC3-4F9C-8193-42A09582028A}" name="L.W Total Hours" dataDxfId="16">
      <calculatedColumnFormula>SUM(U9:W9)</calculatedColumnFormula>
    </tableColumn>
    <tableColumn id="25" xr3:uid="{7239C61D-48EA-45BA-8254-E2653AE30F74}" name="L.W MIS Approved OT" dataDxfId="15"/>
    <tableColumn id="26" xr3:uid="{91DC1320-4EB5-4082-B6AE-CFBD9612B3A9}" name="L.W MIS Unpproved OT" dataDxfId="14"/>
    <tableColumn id="27" xr3:uid="{6666B745-4600-4B57-8041-B61304F1FD7D}" name="L.W MIS OT" dataDxfId="13">
      <calculatedColumnFormula>SUM(Y9:Z9)</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I2"/>
  <sheetViews>
    <sheetView tabSelected="1" workbookViewId="0">
      <selection activeCell="M11" sqref="M11"/>
    </sheetView>
  </sheetViews>
  <sheetFormatPr defaultColWidth="9.140625" defaultRowHeight="15" x14ac:dyDescent="0.25"/>
  <cols>
    <col min="1" max="8" width="9.140625" style="7"/>
    <col min="9" max="9" width="10.7109375" style="7" bestFit="1" customWidth="1"/>
    <col min="10" max="16384" width="9.140625" style="7"/>
  </cols>
  <sheetData>
    <row r="2" spans="9:9" ht="18.75" x14ac:dyDescent="0.3">
      <c r="I2"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tint="-0.249977111117893"/>
  </sheetPr>
  <dimension ref="A1:W36"/>
  <sheetViews>
    <sheetView showGridLines="0" zoomScale="80" zoomScaleNormal="80" workbookViewId="0">
      <selection activeCell="I8" sqref="I8"/>
    </sheetView>
  </sheetViews>
  <sheetFormatPr defaultColWidth="12.7109375" defaultRowHeight="15" x14ac:dyDescent="0.25"/>
  <cols>
    <col min="1" max="1" width="1.28515625" customWidth="1"/>
    <col min="2" max="2" width="35.5703125" customWidth="1"/>
    <col min="3" max="7" width="16.7109375" customWidth="1"/>
    <col min="8" max="8" width="1.28515625" customWidth="1"/>
    <col min="9" max="9" width="35.5703125" customWidth="1"/>
    <col min="10" max="13" width="16.7109375" style="1" customWidth="1"/>
    <col min="14" max="14" width="0.42578125" style="1" customWidth="1"/>
    <col min="15" max="15" width="0.7109375" customWidth="1"/>
    <col min="16" max="16" width="35.42578125" customWidth="1"/>
    <col min="17" max="20" width="16.7109375" customWidth="1"/>
    <col min="21" max="21" width="16.85546875" hidden="1" customWidth="1"/>
    <col min="22" max="22" width="10.42578125" bestFit="1" customWidth="1"/>
  </cols>
  <sheetData>
    <row r="1" spans="1:23" ht="44.25" customHeight="1" x14ac:dyDescent="0.25">
      <c r="B1" s="149" t="s">
        <v>2812</v>
      </c>
      <c r="C1" s="150"/>
      <c r="D1" s="150"/>
      <c r="E1" s="150"/>
      <c r="F1" s="150"/>
      <c r="G1" s="151"/>
      <c r="I1" s="149" t="s">
        <v>634</v>
      </c>
      <c r="J1" s="150"/>
      <c r="K1" s="150"/>
      <c r="L1" s="150"/>
      <c r="M1" s="150"/>
      <c r="N1" s="151"/>
      <c r="P1" s="149" t="s">
        <v>635</v>
      </c>
      <c r="Q1" s="150"/>
      <c r="R1" s="150"/>
      <c r="S1" s="150"/>
      <c r="T1" s="150"/>
      <c r="U1" s="151"/>
    </row>
    <row r="2" spans="1:23" ht="6.75" customHeight="1" thickBot="1" x14ac:dyDescent="0.3">
      <c r="B2" s="152"/>
      <c r="C2" s="153"/>
      <c r="D2" s="153"/>
      <c r="E2" s="153"/>
      <c r="F2" s="153"/>
      <c r="G2" s="154"/>
      <c r="I2" s="155"/>
      <c r="J2" s="156"/>
      <c r="K2" s="156"/>
      <c r="L2" s="156"/>
      <c r="M2" s="156"/>
      <c r="N2" s="157"/>
      <c r="P2" s="155"/>
      <c r="Q2" s="156"/>
      <c r="R2" s="156"/>
      <c r="S2" s="156"/>
      <c r="T2" s="156"/>
      <c r="U2" s="157"/>
    </row>
    <row r="3" spans="1:23" s="14" customFormat="1" ht="72.75" customHeight="1" thickBot="1" x14ac:dyDescent="0.3">
      <c r="A3"/>
      <c r="B3" s="121" t="s">
        <v>831</v>
      </c>
      <c r="C3" s="141" t="s">
        <v>1513</v>
      </c>
      <c r="D3" s="142" t="s">
        <v>2806</v>
      </c>
      <c r="E3" s="142" t="s">
        <v>2807</v>
      </c>
      <c r="F3" s="142" t="s">
        <v>2808</v>
      </c>
      <c r="G3" s="143" t="s">
        <v>2809</v>
      </c>
      <c r="H3"/>
      <c r="I3" s="140" t="s">
        <v>831</v>
      </c>
      <c r="J3" s="135" t="s">
        <v>1912</v>
      </c>
      <c r="K3" s="135" t="s">
        <v>1070</v>
      </c>
      <c r="L3" s="135" t="s">
        <v>1071</v>
      </c>
      <c r="M3" s="136" t="s">
        <v>1072</v>
      </c>
      <c r="N3"/>
      <c r="O3"/>
      <c r="P3" s="134" t="s">
        <v>831</v>
      </c>
      <c r="Q3" s="137" t="s">
        <v>1913</v>
      </c>
      <c r="R3" s="121" t="s">
        <v>1113</v>
      </c>
      <c r="S3" s="135" t="s">
        <v>1075</v>
      </c>
      <c r="T3" s="136" t="s">
        <v>1076</v>
      </c>
      <c r="U3"/>
      <c r="V3"/>
      <c r="W3"/>
    </row>
    <row r="4" spans="1:23" x14ac:dyDescent="0.25">
      <c r="B4" s="121" t="s">
        <v>888</v>
      </c>
      <c r="C4" s="144">
        <v>10061.6</v>
      </c>
      <c r="D4" s="144">
        <v>7112.92</v>
      </c>
      <c r="E4" s="144">
        <v>39.400000000000006</v>
      </c>
      <c r="F4" s="144">
        <v>0</v>
      </c>
      <c r="G4" s="144">
        <v>7152.32</v>
      </c>
      <c r="I4" s="122" t="s">
        <v>888</v>
      </c>
      <c r="J4" s="138">
        <v>140.29</v>
      </c>
      <c r="K4" s="131">
        <v>192.83999999999997</v>
      </c>
      <c r="L4" s="131">
        <v>217.87</v>
      </c>
      <c r="M4" s="132">
        <v>244.30999999999997</v>
      </c>
      <c r="N4"/>
      <c r="P4" s="122" t="s">
        <v>888</v>
      </c>
      <c r="Q4" s="127">
        <v>39.400000000000006</v>
      </c>
      <c r="R4" s="120">
        <v>100.89</v>
      </c>
      <c r="S4" s="131">
        <v>99.72</v>
      </c>
      <c r="T4" s="132">
        <v>93.120000000000019</v>
      </c>
    </row>
    <row r="5" spans="1:23" ht="18" customHeight="1" x14ac:dyDescent="0.25">
      <c r="B5" s="148" t="s">
        <v>1058</v>
      </c>
      <c r="C5" s="144">
        <v>472.1</v>
      </c>
      <c r="D5" s="144">
        <v>355.76</v>
      </c>
      <c r="E5" s="144">
        <v>4.88</v>
      </c>
      <c r="F5" s="144">
        <v>0</v>
      </c>
      <c r="G5" s="144">
        <v>360.64</v>
      </c>
      <c r="I5" s="124" t="s">
        <v>1058</v>
      </c>
      <c r="J5" s="127">
        <v>11.809999999999999</v>
      </c>
      <c r="K5" s="120">
        <v>29.700000000000003</v>
      </c>
      <c r="L5" s="120">
        <v>27.05</v>
      </c>
      <c r="M5" s="123">
        <v>24.910000000000004</v>
      </c>
      <c r="N5"/>
      <c r="P5" s="124" t="s">
        <v>1058</v>
      </c>
      <c r="Q5" s="127">
        <v>4.88</v>
      </c>
      <c r="R5" s="120">
        <v>6.93</v>
      </c>
      <c r="S5" s="120">
        <v>17.040000000000003</v>
      </c>
      <c r="T5" s="123">
        <v>12.66</v>
      </c>
    </row>
    <row r="6" spans="1:23" ht="18" customHeight="1" x14ac:dyDescent="0.25">
      <c r="B6" s="148" t="s">
        <v>1008</v>
      </c>
      <c r="C6" s="144">
        <v>1334</v>
      </c>
      <c r="D6" s="144">
        <v>899.51</v>
      </c>
      <c r="E6" s="144">
        <v>0.87</v>
      </c>
      <c r="F6" s="144">
        <v>0</v>
      </c>
      <c r="G6" s="144">
        <v>900.38</v>
      </c>
      <c r="I6" s="124" t="s">
        <v>1008</v>
      </c>
      <c r="J6" s="127">
        <v>2.54</v>
      </c>
      <c r="K6" s="120">
        <v>42.1</v>
      </c>
      <c r="L6" s="120">
        <v>28.759999999999998</v>
      </c>
      <c r="M6" s="123">
        <v>37.700000000000003</v>
      </c>
      <c r="N6"/>
      <c r="P6" s="124" t="s">
        <v>1008</v>
      </c>
      <c r="Q6" s="127">
        <v>0.87</v>
      </c>
      <c r="R6" s="120">
        <v>1.67</v>
      </c>
      <c r="S6" s="120">
        <v>21.19</v>
      </c>
      <c r="T6" s="123">
        <v>20.91</v>
      </c>
    </row>
    <row r="7" spans="1:23" ht="18" customHeight="1" x14ac:dyDescent="0.25">
      <c r="B7" s="148" t="s">
        <v>1911</v>
      </c>
      <c r="C7" s="144">
        <v>742.5</v>
      </c>
      <c r="D7" s="144">
        <v>556.60000000000014</v>
      </c>
      <c r="E7" s="144">
        <v>0</v>
      </c>
      <c r="F7" s="144">
        <v>0</v>
      </c>
      <c r="G7" s="144">
        <v>556.60000000000014</v>
      </c>
      <c r="I7" s="124" t="s">
        <v>1911</v>
      </c>
      <c r="J7" s="127">
        <v>13.31</v>
      </c>
      <c r="K7" s="120">
        <v>17.240000000000002</v>
      </c>
      <c r="L7" s="120">
        <v>24.75</v>
      </c>
      <c r="M7" s="123">
        <v>66.539999999999992</v>
      </c>
      <c r="N7"/>
      <c r="P7" s="124" t="s">
        <v>1911</v>
      </c>
      <c r="Q7" s="127">
        <v>0</v>
      </c>
      <c r="R7" s="120">
        <v>13.31</v>
      </c>
      <c r="S7" s="120">
        <v>7.74</v>
      </c>
      <c r="T7" s="123">
        <v>9.5</v>
      </c>
    </row>
    <row r="8" spans="1:23" ht="18" customHeight="1" x14ac:dyDescent="0.25">
      <c r="B8" s="148" t="s">
        <v>1059</v>
      </c>
      <c r="C8" s="144">
        <v>797</v>
      </c>
      <c r="D8" s="144">
        <v>424.49</v>
      </c>
      <c r="E8" s="144">
        <v>22.17</v>
      </c>
      <c r="F8" s="144">
        <v>0</v>
      </c>
      <c r="G8" s="144">
        <v>446.66</v>
      </c>
      <c r="I8" s="124" t="s">
        <v>1059</v>
      </c>
      <c r="J8" s="127">
        <v>58.71</v>
      </c>
      <c r="K8" s="120">
        <v>61.230000000000004</v>
      </c>
      <c r="L8" s="120">
        <v>66.710000000000008</v>
      </c>
      <c r="M8" s="123">
        <v>31.5</v>
      </c>
      <c r="N8"/>
      <c r="P8" s="124" t="s">
        <v>1059</v>
      </c>
      <c r="Q8" s="127">
        <v>22.17</v>
      </c>
      <c r="R8" s="120">
        <v>36.54</v>
      </c>
      <c r="S8" s="120">
        <v>23.84</v>
      </c>
      <c r="T8" s="123">
        <v>37.39</v>
      </c>
    </row>
    <row r="9" spans="1:23" ht="18" customHeight="1" x14ac:dyDescent="0.25">
      <c r="B9" s="148" t="s">
        <v>661</v>
      </c>
      <c r="C9" s="144">
        <v>1474.5</v>
      </c>
      <c r="D9" s="144">
        <v>897.22</v>
      </c>
      <c r="E9" s="144">
        <v>0</v>
      </c>
      <c r="F9" s="144">
        <v>0</v>
      </c>
      <c r="G9" s="144">
        <v>897.22</v>
      </c>
      <c r="I9" s="124" t="s">
        <v>661</v>
      </c>
      <c r="J9" s="127">
        <v>22.41</v>
      </c>
      <c r="K9" s="120">
        <v>0.76</v>
      </c>
      <c r="L9" s="120">
        <v>13.089999999999998</v>
      </c>
      <c r="M9" s="123">
        <v>38.08</v>
      </c>
      <c r="N9"/>
      <c r="P9" s="124" t="s">
        <v>661</v>
      </c>
      <c r="Q9" s="127">
        <v>0</v>
      </c>
      <c r="R9" s="120">
        <v>22.41</v>
      </c>
      <c r="S9" s="120">
        <v>0.58000000000000007</v>
      </c>
      <c r="T9" s="123">
        <v>0.18</v>
      </c>
    </row>
    <row r="10" spans="1:23" ht="18" customHeight="1" x14ac:dyDescent="0.25">
      <c r="B10" s="148" t="s">
        <v>1114</v>
      </c>
      <c r="C10" s="144">
        <v>543</v>
      </c>
      <c r="D10" s="144">
        <v>420.13</v>
      </c>
      <c r="E10" s="144">
        <v>0</v>
      </c>
      <c r="F10" s="144">
        <v>0</v>
      </c>
      <c r="G10" s="144">
        <v>420.13</v>
      </c>
      <c r="I10" s="124" t="s">
        <v>1114</v>
      </c>
      <c r="J10" s="127">
        <v>0.57999999999999996</v>
      </c>
      <c r="K10" s="120">
        <v>0.71</v>
      </c>
      <c r="L10" s="120">
        <v>0.7</v>
      </c>
      <c r="M10" s="123">
        <v>7.0000000000000007E-2</v>
      </c>
      <c r="N10"/>
      <c r="P10" s="124" t="s">
        <v>1114</v>
      </c>
      <c r="Q10" s="127">
        <v>0</v>
      </c>
      <c r="R10" s="120">
        <v>0.57999999999999996</v>
      </c>
      <c r="S10" s="120">
        <v>0.71</v>
      </c>
      <c r="T10" s="123">
        <v>0</v>
      </c>
    </row>
    <row r="11" spans="1:23" ht="18" customHeight="1" x14ac:dyDescent="0.25">
      <c r="B11" s="148" t="s">
        <v>18</v>
      </c>
      <c r="C11" s="144">
        <v>1617</v>
      </c>
      <c r="D11" s="144">
        <v>1085.27</v>
      </c>
      <c r="E11" s="144">
        <v>2.31</v>
      </c>
      <c r="F11" s="144">
        <v>0</v>
      </c>
      <c r="G11" s="144">
        <v>1087.58</v>
      </c>
      <c r="I11" s="124" t="s">
        <v>18</v>
      </c>
      <c r="J11" s="127">
        <v>9.65</v>
      </c>
      <c r="K11" s="120">
        <v>26.04</v>
      </c>
      <c r="L11" s="120">
        <v>28.669999999999995</v>
      </c>
      <c r="M11" s="123">
        <v>35.36</v>
      </c>
      <c r="N11"/>
      <c r="P11" s="124" t="s">
        <v>18</v>
      </c>
      <c r="Q11" s="127">
        <v>2.31</v>
      </c>
      <c r="R11" s="120">
        <v>7.34</v>
      </c>
      <c r="S11" s="120">
        <v>17.170000000000002</v>
      </c>
      <c r="T11" s="123">
        <v>8.8699999999999992</v>
      </c>
    </row>
    <row r="12" spans="1:23" ht="18" customHeight="1" x14ac:dyDescent="0.25">
      <c r="B12" s="148" t="s">
        <v>662</v>
      </c>
      <c r="C12" s="144">
        <v>1244</v>
      </c>
      <c r="D12" s="144">
        <v>972.16000000000008</v>
      </c>
      <c r="E12" s="144">
        <v>9</v>
      </c>
      <c r="F12" s="144">
        <v>0</v>
      </c>
      <c r="G12" s="144">
        <v>981.16000000000008</v>
      </c>
      <c r="I12" s="124" t="s">
        <v>662</v>
      </c>
      <c r="J12" s="127">
        <v>21.11</v>
      </c>
      <c r="K12" s="120">
        <v>5.26</v>
      </c>
      <c r="L12" s="120">
        <v>27.069999999999997</v>
      </c>
      <c r="M12" s="123">
        <v>10.15</v>
      </c>
      <c r="N12"/>
      <c r="P12" s="124" t="s">
        <v>662</v>
      </c>
      <c r="Q12" s="127">
        <v>9</v>
      </c>
      <c r="R12" s="120">
        <v>12.11</v>
      </c>
      <c r="S12" s="120">
        <v>1.67</v>
      </c>
      <c r="T12" s="123">
        <v>3.59</v>
      </c>
    </row>
    <row r="13" spans="1:23" ht="18" customHeight="1" thickBot="1" x14ac:dyDescent="0.3">
      <c r="B13" s="148" t="s">
        <v>944</v>
      </c>
      <c r="C13" s="144">
        <v>1837.5</v>
      </c>
      <c r="D13" s="144">
        <v>1501.7800000000002</v>
      </c>
      <c r="E13" s="144">
        <v>0.17</v>
      </c>
      <c r="F13" s="144">
        <v>0</v>
      </c>
      <c r="G13" s="144">
        <v>1501.95</v>
      </c>
      <c r="I13" s="124" t="s">
        <v>944</v>
      </c>
      <c r="J13" s="127">
        <v>0.17</v>
      </c>
      <c r="K13" s="120">
        <v>9.8000000000000007</v>
      </c>
      <c r="L13" s="120">
        <v>1.07</v>
      </c>
      <c r="M13" s="123">
        <v>0</v>
      </c>
      <c r="N13"/>
      <c r="P13" s="124" t="s">
        <v>944</v>
      </c>
      <c r="Q13" s="127">
        <v>0.17</v>
      </c>
      <c r="R13" s="120">
        <v>0</v>
      </c>
      <c r="S13" s="120">
        <v>9.7800000000000011</v>
      </c>
      <c r="T13" s="123">
        <v>0.02</v>
      </c>
    </row>
    <row r="14" spans="1:23" ht="18" customHeight="1" thickBot="1" x14ac:dyDescent="0.3">
      <c r="B14" s="146" t="s">
        <v>1</v>
      </c>
      <c r="C14" s="145">
        <v>10061.6</v>
      </c>
      <c r="D14" s="145">
        <v>7112.92</v>
      </c>
      <c r="E14" s="147">
        <v>39.400000000000006</v>
      </c>
      <c r="F14" s="145">
        <v>0</v>
      </c>
      <c r="G14" s="145">
        <v>7152.32</v>
      </c>
      <c r="I14" s="139" t="s">
        <v>1</v>
      </c>
      <c r="J14" s="128">
        <v>140.29</v>
      </c>
      <c r="K14" s="125">
        <v>192.83999999999997</v>
      </c>
      <c r="L14" s="125">
        <v>217.87</v>
      </c>
      <c r="M14" s="126">
        <v>244.30999999999997</v>
      </c>
      <c r="N14"/>
      <c r="P14" s="133" t="s">
        <v>1</v>
      </c>
      <c r="Q14" s="128">
        <v>39.400000000000006</v>
      </c>
      <c r="R14" s="125">
        <v>100.89</v>
      </c>
      <c r="S14" s="129">
        <v>99.72</v>
      </c>
      <c r="T14" s="130">
        <v>93.120000000000019</v>
      </c>
    </row>
    <row r="15" spans="1:23" x14ac:dyDescent="0.25">
      <c r="J15"/>
      <c r="K15"/>
      <c r="L15"/>
      <c r="M15"/>
      <c r="N15"/>
    </row>
    <row r="16" spans="1:23" s="30" customFormat="1" ht="15.75" x14ac:dyDescent="0.25">
      <c r="B16"/>
      <c r="C16"/>
      <c r="D16"/>
      <c r="E16"/>
      <c r="F16"/>
      <c r="G16"/>
      <c r="I16"/>
      <c r="J16"/>
      <c r="K16"/>
      <c r="L16"/>
      <c r="M16"/>
      <c r="N16"/>
      <c r="O16"/>
      <c r="P16"/>
      <c r="Q16"/>
      <c r="R16"/>
      <c r="S16"/>
      <c r="T16"/>
      <c r="U16"/>
      <c r="V16"/>
    </row>
    <row r="17" spans="10:14" x14ac:dyDescent="0.25">
      <c r="J17"/>
      <c r="K17"/>
      <c r="L17"/>
      <c r="M17"/>
      <c r="N17"/>
    </row>
    <row r="18" spans="10:14" x14ac:dyDescent="0.25">
      <c r="J18"/>
      <c r="K18"/>
      <c r="L18"/>
      <c r="M18"/>
      <c r="N18"/>
    </row>
    <row r="19" spans="10:14" x14ac:dyDescent="0.25">
      <c r="J19"/>
      <c r="K19"/>
      <c r="L19"/>
      <c r="M19"/>
      <c r="N19"/>
    </row>
    <row r="20" spans="10:14" x14ac:dyDescent="0.25">
      <c r="J20"/>
      <c r="K20"/>
      <c r="L20"/>
      <c r="M20"/>
    </row>
    <row r="21" spans="10:14" x14ac:dyDescent="0.25">
      <c r="J21"/>
      <c r="K21"/>
      <c r="L21"/>
      <c r="M21"/>
    </row>
    <row r="22" spans="10:14" x14ac:dyDescent="0.25">
      <c r="J22"/>
      <c r="K22"/>
      <c r="L22"/>
      <c r="M22"/>
    </row>
    <row r="23" spans="10:14" x14ac:dyDescent="0.25">
      <c r="J23"/>
      <c r="K23"/>
      <c r="L23"/>
      <c r="M23"/>
    </row>
    <row r="24" spans="10:14" x14ac:dyDescent="0.25">
      <c r="J24"/>
      <c r="K24"/>
      <c r="L24"/>
      <c r="M24"/>
    </row>
    <row r="25" spans="10:14" x14ac:dyDescent="0.25">
      <c r="J25"/>
      <c r="K25"/>
      <c r="L25"/>
      <c r="M25"/>
    </row>
    <row r="26" spans="10:14" x14ac:dyDescent="0.25">
      <c r="J26"/>
      <c r="K26"/>
      <c r="L26"/>
      <c r="M26"/>
    </row>
    <row r="27" spans="10:14" x14ac:dyDescent="0.25">
      <c r="J27"/>
      <c r="K27"/>
      <c r="L27"/>
      <c r="M27"/>
    </row>
    <row r="28" spans="10:14" x14ac:dyDescent="0.25">
      <c r="J28"/>
      <c r="K28"/>
      <c r="L28"/>
      <c r="M28"/>
    </row>
    <row r="29" spans="10:14" x14ac:dyDescent="0.25">
      <c r="J29"/>
      <c r="K29"/>
      <c r="L29"/>
      <c r="M29"/>
    </row>
    <row r="30" spans="10:14" x14ac:dyDescent="0.25">
      <c r="J30"/>
      <c r="K30"/>
      <c r="L30"/>
      <c r="M30"/>
    </row>
    <row r="31" spans="10:14" x14ac:dyDescent="0.25">
      <c r="J31"/>
      <c r="K31"/>
      <c r="L31"/>
      <c r="M31"/>
    </row>
    <row r="32" spans="10:14" x14ac:dyDescent="0.25">
      <c r="J32"/>
      <c r="K32"/>
      <c r="L32"/>
      <c r="M32"/>
    </row>
    <row r="33" spans="10:13" x14ac:dyDescent="0.25">
      <c r="J33"/>
      <c r="K33"/>
      <c r="L33"/>
      <c r="M33"/>
    </row>
    <row r="34" spans="10:13" x14ac:dyDescent="0.25">
      <c r="J34"/>
      <c r="K34"/>
      <c r="L34"/>
      <c r="M34"/>
    </row>
    <row r="35" spans="10:13" ht="15.75" thickBot="1" x14ac:dyDescent="0.3">
      <c r="J35"/>
      <c r="K35"/>
      <c r="L35"/>
      <c r="M35"/>
    </row>
    <row r="36" spans="10:13" ht="15.75" thickBot="1" x14ac:dyDescent="0.3">
      <c r="J36"/>
      <c r="K36"/>
      <c r="L36"/>
      <c r="M36"/>
    </row>
  </sheetData>
  <mergeCells count="3">
    <mergeCell ref="B1:G2"/>
    <mergeCell ref="I1:N2"/>
    <mergeCell ref="P1:U2"/>
  </mergeCells>
  <pageMargins left="0.7" right="0.7" top="0.75" bottom="0.75" header="0.3" footer="0.3"/>
  <pageSetup orientation="portrait" horizontalDpi="300" verticalDpi="30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F89E-3C6E-4AE6-A7AB-94352A98FC2E}">
  <sheetPr>
    <tabColor theme="9" tint="-0.249977111117893"/>
  </sheetPr>
  <dimension ref="A1:N38"/>
  <sheetViews>
    <sheetView topLeftCell="C1" zoomScale="88" zoomScaleNormal="88" workbookViewId="0">
      <selection activeCell="C4" sqref="C4"/>
    </sheetView>
  </sheetViews>
  <sheetFormatPr defaultColWidth="9.140625" defaultRowHeight="15" outlineLevelCol="1" x14ac:dyDescent="0.25"/>
  <cols>
    <col min="1" max="1" width="16.5703125" style="1" hidden="1" customWidth="1" outlineLevel="1"/>
    <col min="2" max="2" width="18.28515625" style="1" hidden="1" customWidth="1" outlineLevel="1"/>
    <col min="3" max="3" width="23.42578125" style="1" bestFit="1" customWidth="1" collapsed="1"/>
    <col min="4" max="4" width="15.5703125" style="1" hidden="1" customWidth="1" outlineLevel="1"/>
    <col min="5" max="5" width="17" style="1" customWidth="1" collapsed="1"/>
    <col min="6" max="6" width="19.28515625" style="10" hidden="1" customWidth="1" outlineLevel="1"/>
    <col min="7" max="7" width="24.42578125" style="10" hidden="1" customWidth="1" outlineLevel="1"/>
    <col min="8" max="8" width="8" style="1" bestFit="1" customWidth="1" collapsed="1"/>
    <col min="9" max="9" width="11.85546875" style="1" bestFit="1" customWidth="1"/>
    <col min="10" max="10" width="8.85546875" style="1" customWidth="1"/>
    <col min="11" max="11" width="31.140625" style="1" bestFit="1" customWidth="1"/>
    <col min="12" max="12" width="30.140625" style="1" bestFit="1" customWidth="1"/>
    <col min="13" max="13" width="7" style="1" bestFit="1" customWidth="1"/>
    <col min="14" max="14" width="3.42578125" style="1" hidden="1" customWidth="1"/>
    <col min="15" max="16384" width="9.140625" style="1"/>
  </cols>
  <sheetData>
    <row r="1" spans="1:13" ht="16.5" thickBot="1" x14ac:dyDescent="0.3">
      <c r="A1" s="49"/>
      <c r="B1" s="49"/>
      <c r="C1" s="49"/>
      <c r="D1" s="49"/>
      <c r="E1" s="49"/>
      <c r="F1" s="50"/>
      <c r="G1" s="50"/>
      <c r="H1" s="49"/>
      <c r="I1" s="49"/>
      <c r="J1" s="49"/>
      <c r="K1" s="49"/>
      <c r="L1" s="51" t="s">
        <v>24</v>
      </c>
      <c r="M1" s="52">
        <f>SUBTOTAL(9,M3:M1048576)</f>
        <v>100.88999999999996</v>
      </c>
    </row>
    <row r="2" spans="1:13" s="14" customFormat="1" ht="32.25" thickBot="1" x14ac:dyDescent="0.3">
      <c r="A2" s="74" t="s">
        <v>7</v>
      </c>
      <c r="B2" s="74" t="s">
        <v>8</v>
      </c>
      <c r="C2" s="74" t="s">
        <v>14</v>
      </c>
      <c r="D2" s="74" t="s">
        <v>17</v>
      </c>
      <c r="E2" s="74" t="s">
        <v>722</v>
      </c>
      <c r="F2" s="74" t="s">
        <v>16</v>
      </c>
      <c r="G2" s="74" t="s">
        <v>13</v>
      </c>
      <c r="H2" s="74" t="s">
        <v>10</v>
      </c>
      <c r="I2" s="73" t="s">
        <v>630</v>
      </c>
      <c r="J2" s="74" t="s">
        <v>26</v>
      </c>
      <c r="K2" s="74" t="s">
        <v>0</v>
      </c>
      <c r="L2" s="74" t="s">
        <v>9</v>
      </c>
      <c r="M2" s="75" t="s">
        <v>19</v>
      </c>
    </row>
    <row r="3" spans="1:13" x14ac:dyDescent="0.25">
      <c r="A3" s="71" t="str">
        <f>INDEX('MO Store'!D:D,MATCH('Overtime 01 - 07 Apr'!$H3,'MO Store'!$A:$A,0))</f>
        <v>Anthony Galichet</v>
      </c>
      <c r="B3" s="71" t="str">
        <f>INDEX('MO Store'!F:F,MATCH('Overtime 01 - 07 Apr'!$H3,'MO Store'!$A:$A,0))</f>
        <v>Romio Hamdar</v>
      </c>
      <c r="C3" s="71" t="str">
        <f>IFERROR(INDEX('MO Store'!G:G,MATCH('Overtime 01 - 07 Apr'!$H3,'MO Store'!$A:$A,0)),"")</f>
        <v>Suhail Ishaq</v>
      </c>
      <c r="D3" s="71" t="str">
        <f>INDEX('MO Store'!E:E,MATCH('Overtime 01 - 07 Apr'!$H3,'MO Store'!$A:$A,0))</f>
        <v>Brittanie Braggs</v>
      </c>
      <c r="E3" s="71" t="str">
        <f>IFERROR(INDEX('MO Store'!H:H,MATCH('Overtime 01 - 07 Apr'!$H3,'MO Store'!$A:$A,0)),"")</f>
        <v>No SEL</v>
      </c>
      <c r="F3" s="71" t="str">
        <f>INDEX('MO Store'!B:B,MATCH('Overtime 01 - 07 Apr'!$H3,'MO Store'!$A:$A,0))</f>
        <v>Houston North East</v>
      </c>
      <c r="G3" s="71" t="str">
        <f>INDEX('MO Store'!C:C,MATCH('Overtime 01 - 07 Apr'!$H3,'MO Store'!$A:$A,0))</f>
        <v>Texas City</v>
      </c>
      <c r="H3" s="70">
        <v>180413</v>
      </c>
      <c r="I3" s="69" t="s">
        <v>1498</v>
      </c>
      <c r="J3" s="70" t="s">
        <v>307</v>
      </c>
      <c r="K3" s="70" t="s">
        <v>308</v>
      </c>
      <c r="L3" s="70" t="s">
        <v>704</v>
      </c>
      <c r="M3" s="72">
        <v>1.19</v>
      </c>
    </row>
    <row r="4" spans="1:13" x14ac:dyDescent="0.25">
      <c r="A4" s="71" t="str">
        <f>INDEX('MO Store'!D:D,MATCH('Overtime 01 - 07 Apr'!$H4,'MO Store'!$A:$A,0))</f>
        <v>Anthony Galichet</v>
      </c>
      <c r="B4" s="71" t="str">
        <f>INDEX('MO Store'!F:F,MATCH('Overtime 01 - 07 Apr'!$H4,'MO Store'!$A:$A,0))</f>
        <v>No SD</v>
      </c>
      <c r="C4" s="71" t="str">
        <f>IFERROR(INDEX('MO Store'!G:G,MATCH('Overtime 01 - 07 Apr'!$H4,'MO Store'!$A:$A,0)),"")</f>
        <v>Susu Leong</v>
      </c>
      <c r="D4" s="71" t="str">
        <f>INDEX('MO Store'!E:E,MATCH('Overtime 01 - 07 Apr'!$H4,'MO Store'!$A:$A,0))</f>
        <v>Brittanie Braggs</v>
      </c>
      <c r="E4" s="71" t="str">
        <f>IFERROR(INDEX('MO Store'!H:H,MATCH('Overtime 01 - 07 Apr'!$H4,'MO Store'!$A:$A,0)),"")</f>
        <v>No SEL</v>
      </c>
      <c r="F4" s="71" t="str">
        <f>INDEX('MO Store'!B:B,MATCH('Overtime 01 - 07 Apr'!$H4,'MO Store'!$A:$A,0))</f>
        <v>Arizona</v>
      </c>
      <c r="G4" s="71" t="str">
        <f>INDEX('MO Store'!C:C,MATCH('Overtime 01 - 07 Apr'!$H4,'MO Store'!$A:$A,0))</f>
        <v>Tucson Speedway</v>
      </c>
      <c r="H4" s="70">
        <v>155061</v>
      </c>
      <c r="I4" s="69" t="s">
        <v>1498</v>
      </c>
      <c r="J4" s="70" t="s">
        <v>845</v>
      </c>
      <c r="K4" s="70" t="s">
        <v>846</v>
      </c>
      <c r="L4" s="70" t="s">
        <v>707</v>
      </c>
      <c r="M4" s="72">
        <v>4.49</v>
      </c>
    </row>
    <row r="5" spans="1:13" x14ac:dyDescent="0.25">
      <c r="A5" s="71" t="str">
        <f>INDEX('MO Store'!D:D,MATCH('Overtime 01 - 07 Apr'!$H5,'MO Store'!$A:$A,0))</f>
        <v>Anthony Galichet</v>
      </c>
      <c r="B5" s="71" t="str">
        <f>INDEX('MO Store'!F:F,MATCH('Overtime 01 - 07 Apr'!$H5,'MO Store'!$A:$A,0))</f>
        <v>Romio Hamdar</v>
      </c>
      <c r="C5" s="71" t="str">
        <f>IFERROR(INDEX('MO Store'!G:G,MATCH('Overtime 01 - 07 Apr'!$H5,'MO Store'!$A:$A,0)),"")</f>
        <v>Austin TM</v>
      </c>
      <c r="D5" s="71" t="str">
        <f>INDEX('MO Store'!E:E,MATCH('Overtime 01 - 07 Apr'!$H5,'MO Store'!$A:$A,0))</f>
        <v>Brittanie Braggs</v>
      </c>
      <c r="E5" s="71" t="str">
        <f>IFERROR(INDEX('MO Store'!H:H,MATCH('Overtime 01 - 07 Apr'!$H5,'MO Store'!$A:$A,0)),"")</f>
        <v>No SEL</v>
      </c>
      <c r="F5" s="71" t="str">
        <f>INDEX('MO Store'!B:B,MATCH('Overtime 01 - 07 Apr'!$H5,'MO Store'!$A:$A,0))</f>
        <v>Austin</v>
      </c>
      <c r="G5" s="71" t="str">
        <f>INDEX('MO Store'!C:C,MATCH('Overtime 01 - 07 Apr'!$H5,'MO Store'!$A:$A,0))</f>
        <v>OLTORF</v>
      </c>
      <c r="H5" s="70">
        <v>176020</v>
      </c>
      <c r="I5" s="69" t="s">
        <v>1498</v>
      </c>
      <c r="J5" s="70" t="s">
        <v>877</v>
      </c>
      <c r="K5" s="70" t="s">
        <v>878</v>
      </c>
      <c r="L5" s="70" t="s">
        <v>705</v>
      </c>
      <c r="M5" s="72">
        <v>6.26</v>
      </c>
    </row>
    <row r="6" spans="1:13" x14ac:dyDescent="0.25">
      <c r="A6" s="71" t="str">
        <f>INDEX('MO Store'!D:D,MATCH('Overtime 01 - 07 Apr'!$H6,'MO Store'!$A:$A,0))</f>
        <v>Anthony Galichet</v>
      </c>
      <c r="B6" s="71" t="str">
        <f>INDEX('MO Store'!F:F,MATCH('Overtime 01 - 07 Apr'!$H6,'MO Store'!$A:$A,0))</f>
        <v>Romio Hamdar</v>
      </c>
      <c r="C6" s="71" t="str">
        <f>IFERROR(INDEX('MO Store'!G:G,MATCH('Overtime 01 - 07 Apr'!$H6,'MO Store'!$A:$A,0)),"")</f>
        <v>Austin TM</v>
      </c>
      <c r="D6" s="71" t="str">
        <f>INDEX('MO Store'!E:E,MATCH('Overtime 01 - 07 Apr'!$H6,'MO Store'!$A:$A,0))</f>
        <v>Brittanie Braggs</v>
      </c>
      <c r="E6" s="71" t="str">
        <f>IFERROR(INDEX('MO Store'!H:H,MATCH('Overtime 01 - 07 Apr'!$H6,'MO Store'!$A:$A,0)),"")</f>
        <v>No SEL</v>
      </c>
      <c r="F6" s="71" t="str">
        <f>INDEX('MO Store'!B:B,MATCH('Overtime 01 - 07 Apr'!$H6,'MO Store'!$A:$A,0))</f>
        <v>Austin</v>
      </c>
      <c r="G6" s="71" t="str">
        <f>INDEX('MO Store'!C:C,MATCH('Overtime 01 - 07 Apr'!$H6,'MO Store'!$A:$A,0))</f>
        <v>Rutland</v>
      </c>
      <c r="H6" s="70">
        <v>152336</v>
      </c>
      <c r="I6" s="69" t="s">
        <v>1498</v>
      </c>
      <c r="J6" s="70" t="s">
        <v>1012</v>
      </c>
      <c r="K6" s="70" t="s">
        <v>1014</v>
      </c>
      <c r="L6" s="70" t="s">
        <v>705</v>
      </c>
      <c r="M6" s="72">
        <v>0.12</v>
      </c>
    </row>
    <row r="7" spans="1:13" x14ac:dyDescent="0.25">
      <c r="A7" s="71" t="str">
        <f>INDEX('MO Store'!D:D,MATCH('Overtime 01 - 07 Apr'!$H7,'MO Store'!$A:$A,0))</f>
        <v>Anthony Galichet</v>
      </c>
      <c r="B7" s="71" t="str">
        <f>INDEX('MO Store'!F:F,MATCH('Overtime 01 - 07 Apr'!$H7,'MO Store'!$A:$A,0))</f>
        <v>No SD</v>
      </c>
      <c r="C7" s="71" t="str">
        <f>IFERROR(INDEX('MO Store'!G:G,MATCH('Overtime 01 - 07 Apr'!$H7,'MO Store'!$A:$A,0)),"")</f>
        <v>Jayme Roraff</v>
      </c>
      <c r="D7" s="71" t="str">
        <f>INDEX('MO Store'!E:E,MATCH('Overtime 01 - 07 Apr'!$H7,'MO Store'!$A:$A,0))</f>
        <v>Brittanie Braggs</v>
      </c>
      <c r="E7" s="71" t="str">
        <f>IFERROR(INDEX('MO Store'!H:H,MATCH('Overtime 01 - 07 Apr'!$H7,'MO Store'!$A:$A,0)),"")</f>
        <v>No SEL</v>
      </c>
      <c r="F7" s="71" t="str">
        <f>INDEX('MO Store'!B:B,MATCH('Overtime 01 - 07 Apr'!$H7,'MO Store'!$A:$A,0))</f>
        <v>Wisconsin West</v>
      </c>
      <c r="G7" s="71" t="str">
        <f>INDEX('MO Store'!C:C,MATCH('Overtime 01 - 07 Apr'!$H7,'MO Store'!$A:$A,0))</f>
        <v>Richland Center</v>
      </c>
      <c r="H7" s="70">
        <v>240355</v>
      </c>
      <c r="I7" s="69" t="s">
        <v>1079</v>
      </c>
      <c r="J7" s="70" t="s">
        <v>360</v>
      </c>
      <c r="K7" s="70" t="s">
        <v>361</v>
      </c>
      <c r="L7" s="70" t="s">
        <v>706</v>
      </c>
      <c r="M7" s="72">
        <v>1.75</v>
      </c>
    </row>
    <row r="8" spans="1:13" x14ac:dyDescent="0.25">
      <c r="A8" s="71" t="str">
        <f>INDEX('MO Store'!D:D,MATCH('Overtime 01 - 07 Apr'!$H8,'MO Store'!$A:$A,0))</f>
        <v>Anthony Galichet</v>
      </c>
      <c r="B8" s="71" t="str">
        <f>INDEX('MO Store'!F:F,MATCH('Overtime 01 - 07 Apr'!$H8,'MO Store'!$A:$A,0))</f>
        <v>No SD</v>
      </c>
      <c r="C8" s="71" t="str">
        <f>IFERROR(INDEX('MO Store'!G:G,MATCH('Overtime 01 - 07 Apr'!$H8,'MO Store'!$A:$A,0)),"")</f>
        <v>Jayme Roraff</v>
      </c>
      <c r="D8" s="71" t="str">
        <f>INDEX('MO Store'!E:E,MATCH('Overtime 01 - 07 Apr'!$H8,'MO Store'!$A:$A,0))</f>
        <v>Brittanie Braggs</v>
      </c>
      <c r="E8" s="71" t="str">
        <f>IFERROR(INDEX('MO Store'!H:H,MATCH('Overtime 01 - 07 Apr'!$H8,'MO Store'!$A:$A,0)),"")</f>
        <v>No SEL</v>
      </c>
      <c r="F8" s="71" t="str">
        <f>INDEX('MO Store'!B:B,MATCH('Overtime 01 - 07 Apr'!$H8,'MO Store'!$A:$A,0))</f>
        <v>Wisconsin West</v>
      </c>
      <c r="G8" s="71" t="str">
        <f>INDEX('MO Store'!C:C,MATCH('Overtime 01 - 07 Apr'!$H8,'MO Store'!$A:$A,0))</f>
        <v>Tomah Buan Street</v>
      </c>
      <c r="H8" s="70">
        <v>180228</v>
      </c>
      <c r="I8" s="69" t="s">
        <v>1079</v>
      </c>
      <c r="J8" s="70" t="s">
        <v>1038</v>
      </c>
      <c r="K8" s="70" t="s">
        <v>1039</v>
      </c>
      <c r="L8" s="70" t="s">
        <v>706</v>
      </c>
      <c r="M8" s="72">
        <v>1.04</v>
      </c>
    </row>
    <row r="9" spans="1:13" x14ac:dyDescent="0.25">
      <c r="A9" s="71" t="str">
        <f>INDEX('MO Store'!D:D,MATCH('Overtime 01 - 07 Apr'!$H9,'MO Store'!$A:$A,0))</f>
        <v>Anthony Galichet</v>
      </c>
      <c r="B9" s="71" t="str">
        <f>INDEX('MO Store'!F:F,MATCH('Overtime 01 - 07 Apr'!$H9,'MO Store'!$A:$A,0))</f>
        <v>No SD</v>
      </c>
      <c r="C9" s="71" t="str">
        <f>IFERROR(INDEX('MO Store'!G:G,MATCH('Overtime 01 - 07 Apr'!$H9,'MO Store'!$A:$A,0)),"")</f>
        <v>Jayme Roraff</v>
      </c>
      <c r="D9" s="71" t="str">
        <f>INDEX('MO Store'!E:E,MATCH('Overtime 01 - 07 Apr'!$H9,'MO Store'!$A:$A,0))</f>
        <v>Brittanie Braggs</v>
      </c>
      <c r="E9" s="71" t="str">
        <f>IFERROR(INDEX('MO Store'!H:H,MATCH('Overtime 01 - 07 Apr'!$H9,'MO Store'!$A:$A,0)),"")</f>
        <v>No SEL</v>
      </c>
      <c r="F9" s="71" t="str">
        <f>INDEX('MO Store'!B:B,MATCH('Overtime 01 - 07 Apr'!$H9,'MO Store'!$A:$A,0))</f>
        <v>Wisconsin West</v>
      </c>
      <c r="G9" s="71" t="str">
        <f>INDEX('MO Store'!C:C,MATCH('Overtime 01 - 07 Apr'!$H9,'MO Store'!$A:$A,0))</f>
        <v>Tomah Buan Street</v>
      </c>
      <c r="H9" s="70">
        <v>180228</v>
      </c>
      <c r="I9" s="69" t="s">
        <v>1498</v>
      </c>
      <c r="J9" s="70" t="s">
        <v>1038</v>
      </c>
      <c r="K9" s="70" t="s">
        <v>1039</v>
      </c>
      <c r="L9" s="70" t="s">
        <v>706</v>
      </c>
      <c r="M9" s="72">
        <v>8.1199999999999992</v>
      </c>
    </row>
    <row r="10" spans="1:13" x14ac:dyDescent="0.25">
      <c r="A10" s="71" t="str">
        <f>INDEX('MO Store'!D:D,MATCH('Overtime 01 - 07 Apr'!$H10,'MO Store'!$A:$A,0))</f>
        <v>Anthony Galichet</v>
      </c>
      <c r="B10" s="71" t="str">
        <f>INDEX('MO Store'!F:F,MATCH('Overtime 01 - 07 Apr'!$H10,'MO Store'!$A:$A,0))</f>
        <v>No SD</v>
      </c>
      <c r="C10" s="71" t="str">
        <f>IFERROR(INDEX('MO Store'!G:G,MATCH('Overtime 01 - 07 Apr'!$H10,'MO Store'!$A:$A,0)),"")</f>
        <v>Susu Leong</v>
      </c>
      <c r="D10" s="71" t="str">
        <f>INDEX('MO Store'!E:E,MATCH('Overtime 01 - 07 Apr'!$H10,'MO Store'!$A:$A,0))</f>
        <v>Brittanie Braggs</v>
      </c>
      <c r="E10" s="71" t="str">
        <f>IFERROR(INDEX('MO Store'!H:H,MATCH('Overtime 01 - 07 Apr'!$H10,'MO Store'!$A:$A,0)),"")</f>
        <v>No SEL</v>
      </c>
      <c r="F10" s="71" t="str">
        <f>INDEX('MO Store'!B:B,MATCH('Overtime 01 - 07 Apr'!$H10,'MO Store'!$A:$A,0))</f>
        <v>Arizona</v>
      </c>
      <c r="G10" s="71" t="str">
        <f>INDEX('MO Store'!C:C,MATCH('Overtime 01 - 07 Apr'!$H10,'MO Store'!$A:$A,0))</f>
        <v>The Groves</v>
      </c>
      <c r="H10" s="70">
        <v>211579</v>
      </c>
      <c r="I10" s="69" t="s">
        <v>1498</v>
      </c>
      <c r="J10" s="70" t="s">
        <v>997</v>
      </c>
      <c r="K10" s="70" t="s">
        <v>998</v>
      </c>
      <c r="L10" s="70" t="s">
        <v>705</v>
      </c>
      <c r="M10" s="72">
        <v>2.5299999999999998</v>
      </c>
    </row>
    <row r="11" spans="1:13" x14ac:dyDescent="0.25">
      <c r="A11" s="71" t="str">
        <f>INDEX('MO Store'!D:D,MATCH('Overtime 01 - 07 Apr'!$H11,'MO Store'!$A:$A,0))</f>
        <v>Anthony Galichet</v>
      </c>
      <c r="B11" s="71" t="str">
        <f>INDEX('MO Store'!F:F,MATCH('Overtime 01 - 07 Apr'!$H11,'MO Store'!$A:$A,0))</f>
        <v>Romio Hamdar</v>
      </c>
      <c r="C11" s="71" t="str">
        <f>IFERROR(INDEX('MO Store'!G:G,MATCH('Overtime 01 - 07 Apr'!$H11,'MO Store'!$A:$A,0)),"")</f>
        <v>Suhail Ishaq</v>
      </c>
      <c r="D11" s="71" t="str">
        <f>INDEX('MO Store'!E:E,MATCH('Overtime 01 - 07 Apr'!$H11,'MO Store'!$A:$A,0))</f>
        <v>Brittanie Braggs</v>
      </c>
      <c r="E11" s="71" t="str">
        <f>IFERROR(INDEX('MO Store'!H:H,MATCH('Overtime 01 - 07 Apr'!$H11,'MO Store'!$A:$A,0)),"")</f>
        <v>No SEL</v>
      </c>
      <c r="F11" s="71" t="str">
        <f>INDEX('MO Store'!B:B,MATCH('Overtime 01 - 07 Apr'!$H11,'MO Store'!$A:$A,0))</f>
        <v>Houston North East</v>
      </c>
      <c r="G11" s="71" t="str">
        <f>INDEX('MO Store'!C:C,MATCH('Overtime 01 - 07 Apr'!$H11,'MO Store'!$A:$A,0))</f>
        <v>Ponderosa Forest</v>
      </c>
      <c r="H11" s="70">
        <v>209868</v>
      </c>
      <c r="I11" s="69" t="s">
        <v>1079</v>
      </c>
      <c r="J11" s="70" t="s">
        <v>340</v>
      </c>
      <c r="K11" s="70" t="s">
        <v>341</v>
      </c>
      <c r="L11" s="70" t="s">
        <v>707</v>
      </c>
      <c r="M11" s="72">
        <v>4.05</v>
      </c>
    </row>
    <row r="12" spans="1:13" x14ac:dyDescent="0.25">
      <c r="A12" s="71" t="str">
        <f>INDEX('MO Store'!D:D,MATCH('Overtime 01 - 07 Apr'!$H12,'MO Store'!$A:$A,0))</f>
        <v>Anthony Galichet</v>
      </c>
      <c r="B12" s="71" t="str">
        <f>INDEX('MO Store'!F:F,MATCH('Overtime 01 - 07 Apr'!$H12,'MO Store'!$A:$A,0))</f>
        <v>No SD</v>
      </c>
      <c r="C12" s="71" t="str">
        <f>IFERROR(INDEX('MO Store'!G:G,MATCH('Overtime 01 - 07 Apr'!$H12,'MO Store'!$A:$A,0)),"")</f>
        <v>Jayme Roraff</v>
      </c>
      <c r="D12" s="71" t="str">
        <f>INDEX('MO Store'!E:E,MATCH('Overtime 01 - 07 Apr'!$H12,'MO Store'!$A:$A,0))</f>
        <v>Brittanie Braggs</v>
      </c>
      <c r="E12" s="71" t="str">
        <f>IFERROR(INDEX('MO Store'!H:H,MATCH('Overtime 01 - 07 Apr'!$H12,'MO Store'!$A:$A,0)),"")</f>
        <v>No SEL</v>
      </c>
      <c r="F12" s="71" t="str">
        <f>INDEX('MO Store'!B:B,MATCH('Overtime 01 - 07 Apr'!$H12,'MO Store'!$A:$A,0))</f>
        <v>Wisconsin West</v>
      </c>
      <c r="G12" s="71" t="str">
        <f>INDEX('MO Store'!C:C,MATCH('Overtime 01 - 07 Apr'!$H12,'MO Store'!$A:$A,0))</f>
        <v>Onalaska</v>
      </c>
      <c r="H12" s="70">
        <v>180225</v>
      </c>
      <c r="I12" s="69" t="s">
        <v>1498</v>
      </c>
      <c r="J12" s="70" t="s">
        <v>1031</v>
      </c>
      <c r="K12" s="70" t="s">
        <v>1032</v>
      </c>
      <c r="L12" s="70" t="s">
        <v>706</v>
      </c>
      <c r="M12" s="72">
        <v>0.79</v>
      </c>
    </row>
    <row r="13" spans="1:13" x14ac:dyDescent="0.25">
      <c r="A13" s="71" t="str">
        <f>INDEX('MO Store'!D:D,MATCH('Overtime 01 - 07 Apr'!$H13,'MO Store'!$A:$A,0))</f>
        <v>Anthony Galichet</v>
      </c>
      <c r="B13" s="71" t="str">
        <f>INDEX('MO Store'!F:F,MATCH('Overtime 01 - 07 Apr'!$H13,'MO Store'!$A:$A,0))</f>
        <v>Romio Hamdar</v>
      </c>
      <c r="C13" s="71" t="str">
        <f>IFERROR(INDEX('MO Store'!G:G,MATCH('Overtime 01 - 07 Apr'!$H13,'MO Store'!$A:$A,0)),"")</f>
        <v>Carlos Ayala-Level Up</v>
      </c>
      <c r="D13" s="71" t="str">
        <f>INDEX('MO Store'!E:E,MATCH('Overtime 01 - 07 Apr'!$H13,'MO Store'!$A:$A,0))</f>
        <v>Brittanie Braggs</v>
      </c>
      <c r="E13" s="71" t="str">
        <f>IFERROR(INDEX('MO Store'!H:H,MATCH('Overtime 01 - 07 Apr'!$H13,'MO Store'!$A:$A,0)),"")</f>
        <v>No SEL</v>
      </c>
      <c r="F13" s="71" t="str">
        <f>INDEX('MO Store'!B:B,MATCH('Overtime 01 - 07 Apr'!$H13,'MO Store'!$A:$A,0))</f>
        <v>Houston South West</v>
      </c>
      <c r="G13" s="71" t="str">
        <f>INDEX('MO Store'!C:C,MATCH('Overtime 01 - 07 Apr'!$H13,'MO Store'!$A:$A,0))</f>
        <v>Westheimer Tanglewilde</v>
      </c>
      <c r="H13" s="70">
        <v>209864</v>
      </c>
      <c r="I13" s="69" t="s">
        <v>1498</v>
      </c>
      <c r="J13" s="70" t="s">
        <v>767</v>
      </c>
      <c r="K13" s="70" t="s">
        <v>768</v>
      </c>
      <c r="L13" s="70" t="s">
        <v>705</v>
      </c>
      <c r="M13" s="72">
        <v>1.67</v>
      </c>
    </row>
    <row r="14" spans="1:13" x14ac:dyDescent="0.25">
      <c r="A14" s="71" t="str">
        <f>INDEX('MO Store'!D:D,MATCH('Overtime 01 - 07 Apr'!$H14,'MO Store'!$A:$A,0))</f>
        <v>Anthony Galichet</v>
      </c>
      <c r="B14" s="71" t="str">
        <f>INDEX('MO Store'!F:F,MATCH('Overtime 01 - 07 Apr'!$H14,'MO Store'!$A:$A,0))</f>
        <v>Romio Hamdar</v>
      </c>
      <c r="C14" s="71" t="str">
        <f>IFERROR(INDEX('MO Store'!G:G,MATCH('Overtime 01 - 07 Apr'!$H14,'MO Store'!$A:$A,0)),"")</f>
        <v>Isreal Gomez- Level Up</v>
      </c>
      <c r="D14" s="71" t="str">
        <f>INDEX('MO Store'!E:E,MATCH('Overtime 01 - 07 Apr'!$H14,'MO Store'!$A:$A,0))</f>
        <v>Brittanie Braggs</v>
      </c>
      <c r="E14" s="71" t="str">
        <f>IFERROR(INDEX('MO Store'!H:H,MATCH('Overtime 01 - 07 Apr'!$H14,'MO Store'!$A:$A,0)),"")</f>
        <v>No SEL</v>
      </c>
      <c r="F14" s="71" t="str">
        <f>INDEX('MO Store'!B:B,MATCH('Overtime 01 - 07 Apr'!$H14,'MO Store'!$A:$A,0))</f>
        <v>Houston East</v>
      </c>
      <c r="G14" s="71" t="str">
        <f>INDEX('MO Store'!C:C,MATCH('Overtime 01 - 07 Apr'!$H14,'MO Store'!$A:$A,0))</f>
        <v>Deer Park</v>
      </c>
      <c r="H14" s="70">
        <v>209870</v>
      </c>
      <c r="I14" s="69" t="s">
        <v>1079</v>
      </c>
      <c r="J14" s="70" t="s">
        <v>1043</v>
      </c>
      <c r="K14" s="70" t="s">
        <v>1044</v>
      </c>
      <c r="L14" s="70" t="s">
        <v>704</v>
      </c>
      <c r="M14" s="72">
        <v>1.23</v>
      </c>
    </row>
    <row r="15" spans="1:13" x14ac:dyDescent="0.25">
      <c r="A15" s="71" t="str">
        <f>INDEX('MO Store'!D:D,MATCH('Overtime 01 - 07 Apr'!$H15,'MO Store'!$A:$A,0))</f>
        <v>Anthony Galichet</v>
      </c>
      <c r="B15" s="71" t="str">
        <f>INDEX('MO Store'!F:F,MATCH('Overtime 01 - 07 Apr'!$H15,'MO Store'!$A:$A,0))</f>
        <v>Romio Hamdar</v>
      </c>
      <c r="C15" s="71" t="str">
        <f>IFERROR(INDEX('MO Store'!G:G,MATCH('Overtime 01 - 07 Apr'!$H15,'MO Store'!$A:$A,0)),"")</f>
        <v>Isreal Gomez- Level Up</v>
      </c>
      <c r="D15" s="71" t="str">
        <f>INDEX('MO Store'!E:E,MATCH('Overtime 01 - 07 Apr'!$H15,'MO Store'!$A:$A,0))</f>
        <v>Brittanie Braggs</v>
      </c>
      <c r="E15" s="71" t="str">
        <f>IFERROR(INDEX('MO Store'!H:H,MATCH('Overtime 01 - 07 Apr'!$H15,'MO Store'!$A:$A,0)),"")</f>
        <v>No SEL</v>
      </c>
      <c r="F15" s="71" t="str">
        <f>INDEX('MO Store'!B:B,MATCH('Overtime 01 - 07 Apr'!$H15,'MO Store'!$A:$A,0))</f>
        <v>Houston East</v>
      </c>
      <c r="G15" s="71" t="str">
        <f>INDEX('MO Store'!C:C,MATCH('Overtime 01 - 07 Apr'!$H15,'MO Store'!$A:$A,0))</f>
        <v>Deer Park</v>
      </c>
      <c r="H15" s="70">
        <v>209870</v>
      </c>
      <c r="I15" s="69" t="s">
        <v>1498</v>
      </c>
      <c r="J15" s="70" t="s">
        <v>1043</v>
      </c>
      <c r="K15" s="70" t="s">
        <v>1044</v>
      </c>
      <c r="L15" s="70" t="s">
        <v>704</v>
      </c>
      <c r="M15" s="72">
        <v>12.12</v>
      </c>
    </row>
    <row r="16" spans="1:13" x14ac:dyDescent="0.25">
      <c r="A16" s="71" t="str">
        <f>INDEX('MO Store'!D:D,MATCH('Overtime 01 - 07 Apr'!$H16,'MO Store'!$A:$A,0))</f>
        <v>Anthony Galichet</v>
      </c>
      <c r="B16" s="71" t="str">
        <f>INDEX('MO Store'!F:F,MATCH('Overtime 01 - 07 Apr'!$H16,'MO Store'!$A:$A,0))</f>
        <v>Romio Hamdar</v>
      </c>
      <c r="C16" s="71" t="str">
        <f>IFERROR(INDEX('MO Store'!G:G,MATCH('Overtime 01 - 07 Apr'!$H16,'MO Store'!$A:$A,0)),"")</f>
        <v>Isreal Gomez- Level Up</v>
      </c>
      <c r="D16" s="71" t="str">
        <f>INDEX('MO Store'!E:E,MATCH('Overtime 01 - 07 Apr'!$H16,'MO Store'!$A:$A,0))</f>
        <v>Brittanie Braggs</v>
      </c>
      <c r="E16" s="71" t="str">
        <f>IFERROR(INDEX('MO Store'!H:H,MATCH('Overtime 01 - 07 Apr'!$H16,'MO Store'!$A:$A,0)),"")</f>
        <v>No SEL</v>
      </c>
      <c r="F16" s="71" t="str">
        <f>INDEX('MO Store'!B:B,MATCH('Overtime 01 - 07 Apr'!$H16,'MO Store'!$A:$A,0))</f>
        <v>Houston East</v>
      </c>
      <c r="G16" s="71" t="str">
        <f>INDEX('MO Store'!C:C,MATCH('Overtime 01 - 07 Apr'!$H16,'MO Store'!$A:$A,0))</f>
        <v>Angleton Harvin Dr</v>
      </c>
      <c r="H16" s="70">
        <v>180412</v>
      </c>
      <c r="I16" s="69" t="s">
        <v>1079</v>
      </c>
      <c r="J16" s="70" t="s">
        <v>927</v>
      </c>
      <c r="K16" s="70" t="s">
        <v>930</v>
      </c>
      <c r="L16" s="70" t="s">
        <v>706</v>
      </c>
      <c r="M16" s="72">
        <v>3.11</v>
      </c>
    </row>
    <row r="17" spans="1:13" x14ac:dyDescent="0.25">
      <c r="A17" s="71" t="str">
        <f>INDEX('MO Store'!D:D,MATCH('Overtime 01 - 07 Apr'!$H17,'MO Store'!$A:$A,0))</f>
        <v>Anthony Galichet</v>
      </c>
      <c r="B17" s="71" t="str">
        <f>INDEX('MO Store'!F:F,MATCH('Overtime 01 - 07 Apr'!$H17,'MO Store'!$A:$A,0))</f>
        <v>Romio Hamdar</v>
      </c>
      <c r="C17" s="71" t="str">
        <f>IFERROR(INDEX('MO Store'!G:G,MATCH('Overtime 01 - 07 Apr'!$H17,'MO Store'!$A:$A,0)),"")</f>
        <v>Isreal Gomez- Level Up</v>
      </c>
      <c r="D17" s="71" t="str">
        <f>INDEX('MO Store'!E:E,MATCH('Overtime 01 - 07 Apr'!$H17,'MO Store'!$A:$A,0))</f>
        <v>Brittanie Braggs</v>
      </c>
      <c r="E17" s="71" t="str">
        <f>IFERROR(INDEX('MO Store'!H:H,MATCH('Overtime 01 - 07 Apr'!$H17,'MO Store'!$A:$A,0)),"")</f>
        <v>No SEL</v>
      </c>
      <c r="F17" s="71" t="str">
        <f>INDEX('MO Store'!B:B,MATCH('Overtime 01 - 07 Apr'!$H17,'MO Store'!$A:$A,0))</f>
        <v>Houston East</v>
      </c>
      <c r="G17" s="71" t="str">
        <f>INDEX('MO Store'!C:C,MATCH('Overtime 01 - 07 Apr'!$H17,'MO Store'!$A:$A,0))</f>
        <v>Angleton Harvin Dr</v>
      </c>
      <c r="H17" s="70">
        <v>180412</v>
      </c>
      <c r="I17" s="69" t="s">
        <v>1498</v>
      </c>
      <c r="J17" s="70" t="s">
        <v>927</v>
      </c>
      <c r="K17" s="70" t="s">
        <v>930</v>
      </c>
      <c r="L17" s="70" t="s">
        <v>706</v>
      </c>
      <c r="M17" s="72">
        <v>7.6</v>
      </c>
    </row>
    <row r="18" spans="1:13" x14ac:dyDescent="0.25">
      <c r="A18" s="71" t="str">
        <f>INDEX('MO Store'!D:D,MATCH('Overtime 01 - 07 Apr'!$H18,'MO Store'!$A:$A,0))</f>
        <v>Anthony Galichet</v>
      </c>
      <c r="B18" s="71" t="str">
        <f>INDEX('MO Store'!F:F,MATCH('Overtime 01 - 07 Apr'!$H18,'MO Store'!$A:$A,0))</f>
        <v>No SD</v>
      </c>
      <c r="C18" s="71" t="str">
        <f>IFERROR(INDEX('MO Store'!G:G,MATCH('Overtime 01 - 07 Apr'!$H18,'MO Store'!$A:$A,0)),"")</f>
        <v>Jayme Roraff</v>
      </c>
      <c r="D18" s="71" t="str">
        <f>INDEX('MO Store'!E:E,MATCH('Overtime 01 - 07 Apr'!$H18,'MO Store'!$A:$A,0))</f>
        <v>Brittanie Braggs</v>
      </c>
      <c r="E18" s="71" t="str">
        <f>IFERROR(INDEX('MO Store'!H:H,MATCH('Overtime 01 - 07 Apr'!$H18,'MO Store'!$A:$A,0)),"")</f>
        <v>No SEL</v>
      </c>
      <c r="F18" s="71" t="str">
        <f>INDEX('MO Store'!B:B,MATCH('Overtime 01 - 07 Apr'!$H18,'MO Store'!$A:$A,0))</f>
        <v>Wisconsin West</v>
      </c>
      <c r="G18" s="71" t="str">
        <f>INDEX('MO Store'!C:C,MATCH('Overtime 01 - 07 Apr'!$H18,'MO Store'!$A:$A,0))</f>
        <v>Tomah Buan Street</v>
      </c>
      <c r="H18" s="70">
        <v>180228</v>
      </c>
      <c r="I18" s="69" t="s">
        <v>1498</v>
      </c>
      <c r="J18" s="70" t="s">
        <v>972</v>
      </c>
      <c r="K18" s="70" t="s">
        <v>973</v>
      </c>
      <c r="L18" s="70" t="s">
        <v>706</v>
      </c>
      <c r="M18" s="72">
        <v>0.6</v>
      </c>
    </row>
    <row r="19" spans="1:13" x14ac:dyDescent="0.25">
      <c r="A19" s="71" t="str">
        <f>INDEX('MO Store'!D:D,MATCH('Overtime 01 - 07 Apr'!$H19,'MO Store'!$A:$A,0))</f>
        <v>Anthony Galichet</v>
      </c>
      <c r="B19" s="71" t="str">
        <f>INDEX('MO Store'!F:F,MATCH('Overtime 01 - 07 Apr'!$H19,'MO Store'!$A:$A,0))</f>
        <v>Romio Hamdar</v>
      </c>
      <c r="C19" s="71" t="str">
        <f>IFERROR(INDEX('MO Store'!G:G,MATCH('Overtime 01 - 07 Apr'!$H19,'MO Store'!$A:$A,0)),"")</f>
        <v>Austin TM</v>
      </c>
      <c r="D19" s="71" t="str">
        <f>INDEX('MO Store'!E:E,MATCH('Overtime 01 - 07 Apr'!$H19,'MO Store'!$A:$A,0))</f>
        <v>Brittanie Braggs</v>
      </c>
      <c r="E19" s="71" t="str">
        <f>IFERROR(INDEX('MO Store'!H:H,MATCH('Overtime 01 - 07 Apr'!$H19,'MO Store'!$A:$A,0)),"")</f>
        <v>No SEL</v>
      </c>
      <c r="F19" s="71" t="str">
        <f>INDEX('MO Store'!B:B,MATCH('Overtime 01 - 07 Apr'!$H19,'MO Store'!$A:$A,0))</f>
        <v>Austin</v>
      </c>
      <c r="G19" s="71" t="str">
        <f>INDEX('MO Store'!C:C,MATCH('Overtime 01 - 07 Apr'!$H19,'MO Store'!$A:$A,0))</f>
        <v>Buda Town Center</v>
      </c>
      <c r="H19" s="70">
        <v>176039</v>
      </c>
      <c r="I19" s="69" t="s">
        <v>1498</v>
      </c>
      <c r="J19" s="70" t="s">
        <v>99</v>
      </c>
      <c r="K19" s="70" t="s">
        <v>100</v>
      </c>
      <c r="L19" s="70" t="s">
        <v>706</v>
      </c>
      <c r="M19" s="72">
        <v>0.55000000000000004</v>
      </c>
    </row>
    <row r="20" spans="1:13" x14ac:dyDescent="0.25">
      <c r="A20" s="71" t="str">
        <f>INDEX('MO Store'!D:D,MATCH('Overtime 01 - 07 Apr'!$H20,'MO Store'!$A:$A,0))</f>
        <v>Anthony Galichet</v>
      </c>
      <c r="B20" s="71" t="str">
        <f>INDEX('MO Store'!F:F,MATCH('Overtime 01 - 07 Apr'!$H20,'MO Store'!$A:$A,0))</f>
        <v>No SD</v>
      </c>
      <c r="C20" s="71" t="str">
        <f>IFERROR(INDEX('MO Store'!G:G,MATCH('Overtime 01 - 07 Apr'!$H20,'MO Store'!$A:$A,0)),"")</f>
        <v>Jayme Roraff</v>
      </c>
      <c r="D20" s="71" t="str">
        <f>INDEX('MO Store'!E:E,MATCH('Overtime 01 - 07 Apr'!$H20,'MO Store'!$A:$A,0))</f>
        <v>Brittanie Braggs</v>
      </c>
      <c r="E20" s="71" t="str">
        <f>IFERROR(INDEX('MO Store'!H:H,MATCH('Overtime 01 - 07 Apr'!$H20,'MO Store'!$A:$A,0)),"")</f>
        <v>No SEL</v>
      </c>
      <c r="F20" s="71" t="str">
        <f>INDEX('MO Store'!B:B,MATCH('Overtime 01 - 07 Apr'!$H20,'MO Store'!$A:$A,0))</f>
        <v>Wisconsin West</v>
      </c>
      <c r="G20" s="71" t="str">
        <f>INDEX('MO Store'!C:C,MATCH('Overtime 01 - 07 Apr'!$H20,'MO Store'!$A:$A,0))</f>
        <v>Onalaska</v>
      </c>
      <c r="H20" s="70">
        <v>180225</v>
      </c>
      <c r="I20" s="69" t="s">
        <v>1498</v>
      </c>
      <c r="J20" s="70" t="s">
        <v>125</v>
      </c>
      <c r="K20" s="70" t="s">
        <v>126</v>
      </c>
      <c r="L20" s="70" t="s">
        <v>704</v>
      </c>
      <c r="M20" s="72">
        <v>1.99</v>
      </c>
    </row>
    <row r="21" spans="1:13" x14ac:dyDescent="0.25">
      <c r="A21" s="71" t="str">
        <f>INDEX('MO Store'!D:D,MATCH('Overtime 01 - 07 Apr'!$H21,'MO Store'!$A:$A,0))</f>
        <v>Anthony Galichet</v>
      </c>
      <c r="B21" s="71" t="str">
        <f>INDEX('MO Store'!F:F,MATCH('Overtime 01 - 07 Apr'!$H21,'MO Store'!$A:$A,0))</f>
        <v>No SD</v>
      </c>
      <c r="C21" s="71" t="str">
        <f>IFERROR(INDEX('MO Store'!G:G,MATCH('Overtime 01 - 07 Apr'!$H21,'MO Store'!$A:$A,0)),"")</f>
        <v>North Carolina Market - No TM</v>
      </c>
      <c r="D21" s="71" t="str">
        <f>INDEX('MO Store'!E:E,MATCH('Overtime 01 - 07 Apr'!$H21,'MO Store'!$A:$A,0))</f>
        <v>Brittanie Braggs</v>
      </c>
      <c r="E21" s="71" t="str">
        <f>IFERROR(INDEX('MO Store'!H:H,MATCH('Overtime 01 - 07 Apr'!$H21,'MO Store'!$A:$A,0)),"")</f>
        <v>No SEL</v>
      </c>
      <c r="F21" s="71" t="str">
        <f>INDEX('MO Store'!B:B,MATCH('Overtime 01 - 07 Apr'!$H21,'MO Store'!$A:$A,0))</f>
        <v>North Carolina</v>
      </c>
      <c r="G21" s="71" t="str">
        <f>INDEX('MO Store'!C:C,MATCH('Overtime 01 - 07 Apr'!$H21,'MO Store'!$A:$A,0))</f>
        <v>Durham</v>
      </c>
      <c r="H21" s="70">
        <v>216129</v>
      </c>
      <c r="I21" s="69" t="s">
        <v>1498</v>
      </c>
      <c r="J21" s="70" t="s">
        <v>738</v>
      </c>
      <c r="K21" s="70" t="s">
        <v>739</v>
      </c>
      <c r="L21" s="70" t="s">
        <v>705</v>
      </c>
      <c r="M21" s="72">
        <v>0.57999999999999996</v>
      </c>
    </row>
    <row r="22" spans="1:13" x14ac:dyDescent="0.25">
      <c r="A22" s="71" t="str">
        <f>INDEX('MO Store'!D:D,MATCH('Overtime 01 - 07 Apr'!$H22,'MO Store'!$A:$A,0))</f>
        <v>Anthony Galichet</v>
      </c>
      <c r="B22" s="71" t="str">
        <f>INDEX('MO Store'!F:F,MATCH('Overtime 01 - 07 Apr'!$H22,'MO Store'!$A:$A,0))</f>
        <v>No SD</v>
      </c>
      <c r="C22" s="71" t="str">
        <f>IFERROR(INDEX('MO Store'!G:G,MATCH('Overtime 01 - 07 Apr'!$H22,'MO Store'!$A:$A,0)),"")</f>
        <v>Susu Leong</v>
      </c>
      <c r="D22" s="71" t="str">
        <f>INDEX('MO Store'!E:E,MATCH('Overtime 01 - 07 Apr'!$H22,'MO Store'!$A:$A,0))</f>
        <v>Brittanie Braggs</v>
      </c>
      <c r="E22" s="71" t="str">
        <f>IFERROR(INDEX('MO Store'!H:H,MATCH('Overtime 01 - 07 Apr'!$H22,'MO Store'!$A:$A,0)),"")</f>
        <v>No SEL</v>
      </c>
      <c r="F22" s="71" t="str">
        <f>INDEX('MO Store'!B:B,MATCH('Overtime 01 - 07 Apr'!$H22,'MO Store'!$A:$A,0))</f>
        <v>Arizona</v>
      </c>
      <c r="G22" s="71" t="str">
        <f>INDEX('MO Store'!C:C,MATCH('Overtime 01 - 07 Apr'!$H22,'MO Store'!$A:$A,0))</f>
        <v>Buffalo Spot</v>
      </c>
      <c r="H22" s="70">
        <v>178109</v>
      </c>
      <c r="I22" s="69" t="s">
        <v>1079</v>
      </c>
      <c r="J22" s="70" t="s">
        <v>1024</v>
      </c>
      <c r="K22" s="70" t="s">
        <v>1026</v>
      </c>
      <c r="L22" s="70" t="s">
        <v>705</v>
      </c>
      <c r="M22" s="72">
        <v>1.04</v>
      </c>
    </row>
    <row r="23" spans="1:13" x14ac:dyDescent="0.25">
      <c r="A23" s="71" t="str">
        <f>INDEX('MO Store'!D:D,MATCH('Overtime 01 - 07 Apr'!$H23,'MO Store'!$A:$A,0))</f>
        <v>Anthony Galichet</v>
      </c>
      <c r="B23" s="71" t="str">
        <f>INDEX('MO Store'!F:F,MATCH('Overtime 01 - 07 Apr'!$H23,'MO Store'!$A:$A,0))</f>
        <v>Romio Hamdar</v>
      </c>
      <c r="C23" s="71" t="str">
        <f>IFERROR(INDEX('MO Store'!G:G,MATCH('Overtime 01 - 07 Apr'!$H23,'MO Store'!$A:$A,0)),"")</f>
        <v>Colorado Market - No TM</v>
      </c>
      <c r="D23" s="71" t="str">
        <f>INDEX('MO Store'!E:E,MATCH('Overtime 01 - 07 Apr'!$H23,'MO Store'!$A:$A,0))</f>
        <v>Brittanie Braggs</v>
      </c>
      <c r="E23" s="71" t="str">
        <f>IFERROR(INDEX('MO Store'!H:H,MATCH('Overtime 01 - 07 Apr'!$H23,'MO Store'!$A:$A,0)),"")</f>
        <v>No SEL</v>
      </c>
      <c r="F23" s="71" t="str">
        <f>INDEX('MO Store'!B:B,MATCH('Overtime 01 - 07 Apr'!$H23,'MO Store'!$A:$A,0))</f>
        <v>Colorado</v>
      </c>
      <c r="G23" s="71" t="str">
        <f>INDEX('MO Store'!C:C,MATCH('Overtime 01 - 07 Apr'!$H23,'MO Store'!$A:$A,0))</f>
        <v>Grand View Market Place</v>
      </c>
      <c r="H23" s="70">
        <v>210924</v>
      </c>
      <c r="I23" s="69" t="s">
        <v>1498</v>
      </c>
      <c r="J23" s="70" t="s">
        <v>1035</v>
      </c>
      <c r="K23" s="70" t="s">
        <v>1036</v>
      </c>
      <c r="L23" s="70" t="s">
        <v>705</v>
      </c>
      <c r="M23" s="72">
        <v>3.76</v>
      </c>
    </row>
    <row r="24" spans="1:13" x14ac:dyDescent="0.25">
      <c r="A24" s="71" t="str">
        <f>INDEX('MO Store'!D:D,MATCH('Overtime 01 - 07 Apr'!$H24,'MO Store'!$A:$A,0))</f>
        <v>Anthony Galichet</v>
      </c>
      <c r="B24" s="71" t="str">
        <f>INDEX('MO Store'!F:F,MATCH('Overtime 01 - 07 Apr'!$H24,'MO Store'!$A:$A,0))</f>
        <v>Romio Hamdar</v>
      </c>
      <c r="C24" s="71" t="str">
        <f>IFERROR(INDEX('MO Store'!G:G,MATCH('Overtime 01 - 07 Apr'!$H24,'MO Store'!$A:$A,0)),"")</f>
        <v>Colorado Market - No TM</v>
      </c>
      <c r="D24" s="71" t="str">
        <f>INDEX('MO Store'!E:E,MATCH('Overtime 01 - 07 Apr'!$H24,'MO Store'!$A:$A,0))</f>
        <v>Brittanie Braggs</v>
      </c>
      <c r="E24" s="71" t="str">
        <f>IFERROR(INDEX('MO Store'!H:H,MATCH('Overtime 01 - 07 Apr'!$H24,'MO Store'!$A:$A,0)),"")</f>
        <v>No SEL</v>
      </c>
      <c r="F24" s="71" t="str">
        <f>INDEX('MO Store'!B:B,MATCH('Overtime 01 - 07 Apr'!$H24,'MO Store'!$A:$A,0))</f>
        <v>Colorado</v>
      </c>
      <c r="G24" s="71" t="str">
        <f>INDEX('MO Store'!C:C,MATCH('Overtime 01 - 07 Apr'!$H24,'MO Store'!$A:$A,0))</f>
        <v>Sand Hill</v>
      </c>
      <c r="H24" s="70">
        <v>195709</v>
      </c>
      <c r="I24" s="69" t="s">
        <v>1079</v>
      </c>
      <c r="J24" s="70" t="s">
        <v>1016</v>
      </c>
      <c r="K24" s="70" t="s">
        <v>1018</v>
      </c>
      <c r="L24" s="70" t="s">
        <v>705</v>
      </c>
      <c r="M24" s="72">
        <v>0.35</v>
      </c>
    </row>
    <row r="25" spans="1:13" x14ac:dyDescent="0.25">
      <c r="A25" s="71" t="str">
        <f>INDEX('MO Store'!D:D,MATCH('Overtime 01 - 07 Apr'!$H25,'MO Store'!$A:$A,0))</f>
        <v>Anthony Galichet</v>
      </c>
      <c r="B25" s="71" t="str">
        <f>INDEX('MO Store'!F:F,MATCH('Overtime 01 - 07 Apr'!$H25,'MO Store'!$A:$A,0))</f>
        <v>No SD</v>
      </c>
      <c r="C25" s="71" t="str">
        <f>IFERROR(INDEX('MO Store'!G:G,MATCH('Overtime 01 - 07 Apr'!$H25,'MO Store'!$A:$A,0)),"")</f>
        <v>Susu Leong</v>
      </c>
      <c r="D25" s="71" t="str">
        <f>INDEX('MO Store'!E:E,MATCH('Overtime 01 - 07 Apr'!$H25,'MO Store'!$A:$A,0))</f>
        <v>Brittanie Braggs</v>
      </c>
      <c r="E25" s="71" t="str">
        <f>IFERROR(INDEX('MO Store'!H:H,MATCH('Overtime 01 - 07 Apr'!$H25,'MO Store'!$A:$A,0)),"")</f>
        <v>No SEL</v>
      </c>
      <c r="F25" s="71" t="str">
        <f>INDEX('MO Store'!B:B,MATCH('Overtime 01 - 07 Apr'!$H25,'MO Store'!$A:$A,0))</f>
        <v>Arizona</v>
      </c>
      <c r="G25" s="71" t="str">
        <f>INDEX('MO Store'!C:C,MATCH('Overtime 01 - 07 Apr'!$H25,'MO Store'!$A:$A,0))</f>
        <v>Nogales - Mariposa Mall</v>
      </c>
      <c r="H25" s="70">
        <v>177961</v>
      </c>
      <c r="I25" s="69" t="s">
        <v>1498</v>
      </c>
      <c r="J25" s="70" t="s">
        <v>198</v>
      </c>
      <c r="K25" s="70" t="s">
        <v>199</v>
      </c>
      <c r="L25" s="70" t="s">
        <v>707</v>
      </c>
      <c r="M25" s="72">
        <v>1.58</v>
      </c>
    </row>
    <row r="26" spans="1:13" x14ac:dyDescent="0.25">
      <c r="A26" s="71" t="str">
        <f>INDEX('MO Store'!D:D,MATCH('Overtime 01 - 07 Apr'!$H26,'MO Store'!$A:$A,0))</f>
        <v>Anthony Galichet</v>
      </c>
      <c r="B26" s="71" t="str">
        <f>INDEX('MO Store'!F:F,MATCH('Overtime 01 - 07 Apr'!$H26,'MO Store'!$A:$A,0))</f>
        <v>Romio Hamdar</v>
      </c>
      <c r="C26" s="71" t="str">
        <f>IFERROR(INDEX('MO Store'!G:G,MATCH('Overtime 01 - 07 Apr'!$H26,'MO Store'!$A:$A,0)),"")</f>
        <v>Colorado Market - No TM</v>
      </c>
      <c r="D26" s="71" t="str">
        <f>INDEX('MO Store'!E:E,MATCH('Overtime 01 - 07 Apr'!$H26,'MO Store'!$A:$A,0))</f>
        <v>Brittanie Braggs</v>
      </c>
      <c r="E26" s="71" t="str">
        <f>IFERROR(INDEX('MO Store'!H:H,MATCH('Overtime 01 - 07 Apr'!$H26,'MO Store'!$A:$A,0)),"")</f>
        <v>No SEL</v>
      </c>
      <c r="F26" s="71" t="str">
        <f>INDEX('MO Store'!B:B,MATCH('Overtime 01 - 07 Apr'!$H26,'MO Store'!$A:$A,0))</f>
        <v>Colorado</v>
      </c>
      <c r="G26" s="71" t="str">
        <f>INDEX('MO Store'!C:C,MATCH('Overtime 01 - 07 Apr'!$H26,'MO Store'!$A:$A,0))</f>
        <v>Academy Blvd CO</v>
      </c>
      <c r="H26" s="70">
        <v>176049</v>
      </c>
      <c r="I26" s="69" t="s">
        <v>1079</v>
      </c>
      <c r="J26" s="70" t="s">
        <v>180</v>
      </c>
      <c r="K26" s="70" t="s">
        <v>181</v>
      </c>
      <c r="L26" s="70" t="s">
        <v>706</v>
      </c>
      <c r="M26" s="72">
        <v>0.41</v>
      </c>
    </row>
    <row r="27" spans="1:13" x14ac:dyDescent="0.25">
      <c r="A27" s="71" t="str">
        <f>INDEX('MO Store'!D:D,MATCH('Overtime 01 - 07 Apr'!$H27,'MO Store'!$A:$A,0))</f>
        <v>Anthony Galichet</v>
      </c>
      <c r="B27" s="71" t="str">
        <f>INDEX('MO Store'!F:F,MATCH('Overtime 01 - 07 Apr'!$H27,'MO Store'!$A:$A,0))</f>
        <v>Romio Hamdar</v>
      </c>
      <c r="C27" s="71" t="str">
        <f>IFERROR(INDEX('MO Store'!G:G,MATCH('Overtime 01 - 07 Apr'!$H27,'MO Store'!$A:$A,0)),"")</f>
        <v>Colorado Market - No TM</v>
      </c>
      <c r="D27" s="71" t="str">
        <f>INDEX('MO Store'!E:E,MATCH('Overtime 01 - 07 Apr'!$H27,'MO Store'!$A:$A,0))</f>
        <v>Brittanie Braggs</v>
      </c>
      <c r="E27" s="71" t="str">
        <f>IFERROR(INDEX('MO Store'!H:H,MATCH('Overtime 01 - 07 Apr'!$H27,'MO Store'!$A:$A,0)),"")</f>
        <v>No SEL</v>
      </c>
      <c r="F27" s="71" t="str">
        <f>INDEX('MO Store'!B:B,MATCH('Overtime 01 - 07 Apr'!$H27,'MO Store'!$A:$A,0))</f>
        <v>Colorado</v>
      </c>
      <c r="G27" s="71" t="str">
        <f>INDEX('MO Store'!C:C,MATCH('Overtime 01 - 07 Apr'!$H27,'MO Store'!$A:$A,0))</f>
        <v>Academy Blvd CO</v>
      </c>
      <c r="H27" s="70">
        <v>176049</v>
      </c>
      <c r="I27" s="69" t="s">
        <v>1498</v>
      </c>
      <c r="J27" s="70" t="s">
        <v>180</v>
      </c>
      <c r="K27" s="70" t="s">
        <v>181</v>
      </c>
      <c r="L27" s="70" t="s">
        <v>706</v>
      </c>
      <c r="M27" s="72">
        <v>8.1300000000000008</v>
      </c>
    </row>
    <row r="28" spans="1:13" x14ac:dyDescent="0.25">
      <c r="A28" s="71" t="str">
        <f>INDEX('MO Store'!D:D,MATCH('Overtime 01 - 07 Apr'!$H28,'MO Store'!$A:$A,0))</f>
        <v>Anthony Galichet</v>
      </c>
      <c r="B28" s="71" t="str">
        <f>INDEX('MO Store'!F:F,MATCH('Overtime 01 - 07 Apr'!$H28,'MO Store'!$A:$A,0))</f>
        <v>No SD</v>
      </c>
      <c r="C28" s="71" t="str">
        <f>IFERROR(INDEX('MO Store'!G:G,MATCH('Overtime 01 - 07 Apr'!$H28,'MO Store'!$A:$A,0)),"")</f>
        <v>Susu Leong</v>
      </c>
      <c r="D28" s="71" t="str">
        <f>INDEX('MO Store'!E:E,MATCH('Overtime 01 - 07 Apr'!$H28,'MO Store'!$A:$A,0))</f>
        <v>Brittanie Braggs</v>
      </c>
      <c r="E28" s="71" t="str">
        <f>IFERROR(INDEX('MO Store'!H:H,MATCH('Overtime 01 - 07 Apr'!$H28,'MO Store'!$A:$A,0)),"")</f>
        <v>No SEL</v>
      </c>
      <c r="F28" s="71" t="str">
        <f>INDEX('MO Store'!B:B,MATCH('Overtime 01 - 07 Apr'!$H28,'MO Store'!$A:$A,0))</f>
        <v>Arizona</v>
      </c>
      <c r="G28" s="71" t="str">
        <f>INDEX('MO Store'!C:C,MATCH('Overtime 01 - 07 Apr'!$H28,'MO Store'!$A:$A,0))</f>
        <v>Legacy Village</v>
      </c>
      <c r="H28" s="70">
        <v>178016</v>
      </c>
      <c r="I28" s="69" t="s">
        <v>1498</v>
      </c>
      <c r="J28" s="70" t="s">
        <v>1002</v>
      </c>
      <c r="K28" s="70" t="s">
        <v>1003</v>
      </c>
      <c r="L28" s="70" t="s">
        <v>705</v>
      </c>
      <c r="M28" s="72">
        <v>1.69</v>
      </c>
    </row>
    <row r="29" spans="1:13" x14ac:dyDescent="0.25">
      <c r="A29" s="71" t="str">
        <f>INDEX('MO Store'!D:D,MATCH('Overtime 01 - 07 Apr'!$H29,'MO Store'!$A:$A,0))</f>
        <v>Anthony Galichet</v>
      </c>
      <c r="B29" s="71" t="str">
        <f>INDEX('MO Store'!F:F,MATCH('Overtime 01 - 07 Apr'!$H29,'MO Store'!$A:$A,0))</f>
        <v>Romio Hamdar</v>
      </c>
      <c r="C29" s="71" t="str">
        <f>IFERROR(INDEX('MO Store'!G:G,MATCH('Overtime 01 - 07 Apr'!$H29,'MO Store'!$A:$A,0)),"")</f>
        <v>Isreal Gomez- Level Up</v>
      </c>
      <c r="D29" s="71" t="str">
        <f>INDEX('MO Store'!E:E,MATCH('Overtime 01 - 07 Apr'!$H29,'MO Store'!$A:$A,0))</f>
        <v>Brittanie Braggs</v>
      </c>
      <c r="E29" s="71" t="str">
        <f>IFERROR(INDEX('MO Store'!H:H,MATCH('Overtime 01 - 07 Apr'!$H29,'MO Store'!$A:$A,0)),"")</f>
        <v>No SEL</v>
      </c>
      <c r="F29" s="71" t="str">
        <f>INDEX('MO Store'!B:B,MATCH('Overtime 01 - 07 Apr'!$H29,'MO Store'!$A:$A,0))</f>
        <v>Houston East</v>
      </c>
      <c r="G29" s="71" t="str">
        <f>INDEX('MO Store'!C:C,MATCH('Overtime 01 - 07 Apr'!$H29,'MO Store'!$A:$A,0))</f>
        <v>Falls Creek Humble</v>
      </c>
      <c r="H29" s="70">
        <v>176028</v>
      </c>
      <c r="I29" s="69" t="s">
        <v>1498</v>
      </c>
      <c r="J29" s="70" t="s">
        <v>134</v>
      </c>
      <c r="K29" s="70" t="s">
        <v>135</v>
      </c>
      <c r="L29" s="70" t="s">
        <v>707</v>
      </c>
      <c r="M29" s="72">
        <v>2.57</v>
      </c>
    </row>
    <row r="30" spans="1:13" x14ac:dyDescent="0.25">
      <c r="A30" s="71" t="str">
        <f>INDEX('MO Store'!D:D,MATCH('Overtime 01 - 07 Apr'!$H30,'MO Store'!$A:$A,0))</f>
        <v>Anthony Galichet</v>
      </c>
      <c r="B30" s="71" t="str">
        <f>INDEX('MO Store'!F:F,MATCH('Overtime 01 - 07 Apr'!$H30,'MO Store'!$A:$A,0))</f>
        <v>Romio Hamdar</v>
      </c>
      <c r="C30" s="71" t="str">
        <f>IFERROR(INDEX('MO Store'!G:G,MATCH('Overtime 01 - 07 Apr'!$H30,'MO Store'!$A:$A,0)),"")</f>
        <v>Isreal Gomez- Level Up</v>
      </c>
      <c r="D30" s="71" t="str">
        <f>INDEX('MO Store'!E:E,MATCH('Overtime 01 - 07 Apr'!$H30,'MO Store'!$A:$A,0))</f>
        <v>Brittanie Braggs</v>
      </c>
      <c r="E30" s="71" t="str">
        <f>IFERROR(INDEX('MO Store'!H:H,MATCH('Overtime 01 - 07 Apr'!$H30,'MO Store'!$A:$A,0)),"")</f>
        <v>No SEL</v>
      </c>
      <c r="F30" s="71" t="str">
        <f>INDEX('MO Store'!B:B,MATCH('Overtime 01 - 07 Apr'!$H30,'MO Store'!$A:$A,0))</f>
        <v>Houston East</v>
      </c>
      <c r="G30" s="71" t="str">
        <f>INDEX('MO Store'!C:C,MATCH('Overtime 01 - 07 Apr'!$H30,'MO Store'!$A:$A,0))</f>
        <v>Deer Park</v>
      </c>
      <c r="H30" s="70">
        <v>209870</v>
      </c>
      <c r="I30" s="69" t="s">
        <v>1079</v>
      </c>
      <c r="J30" s="70" t="s">
        <v>955</v>
      </c>
      <c r="K30" s="70" t="s">
        <v>956</v>
      </c>
      <c r="L30" s="70" t="s">
        <v>705</v>
      </c>
      <c r="M30" s="72">
        <v>1.87</v>
      </c>
    </row>
    <row r="31" spans="1:13" x14ac:dyDescent="0.25">
      <c r="A31" s="71" t="str">
        <f>INDEX('MO Store'!D:D,MATCH('Overtime 01 - 07 Apr'!$H31,'MO Store'!$A:$A,0))</f>
        <v>Anthony Galichet</v>
      </c>
      <c r="B31" s="71" t="str">
        <f>INDEX('MO Store'!F:F,MATCH('Overtime 01 - 07 Apr'!$H31,'MO Store'!$A:$A,0))</f>
        <v>No SD</v>
      </c>
      <c r="C31" s="71" t="str">
        <f>IFERROR(INDEX('MO Store'!G:G,MATCH('Overtime 01 - 07 Apr'!$H31,'MO Store'!$A:$A,0)),"")</f>
        <v>Susu Leong</v>
      </c>
      <c r="D31" s="71" t="str">
        <f>INDEX('MO Store'!E:E,MATCH('Overtime 01 - 07 Apr'!$H31,'MO Store'!$A:$A,0))</f>
        <v>Brittanie Braggs</v>
      </c>
      <c r="E31" s="71" t="str">
        <f>IFERROR(INDEX('MO Store'!H:H,MATCH('Overtime 01 - 07 Apr'!$H31,'MO Store'!$A:$A,0)),"")</f>
        <v>No SEL</v>
      </c>
      <c r="F31" s="71" t="str">
        <f>INDEX('MO Store'!B:B,MATCH('Overtime 01 - 07 Apr'!$H31,'MO Store'!$A:$A,0))</f>
        <v>Arizona</v>
      </c>
      <c r="G31" s="71" t="str">
        <f>INDEX('MO Store'!C:C,MATCH('Overtime 01 - 07 Apr'!$H31,'MO Store'!$A:$A,0))</f>
        <v>Bethany Home</v>
      </c>
      <c r="H31" s="70">
        <v>216514</v>
      </c>
      <c r="I31" s="69" t="s">
        <v>1498</v>
      </c>
      <c r="J31" s="70" t="s">
        <v>1021</v>
      </c>
      <c r="K31" s="70" t="s">
        <v>1022</v>
      </c>
      <c r="L31" s="70" t="s">
        <v>705</v>
      </c>
      <c r="M31" s="72">
        <v>0.78</v>
      </c>
    </row>
    <row r="32" spans="1:13" x14ac:dyDescent="0.25">
      <c r="A32" s="71" t="str">
        <f>INDEX('MO Store'!D:D,MATCH('Overtime 01 - 07 Apr'!$H32,'MO Store'!$A:$A,0))</f>
        <v>Anthony Galichet</v>
      </c>
      <c r="B32" s="71" t="str">
        <f>INDEX('MO Store'!F:F,MATCH('Overtime 01 - 07 Apr'!$H32,'MO Store'!$A:$A,0))</f>
        <v>Romio Hamdar</v>
      </c>
      <c r="C32" s="71" t="str">
        <f>IFERROR(INDEX('MO Store'!G:G,MATCH('Overtime 01 - 07 Apr'!$H32,'MO Store'!$A:$A,0)),"")</f>
        <v>Suhail Ishaq</v>
      </c>
      <c r="D32" s="71" t="str">
        <f>INDEX('MO Store'!E:E,MATCH('Overtime 01 - 07 Apr'!$H32,'MO Store'!$A:$A,0))</f>
        <v>Brittanie Braggs</v>
      </c>
      <c r="E32" s="71" t="str">
        <f>IFERROR(INDEX('MO Store'!H:H,MATCH('Overtime 01 - 07 Apr'!$H32,'MO Store'!$A:$A,0)),"")</f>
        <v>No SEL</v>
      </c>
      <c r="F32" s="71" t="str">
        <f>INDEX('MO Store'!B:B,MATCH('Overtime 01 - 07 Apr'!$H32,'MO Store'!$A:$A,0))</f>
        <v>Houston North East</v>
      </c>
      <c r="G32" s="71" t="str">
        <f>INDEX('MO Store'!C:C,MATCH('Overtime 01 - 07 Apr'!$H32,'MO Store'!$A:$A,0))</f>
        <v>Rosenberg</v>
      </c>
      <c r="H32" s="70">
        <v>219200</v>
      </c>
      <c r="I32" s="69" t="s">
        <v>1498</v>
      </c>
      <c r="J32" s="70" t="s">
        <v>958</v>
      </c>
      <c r="K32" s="70" t="s">
        <v>959</v>
      </c>
      <c r="L32" s="70" t="s">
        <v>705</v>
      </c>
      <c r="M32" s="72">
        <v>0.53</v>
      </c>
    </row>
    <row r="33" spans="1:13" x14ac:dyDescent="0.25">
      <c r="A33" s="71" t="str">
        <f>INDEX('MO Store'!D:D,MATCH('Overtime 01 - 07 Apr'!$H33,'MO Store'!$A:$A,0))</f>
        <v>Anthony Galichet</v>
      </c>
      <c r="B33" s="71" t="str">
        <f>INDEX('MO Store'!F:F,MATCH('Overtime 01 - 07 Apr'!$H33,'MO Store'!$A:$A,0))</f>
        <v>Romio Hamdar</v>
      </c>
      <c r="C33" s="71" t="str">
        <f>IFERROR(INDEX('MO Store'!G:G,MATCH('Overtime 01 - 07 Apr'!$H33,'MO Store'!$A:$A,0)),"")</f>
        <v>Suhail Ishaq</v>
      </c>
      <c r="D33" s="71" t="str">
        <f>INDEX('MO Store'!E:E,MATCH('Overtime 01 - 07 Apr'!$H33,'MO Store'!$A:$A,0))</f>
        <v>Brittanie Braggs</v>
      </c>
      <c r="E33" s="71" t="str">
        <f>IFERROR(INDEX('MO Store'!H:H,MATCH('Overtime 01 - 07 Apr'!$H33,'MO Store'!$A:$A,0)),"")</f>
        <v>No SEL</v>
      </c>
      <c r="F33" s="71" t="str">
        <f>INDEX('MO Store'!B:B,MATCH('Overtime 01 - 07 Apr'!$H33,'MO Store'!$A:$A,0))</f>
        <v>Houston North East</v>
      </c>
      <c r="G33" s="71" t="str">
        <f>INDEX('MO Store'!C:C,MATCH('Overtime 01 - 07 Apr'!$H33,'MO Store'!$A:$A,0))</f>
        <v>Antoine Town Center</v>
      </c>
      <c r="H33" s="70">
        <v>209865</v>
      </c>
      <c r="I33" s="69" t="s">
        <v>1498</v>
      </c>
      <c r="J33" s="70" t="s">
        <v>342</v>
      </c>
      <c r="K33" s="70" t="s">
        <v>343</v>
      </c>
      <c r="L33" s="70" t="s">
        <v>704</v>
      </c>
      <c r="M33" s="72">
        <v>1.57</v>
      </c>
    </row>
    <row r="34" spans="1:13" x14ac:dyDescent="0.25">
      <c r="A34" s="71" t="str">
        <f>INDEX('MO Store'!D:D,MATCH('Overtime 01 - 07 Apr'!$H34,'MO Store'!$A:$A,0))</f>
        <v>Anthony Galichet</v>
      </c>
      <c r="B34" s="71" t="str">
        <f>INDEX('MO Store'!F:F,MATCH('Overtime 01 - 07 Apr'!$H34,'MO Store'!$A:$A,0))</f>
        <v>Romio Hamdar</v>
      </c>
      <c r="C34" s="71" t="str">
        <f>IFERROR(INDEX('MO Store'!G:G,MATCH('Overtime 01 - 07 Apr'!$H34,'MO Store'!$A:$A,0)),"")</f>
        <v>Isreal Gomez- Level Up</v>
      </c>
      <c r="D34" s="71" t="str">
        <f>INDEX('MO Store'!E:E,MATCH('Overtime 01 - 07 Apr'!$H34,'MO Store'!$A:$A,0))</f>
        <v>Brittanie Braggs</v>
      </c>
      <c r="E34" s="71" t="str">
        <f>IFERROR(INDEX('MO Store'!H:H,MATCH('Overtime 01 - 07 Apr'!$H34,'MO Store'!$A:$A,0)),"")</f>
        <v>No SEL</v>
      </c>
      <c r="F34" s="71" t="str">
        <f>INDEX('MO Store'!B:B,MATCH('Overtime 01 - 07 Apr'!$H34,'MO Store'!$A:$A,0))</f>
        <v>Houston East</v>
      </c>
      <c r="G34" s="71" t="str">
        <f>INDEX('MO Store'!C:C,MATCH('Overtime 01 - 07 Apr'!$H34,'MO Store'!$A:$A,0))</f>
        <v>Fairmont Pkwy</v>
      </c>
      <c r="H34" s="70">
        <v>209869</v>
      </c>
      <c r="I34" s="69" t="s">
        <v>1079</v>
      </c>
      <c r="J34" s="70" t="s">
        <v>727</v>
      </c>
      <c r="K34" s="70" t="s">
        <v>728</v>
      </c>
      <c r="L34" s="70" t="s">
        <v>863</v>
      </c>
      <c r="M34" s="72">
        <v>7.69</v>
      </c>
    </row>
    <row r="35" spans="1:13" x14ac:dyDescent="0.25">
      <c r="A35" s="71" t="str">
        <f>INDEX('MO Store'!D:D,MATCH('Overtime 01 - 07 Apr'!$H35,'MO Store'!$A:$A,0))</f>
        <v>Anthony Galichet</v>
      </c>
      <c r="B35" s="71" t="str">
        <f>INDEX('MO Store'!F:F,MATCH('Overtime 01 - 07 Apr'!$H35,'MO Store'!$A:$A,0))</f>
        <v>Romio Hamdar</v>
      </c>
      <c r="C35" s="71" t="str">
        <f>IFERROR(INDEX('MO Store'!G:G,MATCH('Overtime 01 - 07 Apr'!$H35,'MO Store'!$A:$A,0)),"")</f>
        <v>Isreal Gomez- Level Up</v>
      </c>
      <c r="D35" s="71" t="str">
        <f>INDEX('MO Store'!E:E,MATCH('Overtime 01 - 07 Apr'!$H35,'MO Store'!$A:$A,0))</f>
        <v>Brittanie Braggs</v>
      </c>
      <c r="E35" s="71" t="str">
        <f>IFERROR(INDEX('MO Store'!H:H,MATCH('Overtime 01 - 07 Apr'!$H35,'MO Store'!$A:$A,0)),"")</f>
        <v>No SEL</v>
      </c>
      <c r="F35" s="71" t="str">
        <f>INDEX('MO Store'!B:B,MATCH('Overtime 01 - 07 Apr'!$H35,'MO Store'!$A:$A,0))</f>
        <v>Houston East</v>
      </c>
      <c r="G35" s="71" t="str">
        <f>INDEX('MO Store'!C:C,MATCH('Overtime 01 - 07 Apr'!$H35,'MO Store'!$A:$A,0))</f>
        <v>Deer Park</v>
      </c>
      <c r="H35" s="70">
        <v>209870</v>
      </c>
      <c r="I35" s="69" t="s">
        <v>1498</v>
      </c>
      <c r="J35" s="70" t="s">
        <v>1110</v>
      </c>
      <c r="K35" s="70" t="s">
        <v>1111</v>
      </c>
      <c r="L35" s="70" t="s">
        <v>705</v>
      </c>
      <c r="M35" s="72">
        <v>0.35</v>
      </c>
    </row>
    <row r="36" spans="1:13" x14ac:dyDescent="0.25">
      <c r="A36" s="71" t="str">
        <f>INDEX('MO Store'!D:D,MATCH('Overtime 01 - 07 Apr'!$H36,'MO Store'!$A:$A,0))</f>
        <v>Anthony Galichet</v>
      </c>
      <c r="B36" s="71" t="str">
        <f>INDEX('MO Store'!F:F,MATCH('Overtime 01 - 07 Apr'!$H36,'MO Store'!$A:$A,0))</f>
        <v>No SD</v>
      </c>
      <c r="C36" s="71" t="str">
        <f>IFERROR(INDEX('MO Store'!G:G,MATCH('Overtime 01 - 07 Apr'!$H36,'MO Store'!$A:$A,0)),"")</f>
        <v>Jayme Roraff</v>
      </c>
      <c r="D36" s="71" t="str">
        <f>INDEX('MO Store'!E:E,MATCH('Overtime 01 - 07 Apr'!$H36,'MO Store'!$A:$A,0))</f>
        <v>Brittanie Braggs</v>
      </c>
      <c r="E36" s="71" t="str">
        <f>IFERROR(INDEX('MO Store'!H:H,MATCH('Overtime 01 - 07 Apr'!$H36,'MO Store'!$A:$A,0)),"")</f>
        <v>No SEL</v>
      </c>
      <c r="F36" s="71" t="str">
        <f>INDEX('MO Store'!B:B,MATCH('Overtime 01 - 07 Apr'!$H36,'MO Store'!$A:$A,0))</f>
        <v>Wisconsin West</v>
      </c>
      <c r="G36" s="71" t="str">
        <f>INDEX('MO Store'!C:C,MATCH('Overtime 01 - 07 Apr'!$H36,'MO Store'!$A:$A,0))</f>
        <v>APPLETON</v>
      </c>
      <c r="H36" s="70">
        <v>207757</v>
      </c>
      <c r="I36" s="69" t="s">
        <v>1498</v>
      </c>
      <c r="J36" s="70" t="s">
        <v>1323</v>
      </c>
      <c r="K36" s="70" t="s">
        <v>1916</v>
      </c>
      <c r="L36" s="70" t="s">
        <v>704</v>
      </c>
      <c r="M36" s="72">
        <v>6.84</v>
      </c>
    </row>
    <row r="37" spans="1:13" x14ac:dyDescent="0.25">
      <c r="A37" s="71" t="str">
        <f>INDEX('MO Store'!D:D,MATCH('Overtime 01 - 07 Apr'!$H37,'MO Store'!$A:$A,0))</f>
        <v>Anthony Galichet</v>
      </c>
      <c r="B37" s="71" t="str">
        <f>INDEX('MO Store'!F:F,MATCH('Overtime 01 - 07 Apr'!$H37,'MO Store'!$A:$A,0))</f>
        <v>No SD</v>
      </c>
      <c r="C37" s="71" t="str">
        <f>IFERROR(INDEX('MO Store'!G:G,MATCH('Overtime 01 - 07 Apr'!$H37,'MO Store'!$A:$A,0)),"")</f>
        <v>Jayme Roraff</v>
      </c>
      <c r="D37" s="71" t="str">
        <f>INDEX('MO Store'!E:E,MATCH('Overtime 01 - 07 Apr'!$H37,'MO Store'!$A:$A,0))</f>
        <v>Brittanie Braggs</v>
      </c>
      <c r="E37" s="71" t="str">
        <f>IFERROR(INDEX('MO Store'!H:H,MATCH('Overtime 01 - 07 Apr'!$H37,'MO Store'!$A:$A,0)),"")</f>
        <v>No SEL</v>
      </c>
      <c r="F37" s="71" t="str">
        <f>INDEX('MO Store'!B:B,MATCH('Overtime 01 - 07 Apr'!$H37,'MO Store'!$A:$A,0))</f>
        <v>Wisconsin West</v>
      </c>
      <c r="G37" s="71" t="str">
        <f>INDEX('MO Store'!C:C,MATCH('Overtime 01 - 07 Apr'!$H37,'MO Store'!$A:$A,0))</f>
        <v>Tomah Buan Street</v>
      </c>
      <c r="H37" s="70">
        <v>180228</v>
      </c>
      <c r="I37" s="69" t="s">
        <v>1498</v>
      </c>
      <c r="J37" s="70" t="s">
        <v>221</v>
      </c>
      <c r="K37" s="70" t="s">
        <v>222</v>
      </c>
      <c r="L37" s="70" t="s">
        <v>1883</v>
      </c>
      <c r="M37" s="72">
        <v>1.28</v>
      </c>
    </row>
    <row r="38" spans="1:13" x14ac:dyDescent="0.25">
      <c r="A38" s="71" t="str">
        <f>INDEX('MO Store'!D:D,MATCH('Overtime 01 - 07 Apr'!$H38,'MO Store'!$A:$A,0))</f>
        <v>Anthony Galichet</v>
      </c>
      <c r="B38" s="71" t="str">
        <f>INDEX('MO Store'!F:F,MATCH('Overtime 01 - 07 Apr'!$H38,'MO Store'!$A:$A,0))</f>
        <v>Romio Hamdar</v>
      </c>
      <c r="C38" s="71" t="str">
        <f>IFERROR(INDEX('MO Store'!G:G,MATCH('Overtime 01 - 07 Apr'!$H38,'MO Store'!$A:$A,0)),"")</f>
        <v>Colorado Market - No TM</v>
      </c>
      <c r="D38" s="71" t="str">
        <f>INDEX('MO Store'!E:E,MATCH('Overtime 01 - 07 Apr'!$H38,'MO Store'!$A:$A,0))</f>
        <v>Brittanie Braggs</v>
      </c>
      <c r="E38" s="71" t="str">
        <f>IFERROR(INDEX('MO Store'!H:H,MATCH('Overtime 01 - 07 Apr'!$H38,'MO Store'!$A:$A,0)),"")</f>
        <v>No SEL</v>
      </c>
      <c r="F38" s="71" t="str">
        <f>INDEX('MO Store'!B:B,MATCH('Overtime 01 - 07 Apr'!$H38,'MO Store'!$A:$A,0))</f>
        <v>Colorado</v>
      </c>
      <c r="G38" s="71" t="str">
        <f>INDEX('MO Store'!C:C,MATCH('Overtime 01 - 07 Apr'!$H38,'MO Store'!$A:$A,0))</f>
        <v>Fountain MESA ROAD</v>
      </c>
      <c r="H38" s="70">
        <v>178719</v>
      </c>
      <c r="I38" s="69" t="s">
        <v>1498</v>
      </c>
      <c r="J38" s="70" t="s">
        <v>675</v>
      </c>
      <c r="K38" s="70" t="s">
        <v>676</v>
      </c>
      <c r="L38" s="70" t="s">
        <v>705</v>
      </c>
      <c r="M38" s="72">
        <v>0.66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7D61-E44E-4B29-88C9-A46779380420}">
  <sheetPr>
    <tabColor theme="9" tint="-0.249977111117893"/>
  </sheetPr>
  <dimension ref="A1:N13"/>
  <sheetViews>
    <sheetView topLeftCell="C1" zoomScale="88" zoomScaleNormal="88" workbookViewId="0">
      <selection activeCell="C4" sqref="C4"/>
    </sheetView>
  </sheetViews>
  <sheetFormatPr defaultColWidth="9.140625" defaultRowHeight="15" outlineLevelCol="1" x14ac:dyDescent="0.25"/>
  <cols>
    <col min="1" max="1" width="16.5703125" style="1" hidden="1" customWidth="1" outlineLevel="1"/>
    <col min="2" max="2" width="18.28515625" style="1" hidden="1" customWidth="1" outlineLevel="1"/>
    <col min="3" max="3" width="23.42578125" style="1" bestFit="1" customWidth="1" collapsed="1"/>
    <col min="4" max="4" width="15.5703125" style="1" hidden="1" customWidth="1" outlineLevel="1"/>
    <col min="5" max="5" width="17" style="1" customWidth="1" collapsed="1"/>
    <col min="6" max="6" width="19.28515625" style="10" hidden="1" customWidth="1" outlineLevel="1"/>
    <col min="7" max="7" width="24.42578125" style="10" hidden="1" customWidth="1" outlineLevel="1"/>
    <col min="8" max="8" width="8" style="1" bestFit="1" customWidth="1" collapsed="1"/>
    <col min="9" max="9" width="11.85546875" style="1" bestFit="1" customWidth="1"/>
    <col min="10" max="10" width="9.140625" style="1" customWidth="1"/>
    <col min="11" max="11" width="31.140625" style="1" bestFit="1" customWidth="1"/>
    <col min="12" max="12" width="30.140625" style="1" bestFit="1" customWidth="1"/>
    <col min="13" max="13" width="7" style="1" bestFit="1" customWidth="1"/>
    <col min="14" max="14" width="3.42578125" style="1" hidden="1" customWidth="1"/>
    <col min="15" max="16384" width="9.140625" style="1"/>
  </cols>
  <sheetData>
    <row r="1" spans="1:13" ht="16.5" thickBot="1" x14ac:dyDescent="0.3">
      <c r="A1" s="49"/>
      <c r="B1" s="49"/>
      <c r="C1" s="49"/>
      <c r="D1" s="49"/>
      <c r="F1" s="50"/>
      <c r="G1" s="50"/>
      <c r="H1" s="49"/>
      <c r="L1" s="51" t="s">
        <v>24</v>
      </c>
      <c r="M1" s="52">
        <f>SUBTOTAL(9,M3:M1048576)</f>
        <v>39.400000000000006</v>
      </c>
    </row>
    <row r="2" spans="1:13" s="14" customFormat="1" ht="32.25" thickBot="1" x14ac:dyDescent="0.3">
      <c r="A2" s="74" t="s">
        <v>7</v>
      </c>
      <c r="B2" s="74" t="s">
        <v>8</v>
      </c>
      <c r="C2" s="74" t="s">
        <v>14</v>
      </c>
      <c r="D2" s="74" t="s">
        <v>17</v>
      </c>
      <c r="E2" s="74" t="s">
        <v>722</v>
      </c>
      <c r="F2" s="74" t="s">
        <v>16</v>
      </c>
      <c r="G2" s="74" t="s">
        <v>13</v>
      </c>
      <c r="H2" s="74" t="s">
        <v>10</v>
      </c>
      <c r="I2" s="73" t="s">
        <v>630</v>
      </c>
      <c r="J2" s="74" t="s">
        <v>26</v>
      </c>
      <c r="K2" s="74" t="s">
        <v>0</v>
      </c>
      <c r="L2" s="74" t="s">
        <v>9</v>
      </c>
      <c r="M2" s="75" t="s">
        <v>19</v>
      </c>
    </row>
    <row r="3" spans="1:13" x14ac:dyDescent="0.25">
      <c r="A3" s="71" t="str">
        <f>INDEX('MO Store'!D:D,MATCH('Overtime 08 - 13 Apr'!$H3,'MO Store'!$A:$A,0))</f>
        <v>Anthony Galichet</v>
      </c>
      <c r="B3" s="71" t="str">
        <f>INDEX('MO Store'!F:F,MATCH('Overtime 08 - 13 Apr'!$H3,'MO Store'!$A:$A,0))</f>
        <v>Romio Hamdar</v>
      </c>
      <c r="C3" s="71" t="str">
        <f>IFERROR(INDEX('MO Store'!G:G,MATCH('Overtime 08 - 13 Apr'!$H3,'MO Store'!$A:$A,0)),"")</f>
        <v>Austin TM</v>
      </c>
      <c r="D3" s="71" t="str">
        <f>INDEX('MO Store'!E:E,MATCH('Overtime 08 - 13 Apr'!$H3,'MO Store'!$A:$A,0))</f>
        <v>Brittanie Braggs</v>
      </c>
      <c r="E3" s="71" t="str">
        <f>IFERROR(INDEX('MO Store'!H:H,MATCH('Overtime 08 - 13 Apr'!$H3,'MO Store'!$A:$A,0)),"")</f>
        <v>No SEL</v>
      </c>
      <c r="F3" s="71" t="str">
        <f>INDEX('MO Store'!B:B,MATCH('Overtime 08 - 13 Apr'!$H3,'MO Store'!$A:$A,0))</f>
        <v>Austin</v>
      </c>
      <c r="G3" s="71" t="str">
        <f>INDEX('MO Store'!C:C,MATCH('Overtime 08 - 13 Apr'!$H3,'MO Store'!$A:$A,0))</f>
        <v>OLTORF</v>
      </c>
      <c r="H3" s="70">
        <v>176020</v>
      </c>
      <c r="I3" s="69" t="s">
        <v>1917</v>
      </c>
      <c r="J3" s="70" t="s">
        <v>877</v>
      </c>
      <c r="K3" s="70" t="s">
        <v>878</v>
      </c>
      <c r="L3" s="70" t="s">
        <v>705</v>
      </c>
      <c r="M3" s="72">
        <v>4.88</v>
      </c>
    </row>
    <row r="4" spans="1:13" x14ac:dyDescent="0.25">
      <c r="A4" s="71" t="str">
        <f>INDEX('MO Store'!D:D,MATCH('Overtime 08 - 13 Apr'!$H4,'MO Store'!$A:$A,0))</f>
        <v>Anthony Galichet</v>
      </c>
      <c r="B4" s="71" t="str">
        <f>INDEX('MO Store'!F:F,MATCH('Overtime 08 - 13 Apr'!$H4,'MO Store'!$A:$A,0))</f>
        <v>No SD</v>
      </c>
      <c r="C4" s="71" t="str">
        <f>IFERROR(INDEX('MO Store'!G:G,MATCH('Overtime 08 - 13 Apr'!$H4,'MO Store'!$A:$A,0)),"")</f>
        <v>Susu Leong</v>
      </c>
      <c r="D4" s="71" t="str">
        <f>INDEX('MO Store'!E:E,MATCH('Overtime 08 - 13 Apr'!$H4,'MO Store'!$A:$A,0))</f>
        <v>Brittanie Braggs</v>
      </c>
      <c r="E4" s="71" t="str">
        <f>IFERROR(INDEX('MO Store'!H:H,MATCH('Overtime 08 - 13 Apr'!$H4,'MO Store'!$A:$A,0)),"")</f>
        <v>No SEL</v>
      </c>
      <c r="F4" s="71" t="str">
        <f>INDEX('MO Store'!B:B,MATCH('Overtime 08 - 13 Apr'!$H4,'MO Store'!$A:$A,0))</f>
        <v>Arizona</v>
      </c>
      <c r="G4" s="71" t="str">
        <f>INDEX('MO Store'!C:C,MATCH('Overtime 08 - 13 Apr'!$H4,'MO Store'!$A:$A,0))</f>
        <v>The Groves</v>
      </c>
      <c r="H4" s="70">
        <v>211579</v>
      </c>
      <c r="I4" s="69" t="s">
        <v>1902</v>
      </c>
      <c r="J4" s="70" t="s">
        <v>1028</v>
      </c>
      <c r="K4" s="70" t="s">
        <v>1029</v>
      </c>
      <c r="L4" s="70" t="s">
        <v>705</v>
      </c>
      <c r="M4" s="72">
        <v>0.44</v>
      </c>
    </row>
    <row r="5" spans="1:13" x14ac:dyDescent="0.25">
      <c r="A5" s="71" t="str">
        <f>INDEX('MO Store'!D:D,MATCH('Overtime 08 - 13 Apr'!$H5,'MO Store'!$A:$A,0))</f>
        <v>Anthony Galichet</v>
      </c>
      <c r="B5" s="71" t="str">
        <f>INDEX('MO Store'!F:F,MATCH('Overtime 08 - 13 Apr'!$H5,'MO Store'!$A:$A,0))</f>
        <v>No SD</v>
      </c>
      <c r="C5" s="71" t="str">
        <f>IFERROR(INDEX('MO Store'!G:G,MATCH('Overtime 08 - 13 Apr'!$H5,'MO Store'!$A:$A,0)),"")</f>
        <v>Susu Leong</v>
      </c>
      <c r="D5" s="71" t="str">
        <f>INDEX('MO Store'!E:E,MATCH('Overtime 08 - 13 Apr'!$H5,'MO Store'!$A:$A,0))</f>
        <v>Brittanie Braggs</v>
      </c>
      <c r="E5" s="71" t="str">
        <f>IFERROR(INDEX('MO Store'!H:H,MATCH('Overtime 08 - 13 Apr'!$H5,'MO Store'!$A:$A,0)),"")</f>
        <v>No SEL</v>
      </c>
      <c r="F5" s="71" t="str">
        <f>INDEX('MO Store'!B:B,MATCH('Overtime 08 - 13 Apr'!$H5,'MO Store'!$A:$A,0))</f>
        <v>Arizona</v>
      </c>
      <c r="G5" s="71" t="str">
        <f>INDEX('MO Store'!C:C,MATCH('Overtime 08 - 13 Apr'!$H5,'MO Store'!$A:$A,0))</f>
        <v>The Groves</v>
      </c>
      <c r="H5" s="70">
        <v>211579</v>
      </c>
      <c r="I5" s="69" t="s">
        <v>1917</v>
      </c>
      <c r="J5" s="70" t="s">
        <v>1028</v>
      </c>
      <c r="K5" s="70" t="s">
        <v>1029</v>
      </c>
      <c r="L5" s="70" t="s">
        <v>705</v>
      </c>
      <c r="M5" s="72">
        <v>8.3000000000000007</v>
      </c>
    </row>
    <row r="6" spans="1:13" x14ac:dyDescent="0.25">
      <c r="A6" s="71" t="str">
        <f>INDEX('MO Store'!D:D,MATCH('Overtime 08 - 13 Apr'!$H6,'MO Store'!$A:$A,0))</f>
        <v>Anthony Galichet</v>
      </c>
      <c r="B6" s="71" t="str">
        <f>INDEX('MO Store'!F:F,MATCH('Overtime 08 - 13 Apr'!$H6,'MO Store'!$A:$A,0))</f>
        <v>Romio Hamdar</v>
      </c>
      <c r="C6" s="71" t="str">
        <f>IFERROR(INDEX('MO Store'!G:G,MATCH('Overtime 08 - 13 Apr'!$H6,'MO Store'!$A:$A,0)),"")</f>
        <v>Isreal Gomez- Level Up</v>
      </c>
      <c r="D6" s="71" t="str">
        <f>INDEX('MO Store'!E:E,MATCH('Overtime 08 - 13 Apr'!$H6,'MO Store'!$A:$A,0))</f>
        <v>Brittanie Braggs</v>
      </c>
      <c r="E6" s="71" t="str">
        <f>IFERROR(INDEX('MO Store'!H:H,MATCH('Overtime 08 - 13 Apr'!$H6,'MO Store'!$A:$A,0)),"")</f>
        <v>No SEL</v>
      </c>
      <c r="F6" s="71" t="str">
        <f>INDEX('MO Store'!B:B,MATCH('Overtime 08 - 13 Apr'!$H6,'MO Store'!$A:$A,0))</f>
        <v>Houston East</v>
      </c>
      <c r="G6" s="71" t="str">
        <f>INDEX('MO Store'!C:C,MATCH('Overtime 08 - 13 Apr'!$H6,'MO Store'!$A:$A,0))</f>
        <v>Deer Park</v>
      </c>
      <c r="H6" s="70">
        <v>209870</v>
      </c>
      <c r="I6" s="69" t="s">
        <v>1902</v>
      </c>
      <c r="J6" s="70" t="s">
        <v>1043</v>
      </c>
      <c r="K6" s="70" t="s">
        <v>1044</v>
      </c>
      <c r="L6" s="70" t="s">
        <v>704</v>
      </c>
      <c r="M6" s="72">
        <v>2.82</v>
      </c>
    </row>
    <row r="7" spans="1:13" x14ac:dyDescent="0.25">
      <c r="A7" s="71" t="str">
        <f>INDEX('MO Store'!D:D,MATCH('Overtime 08 - 13 Apr'!$H7,'MO Store'!$A:$A,0))</f>
        <v>Anthony Galichet</v>
      </c>
      <c r="B7" s="71" t="str">
        <f>INDEX('MO Store'!F:F,MATCH('Overtime 08 - 13 Apr'!$H7,'MO Store'!$A:$A,0))</f>
        <v>Romio Hamdar</v>
      </c>
      <c r="C7" s="71" t="str">
        <f>IFERROR(INDEX('MO Store'!G:G,MATCH('Overtime 08 - 13 Apr'!$H7,'MO Store'!$A:$A,0)),"")</f>
        <v>Isreal Gomez- Level Up</v>
      </c>
      <c r="D7" s="71" t="str">
        <f>INDEX('MO Store'!E:E,MATCH('Overtime 08 - 13 Apr'!$H7,'MO Store'!$A:$A,0))</f>
        <v>Brittanie Braggs</v>
      </c>
      <c r="E7" s="71" t="str">
        <f>IFERROR(INDEX('MO Store'!H:H,MATCH('Overtime 08 - 13 Apr'!$H7,'MO Store'!$A:$A,0)),"")</f>
        <v>No SEL</v>
      </c>
      <c r="F7" s="71" t="str">
        <f>INDEX('MO Store'!B:B,MATCH('Overtime 08 - 13 Apr'!$H7,'MO Store'!$A:$A,0))</f>
        <v>Houston East</v>
      </c>
      <c r="G7" s="71" t="str">
        <f>INDEX('MO Store'!C:C,MATCH('Overtime 08 - 13 Apr'!$H7,'MO Store'!$A:$A,0))</f>
        <v>Deer Park</v>
      </c>
      <c r="H7" s="70">
        <v>209870</v>
      </c>
      <c r="I7" s="69" t="s">
        <v>1917</v>
      </c>
      <c r="J7" s="70" t="s">
        <v>1043</v>
      </c>
      <c r="K7" s="70" t="s">
        <v>1044</v>
      </c>
      <c r="L7" s="70" t="s">
        <v>704</v>
      </c>
      <c r="M7" s="72">
        <v>9.65</v>
      </c>
    </row>
    <row r="8" spans="1:13" x14ac:dyDescent="0.25">
      <c r="A8" s="71" t="str">
        <f>INDEX('MO Store'!D:D,MATCH('Overtime 08 - 13 Apr'!$H8,'MO Store'!$A:$A,0))</f>
        <v>Anthony Galichet</v>
      </c>
      <c r="B8" s="71" t="str">
        <f>INDEX('MO Store'!F:F,MATCH('Overtime 08 - 13 Apr'!$H8,'MO Store'!$A:$A,0))</f>
        <v>Romio Hamdar</v>
      </c>
      <c r="C8" s="71" t="str">
        <f>IFERROR(INDEX('MO Store'!G:G,MATCH('Overtime 08 - 13 Apr'!$H8,'MO Store'!$A:$A,0)),"")</f>
        <v>Isreal Gomez- Level Up</v>
      </c>
      <c r="D8" s="71" t="str">
        <f>INDEX('MO Store'!E:E,MATCH('Overtime 08 - 13 Apr'!$H8,'MO Store'!$A:$A,0))</f>
        <v>Brittanie Braggs</v>
      </c>
      <c r="E8" s="71" t="str">
        <f>IFERROR(INDEX('MO Store'!H:H,MATCH('Overtime 08 - 13 Apr'!$H8,'MO Store'!$A:$A,0)),"")</f>
        <v>No SEL</v>
      </c>
      <c r="F8" s="71" t="str">
        <f>INDEX('MO Store'!B:B,MATCH('Overtime 08 - 13 Apr'!$H8,'MO Store'!$A:$A,0))</f>
        <v>Houston East</v>
      </c>
      <c r="G8" s="71" t="str">
        <f>INDEX('MO Store'!C:C,MATCH('Overtime 08 - 13 Apr'!$H8,'MO Store'!$A:$A,0))</f>
        <v>Angleton Harvin Dr</v>
      </c>
      <c r="H8" s="70">
        <v>180412</v>
      </c>
      <c r="I8" s="69" t="s">
        <v>1917</v>
      </c>
      <c r="J8" s="70" t="s">
        <v>927</v>
      </c>
      <c r="K8" s="70" t="s">
        <v>930</v>
      </c>
      <c r="L8" s="70" t="s">
        <v>706</v>
      </c>
      <c r="M8" s="72">
        <v>1</v>
      </c>
    </row>
    <row r="9" spans="1:13" x14ac:dyDescent="0.25">
      <c r="A9" s="71" t="str">
        <f>INDEX('MO Store'!D:D,MATCH('Overtime 08 - 13 Apr'!$H9,'MO Store'!$A:$A,0))</f>
        <v>Anthony Galichet</v>
      </c>
      <c r="B9" s="71" t="str">
        <f>INDEX('MO Store'!F:F,MATCH('Overtime 08 - 13 Apr'!$H9,'MO Store'!$A:$A,0))</f>
        <v>Romio Hamdar</v>
      </c>
      <c r="C9" s="71" t="str">
        <f>IFERROR(INDEX('MO Store'!G:G,MATCH('Overtime 08 - 13 Apr'!$H9,'MO Store'!$A:$A,0)),"")</f>
        <v>Carlos Ayala-Level Up</v>
      </c>
      <c r="D9" s="71" t="str">
        <f>INDEX('MO Store'!E:E,MATCH('Overtime 08 - 13 Apr'!$H9,'MO Store'!$A:$A,0))</f>
        <v>Brittanie Braggs</v>
      </c>
      <c r="E9" s="71" t="str">
        <f>IFERROR(INDEX('MO Store'!H:H,MATCH('Overtime 08 - 13 Apr'!$H9,'MO Store'!$A:$A,0)),"")</f>
        <v>No SEL</v>
      </c>
      <c r="F9" s="71" t="str">
        <f>INDEX('MO Store'!B:B,MATCH('Overtime 08 - 13 Apr'!$H9,'MO Store'!$A:$A,0))</f>
        <v>Houston South West</v>
      </c>
      <c r="G9" s="71" t="str">
        <f>INDEX('MO Store'!C:C,MATCH('Overtime 08 - 13 Apr'!$H9,'MO Store'!$A:$A,0))</f>
        <v>Kingsbridge</v>
      </c>
      <c r="H9" s="70">
        <v>209862</v>
      </c>
      <c r="I9" s="69" t="s">
        <v>1917</v>
      </c>
      <c r="J9" s="70" t="s">
        <v>1025</v>
      </c>
      <c r="K9" s="70" t="s">
        <v>1027</v>
      </c>
      <c r="L9" s="70" t="s">
        <v>706</v>
      </c>
      <c r="M9" s="72">
        <v>0.87</v>
      </c>
    </row>
    <row r="10" spans="1:13" x14ac:dyDescent="0.25">
      <c r="A10" s="71" t="str">
        <f>INDEX('MO Store'!D:D,MATCH('Overtime 08 - 13 Apr'!$H10,'MO Store'!$A:$A,0))</f>
        <v>Anthony Galichet</v>
      </c>
      <c r="B10" s="71" t="str">
        <f>INDEX('MO Store'!F:F,MATCH('Overtime 08 - 13 Apr'!$H10,'MO Store'!$A:$A,0))</f>
        <v>No SD</v>
      </c>
      <c r="C10" s="71" t="str">
        <f>IFERROR(INDEX('MO Store'!G:G,MATCH('Overtime 08 - 13 Apr'!$H10,'MO Store'!$A:$A,0)),"")</f>
        <v>Susu Leong</v>
      </c>
      <c r="D10" s="71" t="str">
        <f>INDEX('MO Store'!E:E,MATCH('Overtime 08 - 13 Apr'!$H10,'MO Store'!$A:$A,0))</f>
        <v>Brittanie Braggs</v>
      </c>
      <c r="E10" s="71" t="str">
        <f>IFERROR(INDEX('MO Store'!H:H,MATCH('Overtime 08 - 13 Apr'!$H10,'MO Store'!$A:$A,0)),"")</f>
        <v>No SEL</v>
      </c>
      <c r="F10" s="71" t="str">
        <f>INDEX('MO Store'!B:B,MATCH('Overtime 08 - 13 Apr'!$H10,'MO Store'!$A:$A,0))</f>
        <v>Arizona</v>
      </c>
      <c r="G10" s="71" t="str">
        <f>INDEX('MO Store'!C:C,MATCH('Overtime 08 - 13 Apr'!$H10,'MO Store'!$A:$A,0))</f>
        <v>Old Vail Plaza</v>
      </c>
      <c r="H10" s="70">
        <v>222262</v>
      </c>
      <c r="I10" s="69" t="s">
        <v>1917</v>
      </c>
      <c r="J10" s="70" t="s">
        <v>1073</v>
      </c>
      <c r="K10" s="70" t="s">
        <v>1074</v>
      </c>
      <c r="L10" s="70" t="s">
        <v>706</v>
      </c>
      <c r="M10" s="72">
        <v>0.26</v>
      </c>
    </row>
    <row r="11" spans="1:13" x14ac:dyDescent="0.25">
      <c r="A11" s="71" t="str">
        <f>INDEX('MO Store'!D:D,MATCH('Overtime 08 - 13 Apr'!$H11,'MO Store'!$A:$A,0))</f>
        <v>Anthony Galichet</v>
      </c>
      <c r="B11" s="71" t="str">
        <f>INDEX('MO Store'!F:F,MATCH('Overtime 08 - 13 Apr'!$H11,'MO Store'!$A:$A,0))</f>
        <v>Romio Hamdar</v>
      </c>
      <c r="C11" s="71" t="str">
        <f>IFERROR(INDEX('MO Store'!G:G,MATCH('Overtime 08 - 13 Apr'!$H11,'MO Store'!$A:$A,0)),"")</f>
        <v>Suhail Ishaq</v>
      </c>
      <c r="D11" s="71" t="str">
        <f>INDEX('MO Store'!E:E,MATCH('Overtime 08 - 13 Apr'!$H11,'MO Store'!$A:$A,0))</f>
        <v>Brittanie Braggs</v>
      </c>
      <c r="E11" s="71" t="str">
        <f>IFERROR(INDEX('MO Store'!H:H,MATCH('Overtime 08 - 13 Apr'!$H11,'MO Store'!$A:$A,0)),"")</f>
        <v>No SEL</v>
      </c>
      <c r="F11" s="71" t="str">
        <f>INDEX('MO Store'!B:B,MATCH('Overtime 08 - 13 Apr'!$H11,'MO Store'!$A:$A,0))</f>
        <v>Houston North East</v>
      </c>
      <c r="G11" s="71" t="str">
        <f>INDEX('MO Store'!C:C,MATCH('Overtime 08 - 13 Apr'!$H11,'MO Store'!$A:$A,0))</f>
        <v>Midtown</v>
      </c>
      <c r="H11" s="70">
        <v>176027</v>
      </c>
      <c r="I11" s="69" t="s">
        <v>1917</v>
      </c>
      <c r="J11" s="70" t="s">
        <v>981</v>
      </c>
      <c r="K11" s="70" t="s">
        <v>982</v>
      </c>
      <c r="L11" s="70" t="s">
        <v>705</v>
      </c>
      <c r="M11" s="72">
        <v>2.31</v>
      </c>
    </row>
    <row r="12" spans="1:13" x14ac:dyDescent="0.25">
      <c r="A12" s="71" t="str">
        <f>INDEX('MO Store'!D:D,MATCH('Overtime 08 - 13 Apr'!$H12,'MO Store'!$A:$A,0))</f>
        <v>Anthony Galichet</v>
      </c>
      <c r="B12" s="71" t="str">
        <f>INDEX('MO Store'!F:F,MATCH('Overtime 08 - 13 Apr'!$H12,'MO Store'!$A:$A,0))</f>
        <v>Romio Hamdar</v>
      </c>
      <c r="C12" s="71" t="str">
        <f>IFERROR(INDEX('MO Store'!G:G,MATCH('Overtime 08 - 13 Apr'!$H12,'MO Store'!$A:$A,0)),"")</f>
        <v>Isreal Gomez- Level Up</v>
      </c>
      <c r="D12" s="71" t="str">
        <f>INDEX('MO Store'!E:E,MATCH('Overtime 08 - 13 Apr'!$H12,'MO Store'!$A:$A,0))</f>
        <v>Brittanie Braggs</v>
      </c>
      <c r="E12" s="71" t="str">
        <f>IFERROR(INDEX('MO Store'!H:H,MATCH('Overtime 08 - 13 Apr'!$H12,'MO Store'!$A:$A,0)),"")</f>
        <v>No SEL</v>
      </c>
      <c r="F12" s="71" t="str">
        <f>INDEX('MO Store'!B:B,MATCH('Overtime 08 - 13 Apr'!$H12,'MO Store'!$A:$A,0))</f>
        <v>Houston East</v>
      </c>
      <c r="G12" s="71" t="str">
        <f>INDEX('MO Store'!C:C,MATCH('Overtime 08 - 13 Apr'!$H12,'MO Store'!$A:$A,0))</f>
        <v>Fairmont Pkwy</v>
      </c>
      <c r="H12" s="70">
        <v>209869</v>
      </c>
      <c r="I12" s="69" t="s">
        <v>1917</v>
      </c>
      <c r="J12" s="70" t="s">
        <v>727</v>
      </c>
      <c r="K12" s="70" t="s">
        <v>728</v>
      </c>
      <c r="L12" s="70" t="s">
        <v>863</v>
      </c>
      <c r="M12" s="72">
        <v>8.6999999999999993</v>
      </c>
    </row>
    <row r="13" spans="1:13" x14ac:dyDescent="0.25">
      <c r="A13" s="71" t="str">
        <f>INDEX('MO Store'!D:D,MATCH('Overtime 08 - 13 Apr'!$H13,'MO Store'!$A:$A,0))</f>
        <v>Anthony Galichet</v>
      </c>
      <c r="B13" s="71" t="str">
        <f>INDEX('MO Store'!F:F,MATCH('Overtime 08 - 13 Apr'!$H13,'MO Store'!$A:$A,0))</f>
        <v>Romio Hamdar</v>
      </c>
      <c r="C13" s="71" t="str">
        <f>IFERROR(INDEX('MO Store'!G:G,MATCH('Overtime 08 - 13 Apr'!$H13,'MO Store'!$A:$A,0)),"")</f>
        <v>Veronica Ramos</v>
      </c>
      <c r="D13" s="71" t="str">
        <f>INDEX('MO Store'!E:E,MATCH('Overtime 08 - 13 Apr'!$H13,'MO Store'!$A:$A,0))</f>
        <v>Brittanie Braggs</v>
      </c>
      <c r="E13" s="71" t="str">
        <f>IFERROR(INDEX('MO Store'!H:H,MATCH('Overtime 08 - 13 Apr'!$H13,'MO Store'!$A:$A,0)),"")</f>
        <v>No SEL</v>
      </c>
      <c r="F13" s="71" t="str">
        <f>INDEX('MO Store'!B:B,MATCH('Overtime 08 - 13 Apr'!$H13,'MO Store'!$A:$A,0))</f>
        <v>San Antonio/Laredo</v>
      </c>
      <c r="G13" s="71" t="str">
        <f>INDEX('MO Store'!C:C,MATCH('Overtime 08 - 13 Apr'!$H13,'MO Store'!$A:$A,0))</f>
        <v>San Pedro</v>
      </c>
      <c r="H13" s="70">
        <v>215746</v>
      </c>
      <c r="I13" s="69" t="s">
        <v>1917</v>
      </c>
      <c r="J13" s="70" t="s">
        <v>1067</v>
      </c>
      <c r="K13" s="70" t="s">
        <v>1068</v>
      </c>
      <c r="L13" s="70" t="s">
        <v>863</v>
      </c>
      <c r="M13" s="72">
        <v>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tabColor theme="9" tint="-0.249977111117893"/>
  </sheetPr>
  <dimension ref="A1:Q67"/>
  <sheetViews>
    <sheetView zoomScale="98" zoomScaleNormal="98" workbookViewId="0">
      <selection activeCell="B8" sqref="B8"/>
    </sheetView>
  </sheetViews>
  <sheetFormatPr defaultColWidth="9.140625" defaultRowHeight="15" x14ac:dyDescent="0.25"/>
  <cols>
    <col min="1" max="1" width="9.85546875" style="8" bestFit="1" customWidth="1"/>
    <col min="2" max="2" width="19.28515625" style="8" bestFit="1" customWidth="1"/>
    <col min="3" max="3" width="27.5703125" style="8" bestFit="1" customWidth="1"/>
    <col min="4" max="4" width="16.42578125" style="8" bestFit="1" customWidth="1"/>
    <col min="5" max="5" width="18" style="8" bestFit="1" customWidth="1"/>
    <col min="6" max="6" width="23.140625" style="8" bestFit="1" customWidth="1"/>
    <col min="7" max="7" width="10" style="8" bestFit="1" customWidth="1"/>
    <col min="8" max="8" width="11.85546875" style="8" bestFit="1" customWidth="1"/>
    <col min="9" max="9" width="13.5703125" style="8" bestFit="1" customWidth="1"/>
    <col min="10" max="10" width="8" style="8" bestFit="1" customWidth="1"/>
    <col min="11" max="11" width="9.28515625" style="8" bestFit="1" customWidth="1"/>
    <col min="12" max="12" width="8.28515625" style="8" bestFit="1" customWidth="1"/>
    <col min="13" max="13" width="9.28515625" style="8" bestFit="1" customWidth="1"/>
    <col min="14" max="14" width="15.28515625" style="8" bestFit="1" customWidth="1"/>
    <col min="15" max="15" width="11.5703125" style="8" customWidth="1"/>
    <col min="16" max="16" width="15.7109375" style="8" customWidth="1"/>
    <col min="17" max="16384" width="9.140625" style="8"/>
  </cols>
  <sheetData>
    <row r="1" spans="1:17" s="6" customFormat="1" ht="17.25" customHeight="1" thickBot="1" x14ac:dyDescent="0.3">
      <c r="A1" s="160" t="s">
        <v>1914</v>
      </c>
      <c r="B1" s="161"/>
      <c r="C1" s="161"/>
      <c r="D1" s="161"/>
      <c r="E1" s="33">
        <v>45630</v>
      </c>
      <c r="F1" s="33">
        <v>45630</v>
      </c>
      <c r="G1" s="158" t="s">
        <v>24</v>
      </c>
      <c r="H1" s="159"/>
      <c r="I1" s="119">
        <f>SUBTOTAL(9,I3:I67)</f>
        <v>10061.6</v>
      </c>
      <c r="J1" s="119">
        <f>SUBTOTAL(9,J3:J67)</f>
        <v>7112.9200000000019</v>
      </c>
      <c r="K1" s="119">
        <f>SUBTOTAL(9,K3:K67)</f>
        <v>39.4</v>
      </c>
      <c r="L1" s="119">
        <f>SUBTOTAL(9,L3:L67)</f>
        <v>0</v>
      </c>
      <c r="M1" s="119">
        <f>SUBTOTAL(9,M3:M714)</f>
        <v>7152.3200000000024</v>
      </c>
      <c r="N1" s="119">
        <f>SUBTOTAL(9,N3:N67)</f>
        <v>2909.2800000000007</v>
      </c>
      <c r="O1" s="66">
        <f>SUBTOTAL(9,O3:O1048576)</f>
        <v>0</v>
      </c>
      <c r="P1" s="66">
        <f>SUBTOTAL(9,P3:P1048576)</f>
        <v>0</v>
      </c>
      <c r="Q1" s="67">
        <f>SUBTOTAL(9,Q3:Q1048576)</f>
        <v>0</v>
      </c>
    </row>
    <row r="2" spans="1:17" s="12" customFormat="1" ht="45" x14ac:dyDescent="0.25">
      <c r="A2" s="22" t="s">
        <v>15</v>
      </c>
      <c r="B2" s="2" t="s">
        <v>6</v>
      </c>
      <c r="C2" s="2" t="s">
        <v>13</v>
      </c>
      <c r="D2" s="2" t="s">
        <v>7</v>
      </c>
      <c r="E2" s="2" t="s">
        <v>8</v>
      </c>
      <c r="F2" s="2" t="s">
        <v>14</v>
      </c>
      <c r="G2" s="2" t="s">
        <v>12</v>
      </c>
      <c r="H2" s="2" t="s">
        <v>11</v>
      </c>
      <c r="I2" s="64" t="s">
        <v>21</v>
      </c>
      <c r="J2" s="63" t="s">
        <v>609</v>
      </c>
      <c r="K2" s="63" t="s">
        <v>627</v>
      </c>
      <c r="L2" s="63" t="s">
        <v>22</v>
      </c>
      <c r="M2" s="65" t="s">
        <v>23</v>
      </c>
      <c r="N2" s="25" t="s">
        <v>20</v>
      </c>
      <c r="O2" s="63" t="s">
        <v>1053</v>
      </c>
      <c r="P2" s="63" t="s">
        <v>1054</v>
      </c>
      <c r="Q2" s="63" t="s">
        <v>1055</v>
      </c>
    </row>
    <row r="3" spans="1:17" s="6" customFormat="1" x14ac:dyDescent="0.25">
      <c r="A3" s="23">
        <v>176028</v>
      </c>
      <c r="B3" s="3" t="str">
        <f>_xlfn.IFNA(VLOOKUP(A3,'MO Store'!A:J,2,0),"NA")</f>
        <v>Houston East</v>
      </c>
      <c r="C3" s="3" t="str">
        <f>VLOOKUP(A3,'MO Store'!A:J,3,0)</f>
        <v>Falls Creek Humble</v>
      </c>
      <c r="D3" s="3" t="str">
        <f>VLOOKUP(A3,'MO Store'!A:J,4,0)</f>
        <v>Anthony Galichet</v>
      </c>
      <c r="E3" s="11" t="str">
        <f>VLOOKUP(A3,'MO Store'!A:J,6,0)</f>
        <v>Romio Hamdar</v>
      </c>
      <c r="F3" s="3" t="str">
        <f>VLOOKUP(A3,'MO Store'!A:J,7,0)</f>
        <v>Isreal Gomez- Level Up</v>
      </c>
      <c r="G3" s="3" t="str">
        <f>VLOOKUP(A3,'MO Store'!A:J,9,0)</f>
        <v>Battleship</v>
      </c>
      <c r="H3" s="3" t="str">
        <f>VLOOKUP(A3,'MO Store'!A:J,10,0)</f>
        <v>P9IFS</v>
      </c>
      <c r="I3" s="9">
        <v>175</v>
      </c>
      <c r="J3" s="9">
        <v>120.35000000000002</v>
      </c>
      <c r="K3" s="9">
        <v>0</v>
      </c>
      <c r="L3" s="9">
        <v>0</v>
      </c>
      <c r="M3" s="9">
        <f>SUM(Budgeted_Hrs[[#This Row],[Regular Hours]:[Other Hours ]])</f>
        <v>120.35000000000002</v>
      </c>
      <c r="N3" s="26">
        <f>I3-M3</f>
        <v>54.649999999999977</v>
      </c>
      <c r="O3" s="62">
        <v>0</v>
      </c>
      <c r="P3" s="62">
        <v>0</v>
      </c>
      <c r="Q3" s="62">
        <f>SUM(Budgeted_Hrs[[#This Row],[MIS Approved OT]:[MIS Unapproved OT]])</f>
        <v>0</v>
      </c>
    </row>
    <row r="4" spans="1:17" s="6" customFormat="1" x14ac:dyDescent="0.25">
      <c r="A4" s="24">
        <v>215661</v>
      </c>
      <c r="B4" s="3" t="str">
        <f>_xlfn.IFNA(VLOOKUP(A4,'MO Store'!A:J,2,0),"NA")</f>
        <v>Houston East</v>
      </c>
      <c r="C4" s="3" t="str">
        <f>VLOOKUP(A4,'MO Store'!A:J,3,0)</f>
        <v>Jasper</v>
      </c>
      <c r="D4" s="3" t="str">
        <f>VLOOKUP(A4,'MO Store'!A:J,4,0)</f>
        <v>Anthony Galichet</v>
      </c>
      <c r="E4" s="11" t="str">
        <f>VLOOKUP(A4,'MO Store'!A:J,6,0)</f>
        <v>Romio Hamdar</v>
      </c>
      <c r="F4" s="3" t="str">
        <f>VLOOKUP(A4,'MO Store'!A:J,7,0)</f>
        <v>Isreal Gomez- Level Up</v>
      </c>
      <c r="G4" s="3" t="str">
        <f>VLOOKUP(A4,'MO Store'!A:J,9,0)</f>
        <v>Regular</v>
      </c>
      <c r="H4" s="3" t="str">
        <f>VLOOKUP(A4,'MO Store'!A:J,10,0)</f>
        <v>6C0KB</v>
      </c>
      <c r="I4" s="9">
        <v>157</v>
      </c>
      <c r="J4" s="9">
        <v>48.13</v>
      </c>
      <c r="K4" s="9">
        <v>0</v>
      </c>
      <c r="L4" s="9">
        <v>0</v>
      </c>
      <c r="M4" s="9">
        <f>SUM(Budgeted_Hrs[[#This Row],[Regular Hours]:[Other Hours ]])</f>
        <v>48.13</v>
      </c>
      <c r="N4" s="26">
        <f t="shared" ref="N4:N53" si="0">I4-M4</f>
        <v>108.87</v>
      </c>
      <c r="O4" s="62">
        <v>0</v>
      </c>
      <c r="P4" s="62">
        <v>0</v>
      </c>
      <c r="Q4" s="9">
        <f>SUM(Budgeted_Hrs[[#This Row],[MIS Approved OT]:[MIS Unapproved OT]])</f>
        <v>0</v>
      </c>
    </row>
    <row r="5" spans="1:17" s="6" customFormat="1" x14ac:dyDescent="0.25">
      <c r="A5" s="23">
        <v>209868</v>
      </c>
      <c r="B5" s="3" t="str">
        <f>_xlfn.IFNA(VLOOKUP(A5,'MO Store'!A:J,2,0),"NA")</f>
        <v>Houston North East</v>
      </c>
      <c r="C5" s="3" t="str">
        <f>VLOOKUP(A5,'MO Store'!A:J,3,0)</f>
        <v>Ponderosa Forest</v>
      </c>
      <c r="D5" s="3" t="str">
        <f>VLOOKUP(A5,'MO Store'!A:J,4,0)</f>
        <v>Anthony Galichet</v>
      </c>
      <c r="E5" s="11" t="str">
        <f>VLOOKUP(A5,'MO Store'!A:J,6,0)</f>
        <v>Romio Hamdar</v>
      </c>
      <c r="F5" s="3" t="str">
        <f>VLOOKUP(A5,'MO Store'!A:J,7,0)</f>
        <v>Suhail Ishaq</v>
      </c>
      <c r="G5" s="3" t="str">
        <f>VLOOKUP(A5,'MO Store'!A:J,9,0)</f>
        <v>Regular</v>
      </c>
      <c r="H5" s="3" t="str">
        <f>VLOOKUP(A5,'MO Store'!A:J,10,0)</f>
        <v>YLXY5</v>
      </c>
      <c r="I5" s="9">
        <v>157</v>
      </c>
      <c r="J5" s="9">
        <v>121.27</v>
      </c>
      <c r="K5" s="9">
        <v>0</v>
      </c>
      <c r="L5" s="9">
        <v>0</v>
      </c>
      <c r="M5" s="9">
        <f>SUM(Budgeted_Hrs[[#This Row],[Regular Hours]:[Other Hours ]])</f>
        <v>121.27</v>
      </c>
      <c r="N5" s="26">
        <f t="shared" si="0"/>
        <v>35.730000000000004</v>
      </c>
      <c r="O5" s="62">
        <v>0</v>
      </c>
      <c r="P5" s="62">
        <v>0</v>
      </c>
      <c r="Q5" s="9">
        <f>SUM(Budgeted_Hrs[[#This Row],[MIS Approved OT]:[MIS Unapproved OT]])</f>
        <v>0</v>
      </c>
    </row>
    <row r="6" spans="1:17" s="6" customFormat="1" x14ac:dyDescent="0.25">
      <c r="A6" s="23">
        <v>209869</v>
      </c>
      <c r="B6" s="3" t="str">
        <f>_xlfn.IFNA(VLOOKUP(A6,'MO Store'!A:J,2,0),"NA")</f>
        <v>Houston East</v>
      </c>
      <c r="C6" s="3" t="str">
        <f>VLOOKUP(A6,'MO Store'!A:J,3,0)</f>
        <v>Fairmont Pkwy</v>
      </c>
      <c r="D6" s="3" t="str">
        <f>VLOOKUP(A6,'MO Store'!A:J,4,0)</f>
        <v>Anthony Galichet</v>
      </c>
      <c r="E6" s="11" t="str">
        <f>VLOOKUP(A6,'MO Store'!A:J,6,0)</f>
        <v>Romio Hamdar</v>
      </c>
      <c r="F6" s="3" t="str">
        <f>VLOOKUP(A6,'MO Store'!A:J,7,0)</f>
        <v>Isreal Gomez- Level Up</v>
      </c>
      <c r="G6" s="3" t="str">
        <f>VLOOKUP(A6,'MO Store'!A:J,9,0)</f>
        <v>Focus</v>
      </c>
      <c r="H6" s="3" t="str">
        <f>VLOOKUP(A6,'MO Store'!A:J,10,0)</f>
        <v>C9ZNE</v>
      </c>
      <c r="I6" s="9">
        <v>115</v>
      </c>
      <c r="J6" s="9">
        <v>53.800000000000004</v>
      </c>
      <c r="K6" s="9">
        <v>8.6999999999999993</v>
      </c>
      <c r="L6" s="9">
        <v>0</v>
      </c>
      <c r="M6" s="9">
        <f>SUM(Budgeted_Hrs[[#This Row],[Regular Hours]:[Other Hours ]])</f>
        <v>62.5</v>
      </c>
      <c r="N6" s="26">
        <f t="shared" si="0"/>
        <v>52.5</v>
      </c>
      <c r="O6" s="62">
        <v>0</v>
      </c>
      <c r="P6" s="62">
        <v>0</v>
      </c>
      <c r="Q6" s="9">
        <f>SUM(Budgeted_Hrs[[#This Row],[MIS Approved OT]:[MIS Unapproved OT]])</f>
        <v>0</v>
      </c>
    </row>
    <row r="7" spans="1:17" s="6" customFormat="1" x14ac:dyDescent="0.25">
      <c r="A7" s="23">
        <v>209870</v>
      </c>
      <c r="B7" s="3" t="str">
        <f>_xlfn.IFNA(VLOOKUP(A7,'MO Store'!A:J,2,0),"NA")</f>
        <v>Houston East</v>
      </c>
      <c r="C7" s="3" t="str">
        <f>VLOOKUP(A7,'MO Store'!A:J,3,0)</f>
        <v>Deer Park</v>
      </c>
      <c r="D7" s="3" t="str">
        <f>VLOOKUP(A7,'MO Store'!A:J,4,0)</f>
        <v>Anthony Galichet</v>
      </c>
      <c r="E7" s="11" t="str">
        <f>VLOOKUP(A7,'MO Store'!A:J,6,0)</f>
        <v>Romio Hamdar</v>
      </c>
      <c r="F7" s="3" t="str">
        <f>VLOOKUP(A7,'MO Store'!A:J,7,0)</f>
        <v>Isreal Gomez- Level Up</v>
      </c>
      <c r="G7" s="3" t="str">
        <f>VLOOKUP(A7,'MO Store'!A:J,9,0)</f>
        <v>Regular</v>
      </c>
      <c r="H7" s="3" t="str">
        <f>VLOOKUP(A7,'MO Store'!A:J,10,0)</f>
        <v>B2073</v>
      </c>
      <c r="I7" s="9">
        <v>105</v>
      </c>
      <c r="J7" s="9">
        <v>83.63000000000001</v>
      </c>
      <c r="K7" s="9">
        <v>12.47</v>
      </c>
      <c r="L7" s="9">
        <v>0</v>
      </c>
      <c r="M7" s="9">
        <f>SUM(Budgeted_Hrs[[#This Row],[Regular Hours]:[Other Hours ]])</f>
        <v>96.100000000000009</v>
      </c>
      <c r="N7" s="26">
        <f t="shared" si="0"/>
        <v>8.8999999999999915</v>
      </c>
      <c r="O7" s="62">
        <v>0</v>
      </c>
      <c r="P7" s="62">
        <v>0</v>
      </c>
      <c r="Q7" s="9">
        <f>SUM(Budgeted_Hrs[[#This Row],[MIS Approved OT]:[MIS Unapproved OT]])</f>
        <v>0</v>
      </c>
    </row>
    <row r="8" spans="1:17" s="6" customFormat="1" x14ac:dyDescent="0.25">
      <c r="A8" s="23">
        <v>217138</v>
      </c>
      <c r="B8" s="3" t="str">
        <f>_xlfn.IFNA(VLOOKUP(A8,'MO Store'!A:J,2,0),"NA")</f>
        <v>Houston South West</v>
      </c>
      <c r="C8" s="3" t="str">
        <f>VLOOKUP(A8,'MO Store'!A:J,3,0)</f>
        <v>Little York Rd</v>
      </c>
      <c r="D8" s="3" t="str">
        <f>VLOOKUP(A8,'MO Store'!A:J,4,0)</f>
        <v>Anthony Galichet</v>
      </c>
      <c r="E8" s="11" t="str">
        <f>VLOOKUP(A8,'MO Store'!A:J,6,0)</f>
        <v>Romio Hamdar</v>
      </c>
      <c r="F8" s="3" t="str">
        <f>VLOOKUP(A8,'MO Store'!A:J,7,0)</f>
        <v>Carlos Ayala-Level Up</v>
      </c>
      <c r="G8" s="3" t="str">
        <f>VLOOKUP(A8,'MO Store'!A:J,9,0)</f>
        <v>Regular</v>
      </c>
      <c r="H8" s="3" t="str">
        <f>VLOOKUP(A8,'MO Store'!A:J,10,0)</f>
        <v>7ZLZ7</v>
      </c>
      <c r="I8" s="9">
        <v>157</v>
      </c>
      <c r="J8" s="9">
        <v>103.08</v>
      </c>
      <c r="K8" s="9">
        <v>0</v>
      </c>
      <c r="L8" s="9">
        <v>0</v>
      </c>
      <c r="M8" s="9">
        <f>SUM(Budgeted_Hrs[[#This Row],[Regular Hours]:[Other Hours ]])</f>
        <v>103.08</v>
      </c>
      <c r="N8" s="26">
        <f t="shared" si="0"/>
        <v>53.92</v>
      </c>
      <c r="O8" s="62">
        <v>0</v>
      </c>
      <c r="P8" s="62">
        <v>0</v>
      </c>
      <c r="Q8" s="9">
        <f>SUM(Budgeted_Hrs[[#This Row],[MIS Approved OT]:[MIS Unapproved OT]])</f>
        <v>0</v>
      </c>
    </row>
    <row r="9" spans="1:17" s="6" customFormat="1" x14ac:dyDescent="0.25">
      <c r="A9" s="23">
        <v>174112</v>
      </c>
      <c r="B9" s="3" t="str">
        <f>_xlfn.IFNA(VLOOKUP(A9,'MO Store'!A:J,2,0),"NA")</f>
        <v>Houston South West</v>
      </c>
      <c r="C9" s="3" t="str">
        <f>VLOOKUP(A9,'MO Store'!A:J,3,0)</f>
        <v>Rice Ave</v>
      </c>
      <c r="D9" s="3" t="str">
        <f>VLOOKUP(A9,'MO Store'!A:J,4,0)</f>
        <v>Anthony Galichet</v>
      </c>
      <c r="E9" s="11" t="str">
        <f>VLOOKUP(A9,'MO Store'!A:J,6,0)</f>
        <v>Romio Hamdar</v>
      </c>
      <c r="F9" s="3" t="str">
        <f>VLOOKUP(A9,'MO Store'!A:J,7,0)</f>
        <v>Carlos Ayala-Level Up</v>
      </c>
      <c r="G9" s="3" t="str">
        <f>VLOOKUP(A9,'MO Store'!A:J,9,0)</f>
        <v>Regular</v>
      </c>
      <c r="H9" s="3" t="str">
        <f>VLOOKUP(A9,'MO Store'!A:J,10,0)</f>
        <v>6V54M</v>
      </c>
      <c r="I9" s="9">
        <v>140</v>
      </c>
      <c r="J9" s="9">
        <v>111.75999999999999</v>
      </c>
      <c r="K9" s="9">
        <v>0</v>
      </c>
      <c r="L9" s="9">
        <v>0</v>
      </c>
      <c r="M9" s="9">
        <f>SUM(Budgeted_Hrs[[#This Row],[Regular Hours]:[Other Hours ]])</f>
        <v>111.75999999999999</v>
      </c>
      <c r="N9" s="26">
        <f t="shared" si="0"/>
        <v>28.240000000000009</v>
      </c>
      <c r="O9" s="62">
        <v>0</v>
      </c>
      <c r="P9" s="62">
        <v>0</v>
      </c>
      <c r="Q9" s="9">
        <f>SUM(Budgeted_Hrs[[#This Row],[MIS Approved OT]:[MIS Unapproved OT]])</f>
        <v>0</v>
      </c>
    </row>
    <row r="10" spans="1:17" s="6" customFormat="1" x14ac:dyDescent="0.25">
      <c r="A10" s="23">
        <v>209865</v>
      </c>
      <c r="B10" s="3" t="str">
        <f>_xlfn.IFNA(VLOOKUP(A10,'MO Store'!A:J,2,0),"NA")</f>
        <v>Houston North East</v>
      </c>
      <c r="C10" s="3" t="str">
        <f>VLOOKUP(A10,'MO Store'!A:J,3,0)</f>
        <v>Antoine Town Center</v>
      </c>
      <c r="D10" s="3" t="str">
        <f>VLOOKUP(A10,'MO Store'!A:J,4,0)</f>
        <v>Anthony Galichet</v>
      </c>
      <c r="E10" s="11" t="str">
        <f>VLOOKUP(A10,'MO Store'!A:J,6,0)</f>
        <v>Romio Hamdar</v>
      </c>
      <c r="F10" s="3" t="str">
        <f>VLOOKUP(A10,'MO Store'!A:J,7,0)</f>
        <v>Suhail Ishaq</v>
      </c>
      <c r="G10" s="3" t="str">
        <f>VLOOKUP(A10,'MO Store'!A:J,9,0)</f>
        <v>Regular</v>
      </c>
      <c r="H10" s="3" t="str">
        <f>VLOOKUP(A10,'MO Store'!A:J,10,0)</f>
        <v>GUOUA</v>
      </c>
      <c r="I10" s="9">
        <v>180</v>
      </c>
      <c r="J10" s="9">
        <v>115.53999999999999</v>
      </c>
      <c r="K10" s="9">
        <v>0</v>
      </c>
      <c r="L10" s="9">
        <v>0</v>
      </c>
      <c r="M10" s="9">
        <f>SUM(Budgeted_Hrs[[#This Row],[Regular Hours]:[Other Hours ]])</f>
        <v>115.53999999999999</v>
      </c>
      <c r="N10" s="26">
        <f t="shared" si="0"/>
        <v>64.460000000000008</v>
      </c>
      <c r="O10" s="62">
        <v>0</v>
      </c>
      <c r="P10" s="62">
        <v>0</v>
      </c>
      <c r="Q10" s="9">
        <f>SUM(Budgeted_Hrs[[#This Row],[MIS Approved OT]:[MIS Unapproved OT]])</f>
        <v>0</v>
      </c>
    </row>
    <row r="11" spans="1:17" s="6" customFormat="1" x14ac:dyDescent="0.25">
      <c r="A11" s="23">
        <v>174113</v>
      </c>
      <c r="B11" s="3" t="str">
        <f>_xlfn.IFNA(VLOOKUP(A11,'MO Store'!A:J,2,0),"NA")</f>
        <v>Houston North East</v>
      </c>
      <c r="C11" s="3" t="str">
        <f>VLOOKUP(A11,'MO Store'!A:J,3,0)</f>
        <v>Missouri City</v>
      </c>
      <c r="D11" s="3" t="str">
        <f>VLOOKUP(A11,'MO Store'!A:J,4,0)</f>
        <v>Anthony Galichet</v>
      </c>
      <c r="E11" s="11" t="str">
        <f>VLOOKUP(A11,'MO Store'!A:J,6,0)</f>
        <v>Romio Hamdar</v>
      </c>
      <c r="F11" s="3" t="str">
        <f>VLOOKUP(A11,'MO Store'!A:J,7,0)</f>
        <v>Suhail Ishaq</v>
      </c>
      <c r="G11" s="3" t="str">
        <f>VLOOKUP(A11,'MO Store'!A:J,9,0)</f>
        <v>Regular</v>
      </c>
      <c r="H11" s="3" t="str">
        <f>VLOOKUP(A11,'MO Store'!A:J,10,0)</f>
        <v>2SFXX</v>
      </c>
      <c r="I11" s="9">
        <v>140</v>
      </c>
      <c r="J11" s="9">
        <v>75.52</v>
      </c>
      <c r="K11" s="9">
        <v>0</v>
      </c>
      <c r="L11" s="9">
        <v>0</v>
      </c>
      <c r="M11" s="9">
        <f>SUM(Budgeted_Hrs[[#This Row],[Regular Hours]:[Other Hours ]])</f>
        <v>75.52</v>
      </c>
      <c r="N11" s="26">
        <f t="shared" si="0"/>
        <v>64.48</v>
      </c>
      <c r="O11" s="62">
        <v>0</v>
      </c>
      <c r="P11" s="62">
        <v>0</v>
      </c>
      <c r="Q11" s="9">
        <f>SUM(Budgeted_Hrs[[#This Row],[MIS Approved OT]:[MIS Unapproved OT]])</f>
        <v>0</v>
      </c>
    </row>
    <row r="12" spans="1:17" s="6" customFormat="1" x14ac:dyDescent="0.25">
      <c r="A12" s="23">
        <v>176027</v>
      </c>
      <c r="B12" s="3" t="str">
        <f>_xlfn.IFNA(VLOOKUP(A12,'MO Store'!A:J,2,0),"NA")</f>
        <v>Houston North East</v>
      </c>
      <c r="C12" s="3" t="str">
        <f>VLOOKUP(A12,'MO Store'!A:J,3,0)</f>
        <v>Midtown</v>
      </c>
      <c r="D12" s="3" t="str">
        <f>VLOOKUP(A12,'MO Store'!A:J,4,0)</f>
        <v>Anthony Galichet</v>
      </c>
      <c r="E12" s="11" t="str">
        <f>VLOOKUP(A12,'MO Store'!A:J,6,0)</f>
        <v>Romio Hamdar</v>
      </c>
      <c r="F12" s="3" t="str">
        <f>VLOOKUP(A12,'MO Store'!A:J,7,0)</f>
        <v>Suhail Ishaq</v>
      </c>
      <c r="G12" s="3" t="str">
        <f>VLOOKUP(A12,'MO Store'!A:J,9,0)</f>
        <v>Battleship</v>
      </c>
      <c r="H12" s="3" t="str">
        <f>VLOOKUP(A12,'MO Store'!A:J,10,0)</f>
        <v>CN32O</v>
      </c>
      <c r="I12" s="9">
        <v>157</v>
      </c>
      <c r="J12" s="9">
        <v>62.599999999999994</v>
      </c>
      <c r="K12" s="9">
        <v>2.31</v>
      </c>
      <c r="L12" s="9">
        <v>0</v>
      </c>
      <c r="M12" s="9">
        <f>SUM(Budgeted_Hrs[[#This Row],[Regular Hours]:[Other Hours ]])</f>
        <v>64.91</v>
      </c>
      <c r="N12" s="26">
        <f t="shared" si="0"/>
        <v>92.09</v>
      </c>
      <c r="O12" s="62">
        <v>0</v>
      </c>
      <c r="P12" s="62">
        <v>0</v>
      </c>
      <c r="Q12" s="9">
        <f>SUM(Budgeted_Hrs[[#This Row],[MIS Approved OT]:[MIS Unapproved OT]])</f>
        <v>0</v>
      </c>
    </row>
    <row r="13" spans="1:17" s="6" customFormat="1" x14ac:dyDescent="0.25">
      <c r="A13" s="23">
        <v>174110</v>
      </c>
      <c r="B13" s="3" t="str">
        <f>_xlfn.IFNA(VLOOKUP(A13,'MO Store'!A:J,2,0),"NA")</f>
        <v>Houston North East</v>
      </c>
      <c r="C13" s="3" t="str">
        <f>VLOOKUP(A13,'MO Store'!A:J,3,0)</f>
        <v>Richmond (River Park)</v>
      </c>
      <c r="D13" s="3" t="str">
        <f>VLOOKUP(A13,'MO Store'!A:J,4,0)</f>
        <v>Anthony Galichet</v>
      </c>
      <c r="E13" s="11" t="str">
        <f>VLOOKUP(A13,'MO Store'!A:J,6,0)</f>
        <v>Romio Hamdar</v>
      </c>
      <c r="F13" s="3" t="str">
        <f>VLOOKUP(A13,'MO Store'!A:J,7,0)</f>
        <v>Suhail Ishaq</v>
      </c>
      <c r="G13" s="3" t="str">
        <f>VLOOKUP(A13,'MO Store'!A:J,9,0)</f>
        <v>Regular</v>
      </c>
      <c r="H13" s="3" t="str">
        <f>VLOOKUP(A13,'MO Store'!A:J,10,0)</f>
        <v>CW6TF</v>
      </c>
      <c r="I13" s="9">
        <v>110</v>
      </c>
      <c r="J13" s="9">
        <v>120.05000000000001</v>
      </c>
      <c r="K13" s="9">
        <v>0</v>
      </c>
      <c r="L13" s="9">
        <v>0</v>
      </c>
      <c r="M13" s="9">
        <f>SUM(Budgeted_Hrs[[#This Row],[Regular Hours]:[Other Hours ]])</f>
        <v>120.05000000000001</v>
      </c>
      <c r="N13" s="26">
        <f t="shared" si="0"/>
        <v>-10.050000000000011</v>
      </c>
      <c r="O13" s="62">
        <v>0</v>
      </c>
      <c r="P13" s="62">
        <v>0</v>
      </c>
      <c r="Q13" s="9">
        <f>SUM(Budgeted_Hrs[[#This Row],[MIS Approved OT]:[MIS Unapproved OT]])</f>
        <v>0</v>
      </c>
    </row>
    <row r="14" spans="1:17" s="6" customFormat="1" x14ac:dyDescent="0.25">
      <c r="A14" s="23">
        <v>219200</v>
      </c>
      <c r="B14" s="3" t="str">
        <f>_xlfn.IFNA(VLOOKUP(A14,'MO Store'!A:J,2,0),"NA")</f>
        <v>Houston North East</v>
      </c>
      <c r="C14" s="3" t="str">
        <f>VLOOKUP(A14,'MO Store'!A:J,3,0)</f>
        <v>Rosenberg</v>
      </c>
      <c r="D14" s="3" t="str">
        <f>VLOOKUP(A14,'MO Store'!A:J,4,0)</f>
        <v>Anthony Galichet</v>
      </c>
      <c r="E14" s="11" t="str">
        <f>VLOOKUP(A14,'MO Store'!A:J,6,0)</f>
        <v>Romio Hamdar</v>
      </c>
      <c r="F14" s="3" t="str">
        <f>VLOOKUP(A14,'MO Store'!A:J,7,0)</f>
        <v>Suhail Ishaq</v>
      </c>
      <c r="G14" s="3" t="str">
        <f>VLOOKUP(A14,'MO Store'!A:J,9,0)</f>
        <v>Focus</v>
      </c>
      <c r="H14" s="3" t="str">
        <f>VLOOKUP(A14,'MO Store'!A:J,10,0)</f>
        <v>UPT8M</v>
      </c>
      <c r="I14" s="9">
        <v>140</v>
      </c>
      <c r="J14" s="9">
        <v>76.86</v>
      </c>
      <c r="K14" s="9">
        <v>0</v>
      </c>
      <c r="L14" s="9">
        <v>0</v>
      </c>
      <c r="M14" s="9">
        <f>SUM(Budgeted_Hrs[[#This Row],[Regular Hours]:[Other Hours ]])</f>
        <v>76.86</v>
      </c>
      <c r="N14" s="26">
        <f t="shared" si="0"/>
        <v>63.14</v>
      </c>
      <c r="O14" s="62">
        <v>0</v>
      </c>
      <c r="P14" s="62">
        <v>0</v>
      </c>
      <c r="Q14" s="9">
        <f>SUM(Budgeted_Hrs[[#This Row],[MIS Approved OT]:[MIS Unapproved OT]])</f>
        <v>0</v>
      </c>
    </row>
    <row r="15" spans="1:17" s="6" customFormat="1" x14ac:dyDescent="0.25">
      <c r="A15" s="23">
        <v>180412</v>
      </c>
      <c r="B15" s="3" t="str">
        <f>_xlfn.IFNA(VLOOKUP(A15,'MO Store'!A:J,2,0),"NA")</f>
        <v>Houston East</v>
      </c>
      <c r="C15" s="3" t="str">
        <f>VLOOKUP(A15,'MO Store'!A:J,3,0)</f>
        <v>Angleton Harvin Dr</v>
      </c>
      <c r="D15" s="3" t="str">
        <f>VLOOKUP(A15,'MO Store'!A:J,4,0)</f>
        <v>Anthony Galichet</v>
      </c>
      <c r="E15" s="11" t="str">
        <f>VLOOKUP(A15,'MO Store'!A:J,6,0)</f>
        <v>Romio Hamdar</v>
      </c>
      <c r="F15" s="3" t="str">
        <f>VLOOKUP(A15,'MO Store'!A:J,7,0)</f>
        <v>Isreal Gomez- Level Up</v>
      </c>
      <c r="G15" s="3" t="str">
        <f>VLOOKUP(A15,'MO Store'!A:J,9,0)</f>
        <v>Regular</v>
      </c>
      <c r="H15" s="3" t="str">
        <f>VLOOKUP(A15,'MO Store'!A:J,10,0)</f>
        <v>BSZB8</v>
      </c>
      <c r="I15" s="9">
        <v>140</v>
      </c>
      <c r="J15" s="9">
        <v>85.24</v>
      </c>
      <c r="K15" s="9">
        <v>1</v>
      </c>
      <c r="L15" s="9">
        <v>0</v>
      </c>
      <c r="M15" s="9">
        <f>SUM(Budgeted_Hrs[[#This Row],[Regular Hours]:[Other Hours ]])</f>
        <v>86.24</v>
      </c>
      <c r="N15" s="26">
        <f t="shared" si="0"/>
        <v>53.760000000000005</v>
      </c>
      <c r="O15" s="62">
        <v>0</v>
      </c>
      <c r="P15" s="62">
        <v>0</v>
      </c>
      <c r="Q15" s="9">
        <f>SUM(Budgeted_Hrs[[#This Row],[MIS Approved OT]:[MIS Unapproved OT]])</f>
        <v>0</v>
      </c>
    </row>
    <row r="16" spans="1:17" s="6" customFormat="1" x14ac:dyDescent="0.25">
      <c r="A16" s="23">
        <v>180413</v>
      </c>
      <c r="B16" s="3" t="str">
        <f>_xlfn.IFNA(VLOOKUP(A16,'MO Store'!A:J,2,0),"NA")</f>
        <v>Houston North East</v>
      </c>
      <c r="C16" s="3" t="str">
        <f>VLOOKUP(A16,'MO Store'!A:J,3,0)</f>
        <v>Texas City</v>
      </c>
      <c r="D16" s="3" t="str">
        <f>VLOOKUP(A16,'MO Store'!A:J,4,0)</f>
        <v>Anthony Galichet</v>
      </c>
      <c r="E16" s="11" t="str">
        <f>VLOOKUP(A16,'MO Store'!A:J,6,0)</f>
        <v>Romio Hamdar</v>
      </c>
      <c r="F16" s="3" t="str">
        <f>VLOOKUP(A16,'MO Store'!A:J,7,0)</f>
        <v>Suhail Ishaq</v>
      </c>
      <c r="G16" s="3" t="str">
        <f>VLOOKUP(A16,'MO Store'!A:J,9,0)</f>
        <v>Regular</v>
      </c>
      <c r="H16" s="3" t="str">
        <f>VLOOKUP(A16,'MO Store'!A:J,10,0)</f>
        <v>GWQIS</v>
      </c>
      <c r="I16" s="9">
        <v>157</v>
      </c>
      <c r="J16" s="9">
        <v>127.65999999999998</v>
      </c>
      <c r="K16" s="9">
        <v>0</v>
      </c>
      <c r="L16" s="9">
        <v>0</v>
      </c>
      <c r="M16" s="9">
        <f>SUM(Budgeted_Hrs[[#This Row],[Regular Hours]:[Other Hours ]])</f>
        <v>127.65999999999998</v>
      </c>
      <c r="N16" s="26">
        <f t="shared" si="0"/>
        <v>29.340000000000018</v>
      </c>
      <c r="O16" s="62">
        <v>0</v>
      </c>
      <c r="P16" s="62">
        <v>0</v>
      </c>
      <c r="Q16" s="9">
        <f>SUM(Budgeted_Hrs[[#This Row],[MIS Approved OT]:[MIS Unapproved OT]])</f>
        <v>0</v>
      </c>
    </row>
    <row r="17" spans="1:17" s="6" customFormat="1" x14ac:dyDescent="0.25">
      <c r="A17" s="23">
        <v>209867</v>
      </c>
      <c r="B17" s="3" t="str">
        <f>_xlfn.IFNA(VLOOKUP(A17,'MO Store'!A:J,2,0),"NA")</f>
        <v>Houston North East</v>
      </c>
      <c r="C17" s="3" t="str">
        <f>VLOOKUP(A17,'MO Store'!A:J,3,0)</f>
        <v>FUQUA Ave</v>
      </c>
      <c r="D17" s="3" t="str">
        <f>VLOOKUP(A17,'MO Store'!A:J,4,0)</f>
        <v>Anthony Galichet</v>
      </c>
      <c r="E17" s="11" t="str">
        <f>VLOOKUP(A17,'MO Store'!A:J,6,0)</f>
        <v>Romio Hamdar</v>
      </c>
      <c r="F17" s="3" t="str">
        <f>VLOOKUP(A17,'MO Store'!A:J,7,0)</f>
        <v>Suhail Ishaq</v>
      </c>
      <c r="G17" s="3" t="str">
        <f>VLOOKUP(A17,'MO Store'!A:J,9,0)</f>
        <v>Regular</v>
      </c>
      <c r="H17" s="3" t="str">
        <f>VLOOKUP(A17,'MO Store'!A:J,10,0)</f>
        <v>BCOIE</v>
      </c>
      <c r="I17" s="9">
        <v>157</v>
      </c>
      <c r="J17" s="9">
        <v>93</v>
      </c>
      <c r="K17" s="9">
        <v>0</v>
      </c>
      <c r="L17" s="9">
        <v>0</v>
      </c>
      <c r="M17" s="9">
        <f>SUM(Budgeted_Hrs[[#This Row],[Regular Hours]:[Other Hours ]])</f>
        <v>93</v>
      </c>
      <c r="N17" s="26">
        <f t="shared" si="0"/>
        <v>64</v>
      </c>
      <c r="O17" s="62">
        <v>0</v>
      </c>
      <c r="P17" s="62">
        <v>0</v>
      </c>
      <c r="Q17" s="9">
        <f>SUM(Budgeted_Hrs[[#This Row],[MIS Approved OT]:[MIS Unapproved OT]])</f>
        <v>0</v>
      </c>
    </row>
    <row r="18" spans="1:17" s="6" customFormat="1" x14ac:dyDescent="0.25">
      <c r="A18" s="23">
        <v>209858</v>
      </c>
      <c r="B18" s="3" t="str">
        <f>_xlfn.IFNA(VLOOKUP(A18,'MO Store'!A:J,2,0),"NA")</f>
        <v>Houston South West</v>
      </c>
      <c r="C18" s="3" t="str">
        <f>VLOOKUP(A18,'MO Store'!A:J,3,0)</f>
        <v>The Grid</v>
      </c>
      <c r="D18" s="3" t="str">
        <f>VLOOKUP(A18,'MO Store'!A:J,4,0)</f>
        <v>Anthony Galichet</v>
      </c>
      <c r="E18" s="11" t="str">
        <f>VLOOKUP(A18,'MO Store'!A:J,6,0)</f>
        <v>Romio Hamdar</v>
      </c>
      <c r="F18" s="3" t="str">
        <f>VLOOKUP(A18,'MO Store'!A:J,7,0)</f>
        <v>Carlos Ayala-Level Up</v>
      </c>
      <c r="G18" s="3" t="str">
        <f>VLOOKUP(A18,'MO Store'!A:J,9,0)</f>
        <v>Battleship</v>
      </c>
      <c r="H18" s="3" t="str">
        <f>VLOOKUP(A18,'MO Store'!A:J,10,0)</f>
        <v>R92SD</v>
      </c>
      <c r="I18" s="9">
        <v>245</v>
      </c>
      <c r="J18" s="9">
        <v>136.01000000000002</v>
      </c>
      <c r="K18" s="9">
        <v>0</v>
      </c>
      <c r="L18" s="9">
        <v>0</v>
      </c>
      <c r="M18" s="9">
        <f>SUM(Budgeted_Hrs[[#This Row],[Regular Hours]:[Other Hours ]])</f>
        <v>136.01000000000002</v>
      </c>
      <c r="N18" s="26">
        <f t="shared" si="0"/>
        <v>108.98999999999998</v>
      </c>
      <c r="O18" s="62">
        <v>0</v>
      </c>
      <c r="P18" s="62">
        <v>0</v>
      </c>
      <c r="Q18" s="9">
        <f>SUM(Budgeted_Hrs[[#This Row],[MIS Approved OT]:[MIS Unapproved OT]])</f>
        <v>0</v>
      </c>
    </row>
    <row r="19" spans="1:17" s="6" customFormat="1" x14ac:dyDescent="0.25">
      <c r="A19" s="23">
        <v>209863</v>
      </c>
      <c r="B19" s="3" t="str">
        <f>_xlfn.IFNA(VLOOKUP(A19,'MO Store'!A:J,2,0),"NA")</f>
        <v>Houston North East</v>
      </c>
      <c r="C19" s="3" t="str">
        <f>VLOOKUP(A19,'MO Store'!A:J,3,0)</f>
        <v>Fondren Village</v>
      </c>
      <c r="D19" s="3" t="str">
        <f>VLOOKUP(A19,'MO Store'!A:J,4,0)</f>
        <v>Anthony Galichet</v>
      </c>
      <c r="E19" s="11" t="str">
        <f>VLOOKUP(A19,'MO Store'!A:J,6,0)</f>
        <v>Romio Hamdar</v>
      </c>
      <c r="F19" s="3" t="str">
        <f>VLOOKUP(A19,'MO Store'!A:J,7,0)</f>
        <v>Suhail Ishaq</v>
      </c>
      <c r="G19" s="3" t="str">
        <f>VLOOKUP(A19,'MO Store'!A:J,9,0)</f>
        <v>Regular</v>
      </c>
      <c r="H19" s="3" t="str">
        <f>VLOOKUP(A19,'MO Store'!A:J,10,0)</f>
        <v>NIO23</v>
      </c>
      <c r="I19" s="9">
        <v>157</v>
      </c>
      <c r="J19" s="9">
        <v>85.73</v>
      </c>
      <c r="K19" s="9">
        <v>0</v>
      </c>
      <c r="L19" s="9">
        <v>0</v>
      </c>
      <c r="M19" s="9">
        <f>SUM(Budgeted_Hrs[[#This Row],[Regular Hours]:[Other Hours ]])</f>
        <v>85.73</v>
      </c>
      <c r="N19" s="26">
        <f t="shared" si="0"/>
        <v>71.27</v>
      </c>
      <c r="O19" s="62">
        <v>0</v>
      </c>
      <c r="P19" s="62">
        <v>0</v>
      </c>
      <c r="Q19" s="9">
        <f>SUM(Budgeted_Hrs[[#This Row],[MIS Approved OT]:[MIS Unapproved OT]])</f>
        <v>0</v>
      </c>
    </row>
    <row r="20" spans="1:17" s="6" customFormat="1" x14ac:dyDescent="0.25">
      <c r="A20" s="23">
        <v>209862</v>
      </c>
      <c r="B20" s="3" t="str">
        <f>_xlfn.IFNA(VLOOKUP(A20,'MO Store'!A:J,2,0),"NA")</f>
        <v>Houston South West</v>
      </c>
      <c r="C20" s="3" t="str">
        <f>VLOOKUP(A20,'MO Store'!A:J,3,0)</f>
        <v>Kingsbridge</v>
      </c>
      <c r="D20" s="3" t="str">
        <f>VLOOKUP(A20,'MO Store'!A:J,4,0)</f>
        <v>Anthony Galichet</v>
      </c>
      <c r="E20" s="11" t="str">
        <f>VLOOKUP(A20,'MO Store'!A:J,6,0)</f>
        <v>Romio Hamdar</v>
      </c>
      <c r="F20" s="3" t="str">
        <f>VLOOKUP(A20,'MO Store'!A:J,7,0)</f>
        <v>Carlos Ayala-Level Up</v>
      </c>
      <c r="G20" s="3" t="str">
        <f>VLOOKUP(A20,'MO Store'!A:J,9,0)</f>
        <v>Regular</v>
      </c>
      <c r="H20" s="3" t="str">
        <f>VLOOKUP(A20,'MO Store'!A:J,10,0)</f>
        <v>I5L0X</v>
      </c>
      <c r="I20" s="9">
        <v>160</v>
      </c>
      <c r="J20" s="9">
        <v>128.05000000000001</v>
      </c>
      <c r="K20" s="9">
        <v>0.87</v>
      </c>
      <c r="L20" s="9">
        <v>0</v>
      </c>
      <c r="M20" s="9">
        <f>SUM(Budgeted_Hrs[[#This Row],[Regular Hours]:[Other Hours ]])</f>
        <v>128.92000000000002</v>
      </c>
      <c r="N20" s="26">
        <f t="shared" si="0"/>
        <v>31.079999999999984</v>
      </c>
      <c r="O20" s="62">
        <v>0</v>
      </c>
      <c r="P20" s="62">
        <v>0</v>
      </c>
      <c r="Q20" s="9">
        <f>SUM(Budgeted_Hrs[[#This Row],[MIS Approved OT]:[MIS Unapproved OT]])</f>
        <v>0</v>
      </c>
    </row>
    <row r="21" spans="1:17" s="6" customFormat="1" x14ac:dyDescent="0.25">
      <c r="A21" s="23">
        <v>207758</v>
      </c>
      <c r="B21" s="3" t="str">
        <f>_xlfn.IFNA(VLOOKUP(A21,'MO Store'!A:J,2,0),"NA")</f>
        <v>Houston North East</v>
      </c>
      <c r="C21" s="3" t="str">
        <f>VLOOKUP(A21,'MO Store'!A:J,3,0)</f>
        <v>Riverstone</v>
      </c>
      <c r="D21" s="3" t="str">
        <f>VLOOKUP(A21,'MO Store'!A:J,4,0)</f>
        <v>Anthony Galichet</v>
      </c>
      <c r="E21" s="11" t="str">
        <f>VLOOKUP(A21,'MO Store'!A:J,6,0)</f>
        <v>Romio Hamdar</v>
      </c>
      <c r="F21" s="3" t="str">
        <f>VLOOKUP(A21,'MO Store'!A:J,7,0)</f>
        <v>Suhail Ishaq</v>
      </c>
      <c r="G21" s="3" t="str">
        <f>VLOOKUP(A21,'MO Store'!A:J,9,0)</f>
        <v>Flagship</v>
      </c>
      <c r="H21" s="3" t="str">
        <f>VLOOKUP(A21,'MO Store'!A:J,10,0)</f>
        <v>QS54H</v>
      </c>
      <c r="I21" s="9">
        <v>262</v>
      </c>
      <c r="J21" s="9">
        <v>207.04</v>
      </c>
      <c r="K21" s="9">
        <v>0</v>
      </c>
      <c r="L21" s="9">
        <v>0</v>
      </c>
      <c r="M21" s="9">
        <f>SUM(Budgeted_Hrs[[#This Row],[Regular Hours]:[Other Hours ]])</f>
        <v>207.04</v>
      </c>
      <c r="N21" s="26">
        <f t="shared" si="0"/>
        <v>54.960000000000008</v>
      </c>
      <c r="O21" s="62">
        <v>0</v>
      </c>
      <c r="P21" s="62">
        <v>0</v>
      </c>
      <c r="Q21" s="9">
        <f>SUM(Budgeted_Hrs[[#This Row],[MIS Approved OT]:[MIS Unapproved OT]])</f>
        <v>0</v>
      </c>
    </row>
    <row r="22" spans="1:17" s="6" customFormat="1" x14ac:dyDescent="0.25">
      <c r="A22" s="23">
        <v>219201</v>
      </c>
      <c r="B22" s="3" t="str">
        <f>_xlfn.IFNA(VLOOKUP(A22,'MO Store'!A:J,2,0),"NA")</f>
        <v>Houston East</v>
      </c>
      <c r="C22" s="3" t="str">
        <f>VLOOKUP(A22,'MO Store'!A:J,3,0)</f>
        <v>Baytown</v>
      </c>
      <c r="D22" s="3" t="str">
        <f>VLOOKUP(A22,'MO Store'!A:J,4,0)</f>
        <v>Anthony Galichet</v>
      </c>
      <c r="E22" s="11" t="str">
        <f>VLOOKUP(A22,'MO Store'!A:J,6,0)</f>
        <v>Romio Hamdar</v>
      </c>
      <c r="F22" s="3" t="str">
        <f>VLOOKUP(A22,'MO Store'!A:J,7,0)</f>
        <v>Isreal Gomez- Level Up</v>
      </c>
      <c r="G22" s="3" t="str">
        <f>VLOOKUP(A22,'MO Store'!A:J,9,0)</f>
        <v>Regular</v>
      </c>
      <c r="H22" s="3" t="str">
        <f>VLOOKUP(A22,'MO Store'!A:J,10,0)</f>
        <v>AWT9Q</v>
      </c>
      <c r="I22" s="9">
        <v>105</v>
      </c>
      <c r="J22" s="9">
        <v>33.339999999999996</v>
      </c>
      <c r="K22" s="9">
        <v>0</v>
      </c>
      <c r="L22" s="9">
        <v>0</v>
      </c>
      <c r="M22" s="9">
        <f>SUM(Budgeted_Hrs[[#This Row],[Regular Hours]:[Other Hours ]])</f>
        <v>33.339999999999996</v>
      </c>
      <c r="N22" s="26">
        <f t="shared" si="0"/>
        <v>71.66</v>
      </c>
      <c r="O22" s="62">
        <v>0</v>
      </c>
      <c r="P22" s="62">
        <v>0</v>
      </c>
      <c r="Q22" s="9">
        <f>SUM(Budgeted_Hrs[[#This Row],[MIS Approved OT]:[MIS Unapproved OT]])</f>
        <v>0</v>
      </c>
    </row>
    <row r="23" spans="1:17" s="6" customFormat="1" x14ac:dyDescent="0.25">
      <c r="A23" s="23">
        <v>209866</v>
      </c>
      <c r="B23" s="3" t="str">
        <f>_xlfn.IFNA(VLOOKUP(A23,'MO Store'!A:J,2,0),"NA")</f>
        <v>Houston South West</v>
      </c>
      <c r="C23" s="3" t="str">
        <f>VLOOKUP(A23,'MO Store'!A:J,3,0)</f>
        <v>Bellaire (Hong Kong Mall)</v>
      </c>
      <c r="D23" s="3" t="str">
        <f>VLOOKUP(A23,'MO Store'!A:J,4,0)</f>
        <v>Anthony Galichet</v>
      </c>
      <c r="E23" s="11" t="str">
        <f>VLOOKUP(A23,'MO Store'!A:J,6,0)</f>
        <v>Romio Hamdar</v>
      </c>
      <c r="F23" s="3" t="str">
        <f>VLOOKUP(A23,'MO Store'!A:J,7,0)</f>
        <v>Carlos Ayala-Level Up</v>
      </c>
      <c r="G23" s="3" t="str">
        <f>VLOOKUP(A23,'MO Store'!A:J,9,0)</f>
        <v>Battleship</v>
      </c>
      <c r="H23" s="3" t="str">
        <f>VLOOKUP(A23,'MO Store'!A:J,10,0)</f>
        <v>UU83T</v>
      </c>
      <c r="I23" s="9">
        <v>193</v>
      </c>
      <c r="J23" s="9">
        <v>95.440000000000012</v>
      </c>
      <c r="K23" s="9">
        <v>0</v>
      </c>
      <c r="L23" s="9">
        <v>0</v>
      </c>
      <c r="M23" s="9">
        <f>SUM(Budgeted_Hrs[[#This Row],[Regular Hours]:[Other Hours ]])</f>
        <v>95.440000000000012</v>
      </c>
      <c r="N23" s="26">
        <f t="shared" si="0"/>
        <v>97.559999999999988</v>
      </c>
      <c r="O23" s="62">
        <v>0</v>
      </c>
      <c r="P23" s="62">
        <v>0</v>
      </c>
      <c r="Q23" s="9">
        <f>SUM(Budgeted_Hrs[[#This Row],[MIS Approved OT]:[MIS Unapproved OT]])</f>
        <v>0</v>
      </c>
    </row>
    <row r="24" spans="1:17" s="6" customFormat="1" x14ac:dyDescent="0.25">
      <c r="A24" s="23">
        <v>211049</v>
      </c>
      <c r="B24" s="3" t="str">
        <f>_xlfn.IFNA(VLOOKUP(A24,'MO Store'!A:J,2,0),"NA")</f>
        <v>Houston South West</v>
      </c>
      <c r="C24" s="3" t="str">
        <f>VLOOKUP(A24,'MO Store'!A:J,3,0)</f>
        <v>Presidio</v>
      </c>
      <c r="D24" s="3" t="str">
        <f>VLOOKUP(A24,'MO Store'!A:J,4,0)</f>
        <v>Anthony Galichet</v>
      </c>
      <c r="E24" s="11" t="str">
        <f>VLOOKUP(A24,'MO Store'!A:J,6,0)</f>
        <v>Romio Hamdar</v>
      </c>
      <c r="F24" s="3" t="str">
        <f>VLOOKUP(A24,'MO Store'!A:J,7,0)</f>
        <v>Carlos Ayala-Level Up</v>
      </c>
      <c r="G24" s="3" t="str">
        <f>VLOOKUP(A24,'MO Store'!A:J,9,0)</f>
        <v>Regular</v>
      </c>
      <c r="H24" s="3" t="str">
        <f>VLOOKUP(A24,'MO Store'!A:J,10,0)</f>
        <v>IMJBE</v>
      </c>
      <c r="I24" s="9">
        <v>157</v>
      </c>
      <c r="J24" s="9">
        <v>119.51999999999997</v>
      </c>
      <c r="K24" s="9">
        <v>0</v>
      </c>
      <c r="L24" s="9">
        <v>0</v>
      </c>
      <c r="M24" s="9">
        <f>SUM(Budgeted_Hrs[[#This Row],[Regular Hours]:[Other Hours ]])</f>
        <v>119.51999999999997</v>
      </c>
      <c r="N24" s="26">
        <f t="shared" si="0"/>
        <v>37.480000000000032</v>
      </c>
      <c r="O24" s="62">
        <v>0</v>
      </c>
      <c r="P24" s="62">
        <v>0</v>
      </c>
      <c r="Q24" s="9">
        <f>SUM(Budgeted_Hrs[[#This Row],[MIS Approved OT]:[MIS Unapproved OT]])</f>
        <v>0</v>
      </c>
    </row>
    <row r="25" spans="1:17" s="6" customFormat="1" x14ac:dyDescent="0.25">
      <c r="A25" s="23">
        <v>209864</v>
      </c>
      <c r="B25" s="3" t="str">
        <f>_xlfn.IFNA(VLOOKUP(A25,'MO Store'!A:J,2,0),"NA")</f>
        <v>Houston South West</v>
      </c>
      <c r="C25" s="3" t="str">
        <f>VLOOKUP(A25,'MO Store'!A:J,3,0)</f>
        <v>Westheimer Tanglewilde</v>
      </c>
      <c r="D25" s="3" t="str">
        <f>VLOOKUP(A25,'MO Store'!A:J,4,0)</f>
        <v>Anthony Galichet</v>
      </c>
      <c r="E25" s="11" t="str">
        <f>VLOOKUP(A25,'MO Store'!A:J,6,0)</f>
        <v>Romio Hamdar</v>
      </c>
      <c r="F25" s="3" t="str">
        <f>VLOOKUP(A25,'MO Store'!A:J,7,0)</f>
        <v>Carlos Ayala-Level Up</v>
      </c>
      <c r="G25" s="3" t="str">
        <f>VLOOKUP(A25,'MO Store'!A:J,9,0)</f>
        <v>Regular</v>
      </c>
      <c r="H25" s="3" t="str">
        <f>VLOOKUP(A25,'MO Store'!A:J,10,0)</f>
        <v>0HMFH</v>
      </c>
      <c r="I25" s="9">
        <v>157</v>
      </c>
      <c r="J25" s="9">
        <v>100.78999999999999</v>
      </c>
      <c r="K25" s="9">
        <v>0</v>
      </c>
      <c r="L25" s="9">
        <v>0</v>
      </c>
      <c r="M25" s="9">
        <f>SUM(Budgeted_Hrs[[#This Row],[Regular Hours]:[Other Hours ]])</f>
        <v>100.78999999999999</v>
      </c>
      <c r="N25" s="26">
        <f t="shared" si="0"/>
        <v>56.210000000000008</v>
      </c>
      <c r="O25" s="62">
        <v>0</v>
      </c>
      <c r="P25" s="62">
        <v>0</v>
      </c>
      <c r="Q25" s="9">
        <f>SUM(Budgeted_Hrs[[#This Row],[MIS Approved OT]:[MIS Unapproved OT]])</f>
        <v>0</v>
      </c>
    </row>
    <row r="26" spans="1:17" s="6" customFormat="1" x14ac:dyDescent="0.25">
      <c r="A26" s="23">
        <v>213409</v>
      </c>
      <c r="B26" s="3" t="str">
        <f>_xlfn.IFNA(VLOOKUP(A26,'MO Store'!A:J,2,0),"NA")</f>
        <v>Houston South West</v>
      </c>
      <c r="C26" s="3" t="str">
        <f>VLOOKUP(A26,'MO Store'!A:J,3,0)</f>
        <v>Memorial Dr</v>
      </c>
      <c r="D26" s="3" t="str">
        <f>VLOOKUP(A26,'MO Store'!A:J,4,0)</f>
        <v>Anthony Galichet</v>
      </c>
      <c r="E26" s="11" t="str">
        <f>VLOOKUP(A26,'MO Store'!A:J,6,0)</f>
        <v>Romio Hamdar</v>
      </c>
      <c r="F26" s="3" t="str">
        <f>VLOOKUP(A26,'MO Store'!A:J,7,0)</f>
        <v>Carlos Ayala-Level Up</v>
      </c>
      <c r="G26" s="3" t="str">
        <f>VLOOKUP(A26,'MO Store'!A:J,9,0)</f>
        <v>Regular</v>
      </c>
      <c r="H26" s="3" t="str">
        <f>VLOOKUP(A26,'MO Store'!A:J,10,0)</f>
        <v>P07IO</v>
      </c>
      <c r="I26" s="9">
        <v>125</v>
      </c>
      <c r="J26" s="9">
        <v>104.86</v>
      </c>
      <c r="K26" s="9">
        <v>0</v>
      </c>
      <c r="L26" s="9">
        <v>0</v>
      </c>
      <c r="M26" s="9">
        <f>SUM(Budgeted_Hrs[[#This Row],[Regular Hours]:[Other Hours ]])</f>
        <v>104.86</v>
      </c>
      <c r="N26" s="26">
        <f t="shared" si="0"/>
        <v>20.14</v>
      </c>
      <c r="O26" s="62">
        <v>0</v>
      </c>
      <c r="P26" s="62">
        <v>0</v>
      </c>
      <c r="Q26" s="9">
        <f>SUM(Budgeted_Hrs[[#This Row],[MIS Approved OT]:[MIS Unapproved OT]])</f>
        <v>0</v>
      </c>
    </row>
    <row r="27" spans="1:17" s="6" customFormat="1" x14ac:dyDescent="0.25">
      <c r="A27" s="23">
        <v>176039</v>
      </c>
      <c r="B27" s="3" t="str">
        <f>_xlfn.IFNA(VLOOKUP(A27,'MO Store'!A:J,2,0),"NA")</f>
        <v>Austin</v>
      </c>
      <c r="C27" s="3" t="str">
        <f>VLOOKUP(A27,'MO Store'!A:J,3,0)</f>
        <v>Buda Town Center</v>
      </c>
      <c r="D27" s="3" t="str">
        <f>VLOOKUP(A27,'MO Store'!A:J,4,0)</f>
        <v>Anthony Galichet</v>
      </c>
      <c r="E27" s="11" t="str">
        <f>VLOOKUP(A27,'MO Store'!A:J,6,0)</f>
        <v>Romio Hamdar</v>
      </c>
      <c r="F27" s="3" t="str">
        <f>VLOOKUP(A27,'MO Store'!A:J,7,0)</f>
        <v>Austin TM</v>
      </c>
      <c r="G27" s="3" t="str">
        <f>VLOOKUP(A27,'MO Store'!A:J,9,0)</f>
        <v>Regular</v>
      </c>
      <c r="H27" s="3" t="str">
        <f>VLOOKUP(A27,'MO Store'!A:J,10,0)</f>
        <v>O6NP5</v>
      </c>
      <c r="I27" s="9">
        <v>107.1</v>
      </c>
      <c r="J27" s="9">
        <v>88.76</v>
      </c>
      <c r="K27" s="9">
        <v>0</v>
      </c>
      <c r="L27" s="9">
        <v>0</v>
      </c>
      <c r="M27" s="9">
        <f>SUM(Budgeted_Hrs[[#This Row],[Regular Hours]:[Other Hours ]])</f>
        <v>88.76</v>
      </c>
      <c r="N27" s="26">
        <f t="shared" si="0"/>
        <v>18.339999999999989</v>
      </c>
      <c r="O27" s="62">
        <v>0</v>
      </c>
      <c r="P27" s="62">
        <v>0</v>
      </c>
      <c r="Q27" s="9">
        <f>SUM(Budgeted_Hrs[[#This Row],[MIS Approved OT]:[MIS Unapproved OT]])</f>
        <v>0</v>
      </c>
    </row>
    <row r="28" spans="1:17" s="6" customFormat="1" x14ac:dyDescent="0.25">
      <c r="A28" s="23">
        <v>176020</v>
      </c>
      <c r="B28" s="3" t="str">
        <f>_xlfn.IFNA(VLOOKUP(A28,'MO Store'!A:J,2,0),"NA")</f>
        <v>Austin</v>
      </c>
      <c r="C28" s="3" t="str">
        <f>VLOOKUP(A28,'MO Store'!A:J,3,0)</f>
        <v>OLTORF</v>
      </c>
      <c r="D28" s="3" t="str">
        <f>VLOOKUP(A28,'MO Store'!A:J,4,0)</f>
        <v>Anthony Galichet</v>
      </c>
      <c r="E28" s="11" t="str">
        <f>VLOOKUP(A28,'MO Store'!A:J,6,0)</f>
        <v>Romio Hamdar</v>
      </c>
      <c r="F28" s="3" t="str">
        <f>VLOOKUP(A28,'MO Store'!A:J,7,0)</f>
        <v>Austin TM</v>
      </c>
      <c r="G28" s="3" t="str">
        <f>VLOOKUP(A28,'MO Store'!A:J,9,0)</f>
        <v>Regular</v>
      </c>
      <c r="H28" s="3" t="str">
        <f>VLOOKUP(A28,'MO Store'!A:J,10,0)</f>
        <v>F55BK</v>
      </c>
      <c r="I28" s="9">
        <v>120</v>
      </c>
      <c r="J28" s="9">
        <v>131.12</v>
      </c>
      <c r="K28" s="9">
        <v>4.88</v>
      </c>
      <c r="L28" s="9">
        <v>0</v>
      </c>
      <c r="M28" s="9">
        <f>SUM(Budgeted_Hrs[[#This Row],[Regular Hours]:[Other Hours ]])</f>
        <v>136</v>
      </c>
      <c r="N28" s="26">
        <f t="shared" si="0"/>
        <v>-16</v>
      </c>
      <c r="O28" s="62">
        <v>0</v>
      </c>
      <c r="P28" s="62">
        <v>0</v>
      </c>
      <c r="Q28" s="9">
        <f>SUM(Budgeted_Hrs[[#This Row],[MIS Approved OT]:[MIS Unapproved OT]])</f>
        <v>0</v>
      </c>
    </row>
    <row r="29" spans="1:17" s="6" customFormat="1" x14ac:dyDescent="0.25">
      <c r="A29" s="24">
        <v>215746</v>
      </c>
      <c r="B29" s="3" t="str">
        <f>_xlfn.IFNA(VLOOKUP(A29,'MO Store'!A:J,2,0),"NA")</f>
        <v>San Antonio/Laredo</v>
      </c>
      <c r="C29" s="3" t="str">
        <f>VLOOKUP(A29,'MO Store'!A:J,3,0)</f>
        <v>San Pedro</v>
      </c>
      <c r="D29" s="3" t="str">
        <f>VLOOKUP(A29,'MO Store'!A:J,4,0)</f>
        <v>Anthony Galichet</v>
      </c>
      <c r="E29" s="11" t="str">
        <f>VLOOKUP(A29,'MO Store'!A:J,6,0)</f>
        <v>Romio Hamdar</v>
      </c>
      <c r="F29" s="3" t="str">
        <f>VLOOKUP(A29,'MO Store'!A:J,7,0)</f>
        <v>Veronica Ramos</v>
      </c>
      <c r="G29" s="3" t="str">
        <f>VLOOKUP(A29,'MO Store'!A:J,9,0)</f>
        <v>Flagship</v>
      </c>
      <c r="H29" s="3" t="str">
        <f>VLOOKUP(A29,'MO Store'!A:J,10,0)</f>
        <v>2D5RV</v>
      </c>
      <c r="I29" s="9">
        <v>262</v>
      </c>
      <c r="J29" s="9">
        <v>206.37000000000003</v>
      </c>
      <c r="K29" s="9">
        <v>0.17</v>
      </c>
      <c r="L29" s="9">
        <v>0</v>
      </c>
      <c r="M29" s="9">
        <f>SUM(Budgeted_Hrs[[#This Row],[Regular Hours]:[Other Hours ]])</f>
        <v>206.54000000000002</v>
      </c>
      <c r="N29" s="26">
        <f t="shared" si="0"/>
        <v>55.45999999999998</v>
      </c>
      <c r="O29" s="62">
        <v>0</v>
      </c>
      <c r="P29" s="62">
        <v>0</v>
      </c>
      <c r="Q29" s="9">
        <f>SUM(Budgeted_Hrs[[#This Row],[MIS Approved OT]:[MIS Unapproved OT]])</f>
        <v>0</v>
      </c>
    </row>
    <row r="30" spans="1:17" s="6" customFormat="1" x14ac:dyDescent="0.25">
      <c r="A30" s="23">
        <v>215745</v>
      </c>
      <c r="B30" s="3" t="str">
        <f>_xlfn.IFNA(VLOOKUP(A30,'MO Store'!A:J,2,0),"NA")</f>
        <v>San Antonio/Laredo</v>
      </c>
      <c r="C30" s="3" t="str">
        <f>VLOOKUP(A30,'MO Store'!A:J,3,0)</f>
        <v>Wurzbach Road</v>
      </c>
      <c r="D30" s="3" t="str">
        <f>VLOOKUP(A30,'MO Store'!A:J,4,0)</f>
        <v>Anthony Galichet</v>
      </c>
      <c r="E30" s="11" t="str">
        <f>VLOOKUP(A30,'MO Store'!A:J,6,0)</f>
        <v>Romio Hamdar</v>
      </c>
      <c r="F30" s="3" t="str">
        <f>VLOOKUP(A30,'MO Store'!A:J,7,0)</f>
        <v>Veronica Ramos</v>
      </c>
      <c r="G30" s="3" t="str">
        <f>VLOOKUP(A30,'MO Store'!A:J,9,0)</f>
        <v>Battleship</v>
      </c>
      <c r="H30" s="3" t="str">
        <f>VLOOKUP(A30,'MO Store'!A:J,10,0)</f>
        <v>8D69G</v>
      </c>
      <c r="I30" s="9">
        <v>157.5</v>
      </c>
      <c r="J30" s="9">
        <v>129.08000000000001</v>
      </c>
      <c r="K30" s="9">
        <v>0</v>
      </c>
      <c r="L30" s="9">
        <v>0</v>
      </c>
      <c r="M30" s="9">
        <f>SUM(Budgeted_Hrs[[#This Row],[Regular Hours]:[Other Hours ]])</f>
        <v>129.08000000000001</v>
      </c>
      <c r="N30" s="26">
        <f t="shared" si="0"/>
        <v>28.419999999999987</v>
      </c>
      <c r="O30" s="62">
        <v>0</v>
      </c>
      <c r="P30" s="62">
        <v>0</v>
      </c>
      <c r="Q30" s="9">
        <f>SUM(Budgeted_Hrs[[#This Row],[MIS Approved OT]:[MIS Unapproved OT]])</f>
        <v>0</v>
      </c>
    </row>
    <row r="31" spans="1:17" s="6" customFormat="1" x14ac:dyDescent="0.25">
      <c r="A31" s="23">
        <v>152336</v>
      </c>
      <c r="B31" s="3" t="str">
        <f>_xlfn.IFNA(VLOOKUP(A31,'MO Store'!A:J,2,0),"NA")</f>
        <v>Austin</v>
      </c>
      <c r="C31" s="3" t="str">
        <f>VLOOKUP(A31,'MO Store'!A:J,3,0)</f>
        <v>Rutland</v>
      </c>
      <c r="D31" s="3" t="str">
        <f>VLOOKUP(A31,'MO Store'!A:J,4,0)</f>
        <v>Anthony Galichet</v>
      </c>
      <c r="E31" s="11" t="str">
        <f>VLOOKUP(A31,'MO Store'!A:J,6,0)</f>
        <v>Romio Hamdar</v>
      </c>
      <c r="F31" s="3" t="str">
        <f>VLOOKUP(A31,'MO Store'!A:J,7,0)</f>
        <v>Austin TM</v>
      </c>
      <c r="G31" s="3" t="str">
        <f>VLOOKUP(A31,'MO Store'!A:J,9,0)</f>
        <v>Regular</v>
      </c>
      <c r="H31" s="3" t="str">
        <f>VLOOKUP(A31,'MO Store'!A:J,10,0)</f>
        <v>LJYG2</v>
      </c>
      <c r="I31" s="9">
        <v>245</v>
      </c>
      <c r="J31" s="9">
        <v>135.88</v>
      </c>
      <c r="K31" s="9">
        <v>0</v>
      </c>
      <c r="L31" s="9">
        <v>0</v>
      </c>
      <c r="M31" s="9">
        <f>SUM(Budgeted_Hrs[[#This Row],[Regular Hours]:[Other Hours ]])</f>
        <v>135.88</v>
      </c>
      <c r="N31" s="26">
        <f t="shared" si="0"/>
        <v>109.12</v>
      </c>
      <c r="O31" s="62">
        <v>0</v>
      </c>
      <c r="P31" s="62">
        <v>0</v>
      </c>
      <c r="Q31" s="9">
        <f>SUM(Budgeted_Hrs[[#This Row],[MIS Approved OT]:[MIS Unapproved OT]])</f>
        <v>0</v>
      </c>
    </row>
    <row r="32" spans="1:17" s="6" customFormat="1" x14ac:dyDescent="0.25">
      <c r="A32" s="23">
        <v>215747</v>
      </c>
      <c r="B32" s="3" t="str">
        <f>_xlfn.IFNA(VLOOKUP(A32,'MO Store'!A:J,2,0),"NA")</f>
        <v>San Antonio/Laredo</v>
      </c>
      <c r="C32" s="3" t="str">
        <f>VLOOKUP(A32,'MO Store'!A:J,3,0)</f>
        <v>Uvalde</v>
      </c>
      <c r="D32" s="3" t="str">
        <f>VLOOKUP(A32,'MO Store'!A:J,4,0)</f>
        <v>Anthony Galichet</v>
      </c>
      <c r="E32" s="11" t="str">
        <f>VLOOKUP(A32,'MO Store'!A:J,6,0)</f>
        <v>Romio Hamdar</v>
      </c>
      <c r="F32" s="3" t="str">
        <f>VLOOKUP(A32,'MO Store'!A:J,7,0)</f>
        <v>Veronica Ramos</v>
      </c>
      <c r="G32" s="3" t="str">
        <f>VLOOKUP(A32,'MO Store'!A:J,9,0)</f>
        <v>Flagship</v>
      </c>
      <c r="H32" s="3" t="str">
        <f>VLOOKUP(A32,'MO Store'!A:J,10,0)</f>
        <v>6O40V</v>
      </c>
      <c r="I32" s="9">
        <v>315</v>
      </c>
      <c r="J32" s="9">
        <v>235.20000000000007</v>
      </c>
      <c r="K32" s="9">
        <v>0</v>
      </c>
      <c r="L32" s="9">
        <v>0</v>
      </c>
      <c r="M32" s="9">
        <f>SUM(Budgeted_Hrs[[#This Row],[Regular Hours]:[Other Hours ]])</f>
        <v>235.20000000000007</v>
      </c>
      <c r="N32" s="26">
        <f t="shared" si="0"/>
        <v>79.799999999999926</v>
      </c>
      <c r="O32" s="62">
        <v>0</v>
      </c>
      <c r="P32" s="62">
        <v>0</v>
      </c>
      <c r="Q32" s="9">
        <f>SUM(Budgeted_Hrs[[#This Row],[MIS Approved OT]:[MIS Unapproved OT]])</f>
        <v>0</v>
      </c>
    </row>
    <row r="33" spans="1:17" s="6" customFormat="1" x14ac:dyDescent="0.25">
      <c r="A33" s="23">
        <v>174067</v>
      </c>
      <c r="B33" s="3" t="str">
        <f>_xlfn.IFNA(VLOOKUP(A33,'MO Store'!A:J,2,0),"NA")</f>
        <v>San Antonio/Laredo</v>
      </c>
      <c r="C33" s="3" t="str">
        <f>VLOOKUP(A33,'MO Store'!A:J,3,0)</f>
        <v>Laredo Crossing</v>
      </c>
      <c r="D33" s="3" t="str">
        <f>VLOOKUP(A33,'MO Store'!A:J,4,0)</f>
        <v>Anthony Galichet</v>
      </c>
      <c r="E33" s="11" t="str">
        <f>VLOOKUP(A33,'MO Store'!A:J,6,0)</f>
        <v>Romio Hamdar</v>
      </c>
      <c r="F33" s="3" t="str">
        <f>VLOOKUP(A33,'MO Store'!A:J,7,0)</f>
        <v>Veronica Ramos</v>
      </c>
      <c r="G33" s="3" t="str">
        <f>VLOOKUP(A33,'MO Store'!A:J,9,0)</f>
        <v>Regular</v>
      </c>
      <c r="H33" s="3" t="str">
        <f>VLOOKUP(A33,'MO Store'!A:J,10,0)</f>
        <v>53E9H</v>
      </c>
      <c r="I33" s="9">
        <v>140</v>
      </c>
      <c r="J33" s="9">
        <v>137.64000000000001</v>
      </c>
      <c r="K33" s="9">
        <v>0</v>
      </c>
      <c r="L33" s="9">
        <v>0</v>
      </c>
      <c r="M33" s="9">
        <f>SUM(Budgeted_Hrs[[#This Row],[Regular Hours]:[Other Hours ]])</f>
        <v>137.64000000000001</v>
      </c>
      <c r="N33" s="26">
        <f t="shared" si="0"/>
        <v>2.3599999999999852</v>
      </c>
      <c r="O33" s="62">
        <v>0</v>
      </c>
      <c r="P33" s="62">
        <v>0</v>
      </c>
      <c r="Q33" s="9">
        <f>SUM(Budgeted_Hrs[[#This Row],[MIS Approved OT]:[MIS Unapproved OT]])</f>
        <v>0</v>
      </c>
    </row>
    <row r="34" spans="1:17" s="6" customFormat="1" x14ac:dyDescent="0.25">
      <c r="A34" s="23">
        <v>164638</v>
      </c>
      <c r="B34" s="3" t="str">
        <f>_xlfn.IFNA(VLOOKUP(A34,'MO Store'!A:J,2,0),"NA")</f>
        <v>San Antonio/Laredo</v>
      </c>
      <c r="C34" s="3" t="str">
        <f>VLOOKUP(A34,'MO Store'!A:J,3,0)</f>
        <v>Laredo- Bob Bullock</v>
      </c>
      <c r="D34" s="3" t="str">
        <f>VLOOKUP(A34,'MO Store'!A:J,4,0)</f>
        <v>Anthony Galichet</v>
      </c>
      <c r="E34" s="11" t="str">
        <f>VLOOKUP(A34,'MO Store'!A:J,6,0)</f>
        <v>Romio Hamdar</v>
      </c>
      <c r="F34" s="3" t="str">
        <f>VLOOKUP(A34,'MO Store'!A:J,7,0)</f>
        <v>Veronica Ramos</v>
      </c>
      <c r="G34" s="3" t="str">
        <f>VLOOKUP(A34,'MO Store'!A:J,9,0)</f>
        <v>Battleship</v>
      </c>
      <c r="H34" s="3" t="str">
        <f>VLOOKUP(A34,'MO Store'!A:J,10,0)</f>
        <v>5QFEU</v>
      </c>
      <c r="I34" s="9">
        <v>193</v>
      </c>
      <c r="J34" s="9">
        <v>173.79000000000002</v>
      </c>
      <c r="K34" s="9">
        <v>0</v>
      </c>
      <c r="L34" s="9">
        <v>0</v>
      </c>
      <c r="M34" s="9">
        <f>SUM(Budgeted_Hrs[[#This Row],[Regular Hours]:[Other Hours ]])</f>
        <v>173.79000000000002</v>
      </c>
      <c r="N34" s="26">
        <f t="shared" si="0"/>
        <v>19.20999999999998</v>
      </c>
      <c r="O34" s="62">
        <v>0</v>
      </c>
      <c r="P34" s="62">
        <v>0</v>
      </c>
      <c r="Q34" s="9">
        <f>SUM(Budgeted_Hrs[[#This Row],[MIS Approved OT]:[MIS Unapproved OT]])</f>
        <v>0</v>
      </c>
    </row>
    <row r="35" spans="1:17" s="6" customFormat="1" x14ac:dyDescent="0.25">
      <c r="A35" s="23">
        <v>207752</v>
      </c>
      <c r="B35" s="3" t="str">
        <f>_xlfn.IFNA(VLOOKUP(A35,'MO Store'!A:J,2,0),"NA")</f>
        <v>San Antonio/Laredo</v>
      </c>
      <c r="C35" s="3" t="str">
        <f>VLOOKUP(A35,'MO Store'!A:J,3,0)</f>
        <v>LAREDO PLANTATION CENTRE</v>
      </c>
      <c r="D35" s="3" t="str">
        <f>VLOOKUP(A35,'MO Store'!A:J,4,0)</f>
        <v>Anthony Galichet</v>
      </c>
      <c r="E35" s="11" t="str">
        <f>VLOOKUP(A35,'MO Store'!A:J,6,0)</f>
        <v>Romio Hamdar</v>
      </c>
      <c r="F35" s="3" t="str">
        <f>VLOOKUP(A35,'MO Store'!A:J,7,0)</f>
        <v>Veronica Ramos</v>
      </c>
      <c r="G35" s="3" t="str">
        <f>VLOOKUP(A35,'MO Store'!A:J,9,0)</f>
        <v>Flagship</v>
      </c>
      <c r="H35" s="3" t="str">
        <f>VLOOKUP(A35,'MO Store'!A:J,10,0)</f>
        <v>2UABE</v>
      </c>
      <c r="I35" s="9">
        <v>210</v>
      </c>
      <c r="J35" s="9">
        <v>180.16</v>
      </c>
      <c r="K35" s="9">
        <v>0</v>
      </c>
      <c r="L35" s="9">
        <v>0</v>
      </c>
      <c r="M35" s="9">
        <f>SUM(Budgeted_Hrs[[#This Row],[Regular Hours]:[Other Hours ]])</f>
        <v>180.16</v>
      </c>
      <c r="N35" s="26">
        <f t="shared" si="0"/>
        <v>29.840000000000003</v>
      </c>
      <c r="O35" s="62">
        <v>0</v>
      </c>
      <c r="P35" s="62">
        <v>0</v>
      </c>
      <c r="Q35" s="9">
        <f>SUM(Budgeted_Hrs[[#This Row],[MIS Approved OT]:[MIS Unapproved OT]])</f>
        <v>0</v>
      </c>
    </row>
    <row r="36" spans="1:17" s="6" customFormat="1" x14ac:dyDescent="0.25">
      <c r="A36" s="23">
        <v>207753</v>
      </c>
      <c r="B36" s="3" t="str">
        <f>_xlfn.IFNA(VLOOKUP(A36,'MO Store'!A:J,2,0),"NA")</f>
        <v>San Antonio/Laredo</v>
      </c>
      <c r="C36" s="3" t="str">
        <f>VLOOKUP(A36,'MO Store'!A:J,3,0)</f>
        <v>EAGLE PASS</v>
      </c>
      <c r="D36" s="3" t="str">
        <f>VLOOKUP(A36,'MO Store'!A:J,4,0)</f>
        <v>Anthony Galichet</v>
      </c>
      <c r="E36" s="11" t="str">
        <f>VLOOKUP(A36,'MO Store'!A:J,6,0)</f>
        <v>Romio Hamdar</v>
      </c>
      <c r="F36" s="3" t="str">
        <f>VLOOKUP(A36,'MO Store'!A:J,7,0)</f>
        <v>Veronica Ramos</v>
      </c>
      <c r="G36" s="3" t="str">
        <f>VLOOKUP(A36,'MO Store'!A:J,9,0)</f>
        <v>Flagship</v>
      </c>
      <c r="H36" s="3" t="str">
        <f>VLOOKUP(A36,'MO Store'!A:J,10,0)</f>
        <v>FPS6F</v>
      </c>
      <c r="I36" s="9">
        <v>350</v>
      </c>
      <c r="J36" s="9">
        <v>240.33</v>
      </c>
      <c r="K36" s="9">
        <v>0</v>
      </c>
      <c r="L36" s="9">
        <v>0</v>
      </c>
      <c r="M36" s="9">
        <f>SUM(Budgeted_Hrs[[#This Row],[Regular Hours]:[Other Hours ]])</f>
        <v>240.33</v>
      </c>
      <c r="N36" s="26">
        <f t="shared" si="0"/>
        <v>109.66999999999999</v>
      </c>
      <c r="O36" s="62">
        <v>0</v>
      </c>
      <c r="P36" s="62">
        <v>0</v>
      </c>
      <c r="Q36" s="9">
        <f>SUM(Budgeted_Hrs[[#This Row],[MIS Approved OT]:[MIS Unapproved OT]])</f>
        <v>0</v>
      </c>
    </row>
    <row r="37" spans="1:17" s="6" customFormat="1" x14ac:dyDescent="0.25">
      <c r="A37" s="24">
        <v>207754</v>
      </c>
      <c r="B37" s="3" t="str">
        <f>_xlfn.IFNA(VLOOKUP(A37,'MO Store'!A:J,2,0),"NA")</f>
        <v>San Antonio/Laredo</v>
      </c>
      <c r="C37" s="3" t="str">
        <f>VLOOKUP(A37,'MO Store'!A:J,3,0)</f>
        <v>DEL RIO</v>
      </c>
      <c r="D37" s="3" t="str">
        <f>VLOOKUP(A37,'MO Store'!A:J,4,0)</f>
        <v>Anthony Galichet</v>
      </c>
      <c r="E37" s="11" t="str">
        <f>VLOOKUP(A37,'MO Store'!A:J,6,0)</f>
        <v>Romio Hamdar</v>
      </c>
      <c r="F37" s="3" t="str">
        <f>VLOOKUP(A37,'MO Store'!A:J,7,0)</f>
        <v>Veronica Ramos</v>
      </c>
      <c r="G37" s="3" t="str">
        <f>VLOOKUP(A37,'MO Store'!A:J,9,0)</f>
        <v>Flagship</v>
      </c>
      <c r="H37" s="3" t="str">
        <f>VLOOKUP(A37,'MO Store'!A:J,10,0)</f>
        <v>NNSOU</v>
      </c>
      <c r="I37" s="9">
        <v>210</v>
      </c>
      <c r="J37" s="9">
        <v>199.21</v>
      </c>
      <c r="K37" s="9">
        <v>0</v>
      </c>
      <c r="L37" s="9">
        <v>0</v>
      </c>
      <c r="M37" s="9">
        <f>SUM(Budgeted_Hrs[[#This Row],[Regular Hours]:[Other Hours ]])</f>
        <v>199.21</v>
      </c>
      <c r="N37" s="26">
        <f t="shared" si="0"/>
        <v>10.789999999999992</v>
      </c>
      <c r="O37" s="62">
        <v>0</v>
      </c>
      <c r="P37" s="62">
        <v>0</v>
      </c>
      <c r="Q37" s="9">
        <f>SUM(Budgeted_Hrs[[#This Row],[MIS Approved OT]:[MIS Unapproved OT]])</f>
        <v>0</v>
      </c>
    </row>
    <row r="38" spans="1:17" s="6" customFormat="1" x14ac:dyDescent="0.25">
      <c r="A38" s="24">
        <v>236188</v>
      </c>
      <c r="B38" s="3" t="str">
        <f>_xlfn.IFNA(VLOOKUP(A38,'MO Store'!A:J,2,0),"NA")</f>
        <v>Wisconsin West</v>
      </c>
      <c r="C38" s="3" t="str">
        <f>VLOOKUP(A38,'MO Store'!A:J,3,0)</f>
        <v>Sterling</v>
      </c>
      <c r="D38" s="3" t="str">
        <f>VLOOKUP(A38,'MO Store'!A:J,4,0)</f>
        <v>Anthony Galichet</v>
      </c>
      <c r="E38" s="11" t="str">
        <f>VLOOKUP(A38,'MO Store'!A:J,6,0)</f>
        <v>No SD</v>
      </c>
      <c r="F38" s="3" t="str">
        <f>VLOOKUP(A38,'MO Store'!A:J,7,0)</f>
        <v>Jayme Roraff</v>
      </c>
      <c r="G38" s="3" t="str">
        <f>VLOOKUP(A38,'MO Store'!A:J,9,0)</f>
        <v>Regular</v>
      </c>
      <c r="H38" s="3" t="str">
        <f>VLOOKUP(A38,'MO Store'!A:J,10,0)</f>
        <v>MUNLH</v>
      </c>
      <c r="I38" s="9">
        <v>105</v>
      </c>
      <c r="J38" s="9">
        <v>62.53</v>
      </c>
      <c r="K38" s="9">
        <v>0</v>
      </c>
      <c r="L38" s="9">
        <v>0</v>
      </c>
      <c r="M38" s="9">
        <f>SUM(Budgeted_Hrs[[#This Row],[Regular Hours]:[Other Hours ]])</f>
        <v>62.53</v>
      </c>
      <c r="N38" s="26">
        <f t="shared" si="0"/>
        <v>42.47</v>
      </c>
      <c r="O38" s="62">
        <v>0</v>
      </c>
      <c r="P38" s="62">
        <v>0</v>
      </c>
      <c r="Q38" s="9">
        <f>SUM(Budgeted_Hrs[[#This Row],[MIS Approved OT]:[MIS Unapproved OT]])</f>
        <v>0</v>
      </c>
    </row>
    <row r="39" spans="1:17" s="6" customFormat="1" x14ac:dyDescent="0.25">
      <c r="A39" s="23">
        <v>215003</v>
      </c>
      <c r="B39" s="3" t="str">
        <f>_xlfn.IFNA(VLOOKUP(A39,'MO Store'!A:J,2,0),"NA")</f>
        <v>Wisconsin West</v>
      </c>
      <c r="C39" s="3" t="str">
        <f>VLOOKUP(A39,'MO Store'!A:J,3,0)</f>
        <v>BELVIDERE</v>
      </c>
      <c r="D39" s="3" t="str">
        <f>VLOOKUP(A39,'MO Store'!A:J,4,0)</f>
        <v>Anthony Galichet</v>
      </c>
      <c r="E39" s="11" t="str">
        <f>VLOOKUP(A39,'MO Store'!A:J,6,0)</f>
        <v>No SD</v>
      </c>
      <c r="F39" s="3" t="str">
        <f>VLOOKUP(A39,'MO Store'!A:J,7,0)</f>
        <v>Jayme Roraff</v>
      </c>
      <c r="G39" s="3" t="str">
        <f>VLOOKUP(A39,'MO Store'!A:J,9,0)</f>
        <v>Focus</v>
      </c>
      <c r="H39" s="3" t="str">
        <f>VLOOKUP(A39,'MO Store'!A:J,10,0)</f>
        <v>OEMAI</v>
      </c>
      <c r="I39" s="9">
        <v>105</v>
      </c>
      <c r="J39" s="9">
        <v>60.260000000000005</v>
      </c>
      <c r="K39" s="9">
        <v>0</v>
      </c>
      <c r="L39" s="9">
        <v>0</v>
      </c>
      <c r="M39" s="9">
        <f>SUM(Budgeted_Hrs[[#This Row],[Regular Hours]:[Other Hours ]])</f>
        <v>60.260000000000005</v>
      </c>
      <c r="N39" s="26">
        <f t="shared" si="0"/>
        <v>44.739999999999995</v>
      </c>
      <c r="O39" s="62">
        <v>0</v>
      </c>
      <c r="P39" s="62">
        <v>0</v>
      </c>
      <c r="Q39" s="9">
        <f>SUM(Budgeted_Hrs[[#This Row],[MIS Approved OT]:[MIS Unapproved OT]])</f>
        <v>0</v>
      </c>
    </row>
    <row r="40" spans="1:17" s="6" customFormat="1" x14ac:dyDescent="0.25">
      <c r="A40" s="23">
        <v>180225</v>
      </c>
      <c r="B40" s="3" t="str">
        <f>_xlfn.IFNA(VLOOKUP(A40,'MO Store'!A:J,2,0),"NA")</f>
        <v>Wisconsin West</v>
      </c>
      <c r="C40" s="3" t="str">
        <f>VLOOKUP(A40,'MO Store'!A:J,3,0)</f>
        <v>Onalaska</v>
      </c>
      <c r="D40" s="3" t="str">
        <f>VLOOKUP(A40,'MO Store'!A:J,4,0)</f>
        <v>Anthony Galichet</v>
      </c>
      <c r="E40" s="11" t="str">
        <f>VLOOKUP(A40,'MO Store'!A:J,6,0)</f>
        <v>No SD</v>
      </c>
      <c r="F40" s="3" t="str">
        <f>VLOOKUP(A40,'MO Store'!A:J,7,0)</f>
        <v>Jayme Roraff</v>
      </c>
      <c r="G40" s="3" t="str">
        <f>VLOOKUP(A40,'MO Store'!A:J,9,0)</f>
        <v>Flagship</v>
      </c>
      <c r="H40" s="3" t="str">
        <f>VLOOKUP(A40,'MO Store'!A:J,10,0)</f>
        <v>W4MF3</v>
      </c>
      <c r="I40" s="9">
        <v>210</v>
      </c>
      <c r="J40" s="9">
        <v>135.79</v>
      </c>
      <c r="K40" s="9">
        <v>0</v>
      </c>
      <c r="L40" s="9">
        <v>0</v>
      </c>
      <c r="M40" s="9">
        <f>SUM(Budgeted_Hrs[[#This Row],[Regular Hours]:[Other Hours ]])</f>
        <v>135.79</v>
      </c>
      <c r="N40" s="26">
        <f t="shared" si="0"/>
        <v>74.210000000000008</v>
      </c>
      <c r="O40" s="62">
        <v>0</v>
      </c>
      <c r="P40" s="62">
        <v>0</v>
      </c>
      <c r="Q40" s="9">
        <f>SUM(Budgeted_Hrs[[#This Row],[MIS Approved OT]:[MIS Unapproved OT]])</f>
        <v>0</v>
      </c>
    </row>
    <row r="41" spans="1:17" s="6" customFormat="1" x14ac:dyDescent="0.25">
      <c r="A41" s="23">
        <v>180228</v>
      </c>
      <c r="B41" s="3" t="str">
        <f>_xlfn.IFNA(VLOOKUP(A41,'MO Store'!A:J,2,0),"NA")</f>
        <v>Wisconsin West</v>
      </c>
      <c r="C41" s="3" t="str">
        <f>VLOOKUP(A41,'MO Store'!A:J,3,0)</f>
        <v>Tomah Buan Street</v>
      </c>
      <c r="D41" s="3" t="str">
        <f>VLOOKUP(A41,'MO Store'!A:J,4,0)</f>
        <v>Anthony Galichet</v>
      </c>
      <c r="E41" s="11" t="str">
        <f>VLOOKUP(A41,'MO Store'!A:J,6,0)</f>
        <v>No SD</v>
      </c>
      <c r="F41" s="3" t="str">
        <f>VLOOKUP(A41,'MO Store'!A:J,7,0)</f>
        <v>Jayme Roraff</v>
      </c>
      <c r="G41" s="3" t="str">
        <f>VLOOKUP(A41,'MO Store'!A:J,9,0)</f>
        <v>Battleship</v>
      </c>
      <c r="H41" s="3" t="str">
        <f>VLOOKUP(A41,'MO Store'!A:J,10,0)</f>
        <v>NOSI9</v>
      </c>
      <c r="I41" s="9">
        <v>160</v>
      </c>
      <c r="J41" s="9">
        <v>121.13000000000001</v>
      </c>
      <c r="K41" s="9">
        <v>0</v>
      </c>
      <c r="L41" s="9">
        <v>0</v>
      </c>
      <c r="M41" s="9">
        <f>SUM(Budgeted_Hrs[[#This Row],[Regular Hours]:[Other Hours ]])</f>
        <v>121.13000000000001</v>
      </c>
      <c r="N41" s="26">
        <f t="shared" si="0"/>
        <v>38.86999999999999</v>
      </c>
      <c r="O41" s="62">
        <v>0</v>
      </c>
      <c r="P41" s="62">
        <v>0</v>
      </c>
      <c r="Q41" s="9">
        <f>SUM(Budgeted_Hrs[[#This Row],[MIS Approved OT]:[MIS Unapproved OT]])</f>
        <v>0</v>
      </c>
    </row>
    <row r="42" spans="1:17" s="6" customFormat="1" x14ac:dyDescent="0.25">
      <c r="A42" s="23">
        <v>240355</v>
      </c>
      <c r="B42" s="3" t="str">
        <f>_xlfn.IFNA(VLOOKUP(A42,'MO Store'!A:J,2,0),"NA")</f>
        <v>Wisconsin West</v>
      </c>
      <c r="C42" s="3" t="str">
        <f>VLOOKUP(A42,'MO Store'!A:J,3,0)</f>
        <v>Richland Center</v>
      </c>
      <c r="D42" s="3" t="str">
        <f>VLOOKUP(A42,'MO Store'!A:J,4,0)</f>
        <v>Anthony Galichet</v>
      </c>
      <c r="E42" s="11" t="str">
        <f>VLOOKUP(A42,'MO Store'!A:J,6,0)</f>
        <v>No SD</v>
      </c>
      <c r="F42" s="3" t="str">
        <f>VLOOKUP(A42,'MO Store'!A:J,7,0)</f>
        <v>Jayme Roraff</v>
      </c>
      <c r="G42" s="3" t="str">
        <f>VLOOKUP(A42,'MO Store'!A:J,9,0)</f>
        <v>Regular</v>
      </c>
      <c r="H42" s="3" t="str">
        <f>VLOOKUP(A42,'MO Store'!A:J,10,0)</f>
        <v>SH6P2</v>
      </c>
      <c r="I42" s="9">
        <v>157</v>
      </c>
      <c r="J42" s="9">
        <v>75.400000000000006</v>
      </c>
      <c r="K42" s="9">
        <v>0</v>
      </c>
      <c r="L42" s="9">
        <v>0</v>
      </c>
      <c r="M42" s="9">
        <f>SUM(Budgeted_Hrs[[#This Row],[Regular Hours]:[Other Hours ]])</f>
        <v>75.400000000000006</v>
      </c>
      <c r="N42" s="26">
        <f t="shared" si="0"/>
        <v>81.599999999999994</v>
      </c>
      <c r="O42" s="62">
        <v>0</v>
      </c>
      <c r="P42" s="62">
        <v>0</v>
      </c>
      <c r="Q42" s="9">
        <f>SUM(Budgeted_Hrs[[#This Row],[MIS Approved OT]:[MIS Unapproved OT]])</f>
        <v>0</v>
      </c>
    </row>
    <row r="43" spans="1:17" s="6" customFormat="1" x14ac:dyDescent="0.25">
      <c r="A43" s="23">
        <v>207757</v>
      </c>
      <c r="B43" s="3" t="str">
        <f>_xlfn.IFNA(VLOOKUP(A43,'MO Store'!A:J,2,0),"NA")</f>
        <v>Wisconsin West</v>
      </c>
      <c r="C43" s="3" t="str">
        <f>VLOOKUP(A43,'MO Store'!A:J,3,0)</f>
        <v>APPLETON</v>
      </c>
      <c r="D43" s="3" t="str">
        <f>VLOOKUP(A43,'MO Store'!A:J,4,0)</f>
        <v>Anthony Galichet</v>
      </c>
      <c r="E43" s="11" t="str">
        <f>VLOOKUP(A43,'MO Store'!A:J,6,0)</f>
        <v>No SD</v>
      </c>
      <c r="F43" s="3" t="str">
        <f>VLOOKUP(A43,'MO Store'!A:J,7,0)</f>
        <v>Jayme Roraff</v>
      </c>
      <c r="G43" s="3" t="str">
        <f>VLOOKUP(A43,'MO Store'!A:J,9,0)</f>
        <v>Battleship</v>
      </c>
      <c r="H43" s="3" t="str">
        <f>VLOOKUP(A43,'MO Store'!A:J,10,0)</f>
        <v>VF55C</v>
      </c>
      <c r="I43" s="9">
        <v>157.5</v>
      </c>
      <c r="J43" s="9">
        <v>108.85000000000001</v>
      </c>
      <c r="K43" s="9">
        <v>0</v>
      </c>
      <c r="L43" s="9">
        <v>0</v>
      </c>
      <c r="M43" s="9">
        <f>SUM(Budgeted_Hrs[[#This Row],[Regular Hours]:[Other Hours ]])</f>
        <v>108.85000000000001</v>
      </c>
      <c r="N43" s="26">
        <f t="shared" si="0"/>
        <v>48.649999999999991</v>
      </c>
      <c r="O43" s="62">
        <v>0</v>
      </c>
      <c r="P43" s="62">
        <v>0</v>
      </c>
      <c r="Q43" s="9">
        <f>SUM(Budgeted_Hrs[[#This Row],[MIS Approved OT]:[MIS Unapproved OT]])</f>
        <v>0</v>
      </c>
    </row>
    <row r="44" spans="1:17" s="6" customFormat="1" x14ac:dyDescent="0.25">
      <c r="A44" s="23">
        <v>211318</v>
      </c>
      <c r="B44" s="3" t="str">
        <f>_xlfn.IFNA(VLOOKUP(A44,'MO Store'!A:J,2,0),"NA")</f>
        <v>Wisconsin East</v>
      </c>
      <c r="C44" s="3" t="str">
        <f>VLOOKUP(A44,'MO Store'!A:J,3,0)</f>
        <v>FOND DU LAC</v>
      </c>
      <c r="D44" s="3" t="str">
        <f>VLOOKUP(A44,'MO Store'!A:J,4,0)</f>
        <v>Anthony Galichet</v>
      </c>
      <c r="E44" s="11" t="str">
        <f>VLOOKUP(A44,'MO Store'!A:J,6,0)</f>
        <v>No SD</v>
      </c>
      <c r="F44" s="3" t="str">
        <f>VLOOKUP(A44,'MO Store'!A:J,7,0)</f>
        <v>Jayme Roraff</v>
      </c>
      <c r="G44" s="3" t="str">
        <f>VLOOKUP(A44,'MO Store'!A:J,9,0)</f>
        <v>Battleship</v>
      </c>
      <c r="H44" s="3" t="str">
        <f>VLOOKUP(A44,'MO Store'!A:J,10,0)</f>
        <v>DIJ20</v>
      </c>
      <c r="I44" s="9">
        <v>140</v>
      </c>
      <c r="J44" s="9">
        <v>84.52</v>
      </c>
      <c r="K44" s="9">
        <v>0</v>
      </c>
      <c r="L44" s="9">
        <v>0</v>
      </c>
      <c r="M44" s="9">
        <f>SUM(Budgeted_Hrs[[#This Row],[Regular Hours]:[Other Hours ]])</f>
        <v>84.52</v>
      </c>
      <c r="N44" s="26">
        <f t="shared" si="0"/>
        <v>55.480000000000004</v>
      </c>
      <c r="O44" s="62">
        <v>0</v>
      </c>
      <c r="P44" s="62">
        <v>0</v>
      </c>
      <c r="Q44" s="9">
        <f>SUM(Budgeted_Hrs[[#This Row],[MIS Approved OT]:[MIS Unapproved OT]])</f>
        <v>0</v>
      </c>
    </row>
    <row r="45" spans="1:17" s="6" customFormat="1" x14ac:dyDescent="0.25">
      <c r="A45" s="23">
        <v>207760</v>
      </c>
      <c r="B45" s="3" t="str">
        <f>_xlfn.IFNA(VLOOKUP(A45,'MO Store'!A:J,2,0),"NA")</f>
        <v>Wisconsin West</v>
      </c>
      <c r="C45" s="3" t="str">
        <f>VLOOKUP(A45,'MO Store'!A:J,3,0)</f>
        <v>PLOVER</v>
      </c>
      <c r="D45" s="3" t="str">
        <f>VLOOKUP(A45,'MO Store'!A:J,4,0)</f>
        <v>Anthony Galichet</v>
      </c>
      <c r="E45" s="11" t="str">
        <f>VLOOKUP(A45,'MO Store'!A:J,6,0)</f>
        <v>No SD</v>
      </c>
      <c r="F45" s="3" t="str">
        <f>VLOOKUP(A45,'MO Store'!A:J,7,0)</f>
        <v>Jayme Roraff</v>
      </c>
      <c r="G45" s="3" t="str">
        <f>VLOOKUP(A45,'MO Store'!A:J,9,0)</f>
        <v>Flagship</v>
      </c>
      <c r="H45" s="3" t="str">
        <f>VLOOKUP(A45,'MO Store'!A:J,10,0)</f>
        <v>DWIR7</v>
      </c>
      <c r="I45" s="9">
        <v>210</v>
      </c>
      <c r="J45" s="9">
        <v>70.509999999999991</v>
      </c>
      <c r="K45" s="9">
        <v>0</v>
      </c>
      <c r="L45" s="9">
        <v>0</v>
      </c>
      <c r="M45" s="9">
        <f>SUM(Budgeted_Hrs[[#This Row],[Regular Hours]:[Other Hours ]])</f>
        <v>70.509999999999991</v>
      </c>
      <c r="N45" s="26">
        <f t="shared" si="0"/>
        <v>139.49</v>
      </c>
      <c r="O45" s="62">
        <v>0</v>
      </c>
      <c r="P45" s="62">
        <v>0</v>
      </c>
      <c r="Q45" s="9">
        <f>SUM(Budgeted_Hrs[[#This Row],[MIS Approved OT]:[MIS Unapproved OT]])</f>
        <v>0</v>
      </c>
    </row>
    <row r="46" spans="1:17" s="6" customFormat="1" x14ac:dyDescent="0.25">
      <c r="A46" s="23">
        <v>176115</v>
      </c>
      <c r="B46" s="3" t="str">
        <f>_xlfn.IFNA(VLOOKUP(A46,'MO Store'!A:J,2,0),"NA")</f>
        <v>Wisconsin East</v>
      </c>
      <c r="C46" s="3" t="str">
        <f>VLOOKUP(A46,'MO Store'!A:J,3,0)</f>
        <v>WAUKESHA</v>
      </c>
      <c r="D46" s="3" t="str">
        <f>VLOOKUP(A46,'MO Store'!A:J,4,0)</f>
        <v>Anthony Galichet</v>
      </c>
      <c r="E46" s="11" t="str">
        <f>VLOOKUP(A46,'MO Store'!A:J,6,0)</f>
        <v>No SD</v>
      </c>
      <c r="F46" s="3" t="str">
        <f>VLOOKUP(A46,'MO Store'!A:J,7,0)</f>
        <v>Jayme Roraff</v>
      </c>
      <c r="G46" s="3" t="str">
        <f>VLOOKUP(A46,'MO Store'!A:J,9,0)</f>
        <v>Regular</v>
      </c>
      <c r="H46" s="3" t="str">
        <f>VLOOKUP(A46,'MO Store'!A:J,10,0)</f>
        <v>X5JJ8</v>
      </c>
      <c r="I46" s="9">
        <v>125</v>
      </c>
      <c r="J46" s="9">
        <v>107.44</v>
      </c>
      <c r="K46" s="9">
        <v>0</v>
      </c>
      <c r="L46" s="9">
        <v>0</v>
      </c>
      <c r="M46" s="9">
        <f>SUM(Budgeted_Hrs[[#This Row],[Regular Hours]:[Other Hours ]])</f>
        <v>107.44</v>
      </c>
      <c r="N46" s="26">
        <f t="shared" si="0"/>
        <v>17.560000000000002</v>
      </c>
      <c r="O46" s="62">
        <v>0</v>
      </c>
      <c r="P46" s="62">
        <v>0</v>
      </c>
      <c r="Q46" s="9">
        <f>SUM(Budgeted_Hrs[[#This Row],[MIS Approved OT]:[MIS Unapproved OT]])</f>
        <v>0</v>
      </c>
    </row>
    <row r="47" spans="1:17" s="6" customFormat="1" x14ac:dyDescent="0.25">
      <c r="A47" s="23">
        <v>240558</v>
      </c>
      <c r="B47" s="3" t="str">
        <f>_xlfn.IFNA(VLOOKUP(A47,'MO Store'!A:J,2,0),"NA")</f>
        <v>Wisconsin East</v>
      </c>
      <c r="C47" s="3" t="str">
        <f>VLOOKUP(A47,'MO Store'!A:J,3,0)</f>
        <v>Sturgeon Bay</v>
      </c>
      <c r="D47" s="3" t="str">
        <f>VLOOKUP(A47,'MO Store'!A:J,4,0)</f>
        <v>Anthony Galichet</v>
      </c>
      <c r="E47" s="11" t="str">
        <f>VLOOKUP(A47,'MO Store'!A:J,6,0)</f>
        <v>No SD</v>
      </c>
      <c r="F47" s="3" t="str">
        <f>VLOOKUP(A47,'MO Store'!A:J,7,0)</f>
        <v>Jayme Roraff</v>
      </c>
      <c r="G47" s="3" t="str">
        <f>VLOOKUP(A47,'MO Store'!A:J,9,0)</f>
        <v>Regular</v>
      </c>
      <c r="H47" s="3" t="str">
        <f>VLOOKUP(A47,'MO Store'!A:J,10,0)</f>
        <v>ZKNAH</v>
      </c>
      <c r="I47" s="9">
        <v>105</v>
      </c>
      <c r="J47" s="9">
        <v>70.790000000000006</v>
      </c>
      <c r="K47" s="9">
        <v>0</v>
      </c>
      <c r="L47" s="9">
        <v>0</v>
      </c>
      <c r="M47" s="9">
        <f>SUM(Budgeted_Hrs[[#This Row],[Regular Hours]:[Other Hours ]])</f>
        <v>70.790000000000006</v>
      </c>
      <c r="N47" s="26">
        <f t="shared" si="0"/>
        <v>34.209999999999994</v>
      </c>
      <c r="O47" s="62">
        <v>0</v>
      </c>
      <c r="P47" s="62">
        <v>0</v>
      </c>
      <c r="Q47" s="9">
        <f>SUM(Budgeted_Hrs[[#This Row],[MIS Approved OT]:[MIS Unapproved OT]])</f>
        <v>0</v>
      </c>
    </row>
    <row r="48" spans="1:17" s="6" customFormat="1" x14ac:dyDescent="0.25">
      <c r="A48" s="24">
        <v>178719</v>
      </c>
      <c r="B48" s="3" t="str">
        <f>_xlfn.IFNA(VLOOKUP(A48,'MO Store'!A:J,2,0),"NA")</f>
        <v>Colorado</v>
      </c>
      <c r="C48" s="3" t="str">
        <f>VLOOKUP(A48,'MO Store'!A:J,3,0)</f>
        <v>Fountain MESA ROAD</v>
      </c>
      <c r="D48" s="3" t="str">
        <f>VLOOKUP(A48,'MO Store'!A:J,4,0)</f>
        <v>Anthony Galichet</v>
      </c>
      <c r="E48" s="11" t="str">
        <f>VLOOKUP(A48,'MO Store'!A:J,6,0)</f>
        <v>Romio Hamdar</v>
      </c>
      <c r="F48" s="3" t="str">
        <f>VLOOKUP(A48,'MO Store'!A:J,7,0)</f>
        <v>Colorado Market - No TM</v>
      </c>
      <c r="G48" s="3" t="str">
        <f>VLOOKUP(A48,'MO Store'!A:J,9,0)</f>
        <v>Battleship</v>
      </c>
      <c r="H48" s="3" t="str">
        <f>VLOOKUP(A48,'MO Store'!A:J,10,0)</f>
        <v>J9TP8</v>
      </c>
      <c r="I48" s="9">
        <v>175</v>
      </c>
      <c r="J48" s="9">
        <v>123.23000000000002</v>
      </c>
      <c r="K48" s="9">
        <v>0</v>
      </c>
      <c r="L48" s="9">
        <v>0</v>
      </c>
      <c r="M48" s="9">
        <f>SUM(Budgeted_Hrs[[#This Row],[Regular Hours]:[Other Hours ]])</f>
        <v>123.23000000000002</v>
      </c>
      <c r="N48" s="26">
        <f t="shared" si="0"/>
        <v>51.769999999999982</v>
      </c>
      <c r="O48" s="62">
        <v>0</v>
      </c>
      <c r="P48" s="62">
        <v>0</v>
      </c>
      <c r="Q48" s="9">
        <f>SUM(Budgeted_Hrs[[#This Row],[MIS Approved OT]:[MIS Unapproved OT]])</f>
        <v>0</v>
      </c>
    </row>
    <row r="49" spans="1:17" s="6" customFormat="1" x14ac:dyDescent="0.25">
      <c r="A49" s="23">
        <v>178937</v>
      </c>
      <c r="B49" s="3" t="str">
        <f>_xlfn.IFNA(VLOOKUP(A49,'MO Store'!A:J,2,0),"NA")</f>
        <v>Colorado</v>
      </c>
      <c r="C49" s="3" t="str">
        <f>VLOOKUP(A49,'MO Store'!A:J,3,0)</f>
        <v>Briargate</v>
      </c>
      <c r="D49" s="3" t="str">
        <f>VLOOKUP(A49,'MO Store'!A:J,4,0)</f>
        <v>Anthony Galichet</v>
      </c>
      <c r="E49" s="11" t="str">
        <f>VLOOKUP(A49,'MO Store'!A:J,6,0)</f>
        <v>Romio Hamdar</v>
      </c>
      <c r="F49" s="3" t="str">
        <f>VLOOKUP(A49,'MO Store'!A:J,7,0)</f>
        <v>Colorado Market - No TM</v>
      </c>
      <c r="G49" s="3" t="str">
        <f>VLOOKUP(A49,'MO Store'!A:J,9,0)</f>
        <v>Regular</v>
      </c>
      <c r="H49" s="3" t="str">
        <f>VLOOKUP(A49,'MO Store'!A:J,10,0)</f>
        <v>X7LPP</v>
      </c>
      <c r="I49" s="9">
        <v>110</v>
      </c>
      <c r="J49" s="9">
        <v>70.239999999999995</v>
      </c>
      <c r="K49" s="9">
        <v>0</v>
      </c>
      <c r="L49" s="9">
        <v>0</v>
      </c>
      <c r="M49" s="9">
        <f>SUM(Budgeted_Hrs[[#This Row],[Regular Hours]:[Other Hours ]])</f>
        <v>70.239999999999995</v>
      </c>
      <c r="N49" s="26">
        <f t="shared" si="0"/>
        <v>39.760000000000005</v>
      </c>
      <c r="O49" s="62">
        <v>0</v>
      </c>
      <c r="P49" s="62">
        <v>0</v>
      </c>
      <c r="Q49" s="9">
        <f>SUM(Budgeted_Hrs[[#This Row],[MIS Approved OT]:[MIS Unapproved OT]])</f>
        <v>0</v>
      </c>
    </row>
    <row r="50" spans="1:17" s="6" customFormat="1" x14ac:dyDescent="0.25">
      <c r="A50" s="23">
        <v>195709</v>
      </c>
      <c r="B50" s="3" t="str">
        <f>_xlfn.IFNA(VLOOKUP(A50,'MO Store'!A:J,2,0),"NA")</f>
        <v>Colorado</v>
      </c>
      <c r="C50" s="3" t="str">
        <f>VLOOKUP(A50,'MO Store'!A:J,3,0)</f>
        <v>Sand Hill</v>
      </c>
      <c r="D50" s="3" t="str">
        <f>VLOOKUP(A50,'MO Store'!A:J,4,0)</f>
        <v>Anthony Galichet</v>
      </c>
      <c r="E50" s="11" t="str">
        <f>VLOOKUP(A50,'MO Store'!A:J,6,0)</f>
        <v>Romio Hamdar</v>
      </c>
      <c r="F50" s="3" t="str">
        <f>VLOOKUP(A50,'MO Store'!A:J,7,0)</f>
        <v>Colorado Market - No TM</v>
      </c>
      <c r="G50" s="3" t="str">
        <f>VLOOKUP(A50,'MO Store'!A:J,9,0)</f>
        <v>Focus</v>
      </c>
      <c r="H50" s="3" t="str">
        <f>VLOOKUP(A50,'MO Store'!A:J,10,0)</f>
        <v>62N4L</v>
      </c>
      <c r="I50" s="9">
        <v>125</v>
      </c>
      <c r="J50" s="9">
        <v>74.88</v>
      </c>
      <c r="K50" s="9">
        <v>0</v>
      </c>
      <c r="L50" s="9">
        <v>0</v>
      </c>
      <c r="M50" s="9">
        <f>SUM(Budgeted_Hrs[[#This Row],[Regular Hours]:[Other Hours ]])</f>
        <v>74.88</v>
      </c>
      <c r="N50" s="26">
        <f t="shared" si="0"/>
        <v>50.120000000000005</v>
      </c>
      <c r="O50" s="62">
        <v>0</v>
      </c>
      <c r="P50" s="62">
        <v>0</v>
      </c>
      <c r="Q50" s="9">
        <f>SUM(Budgeted_Hrs[[#This Row],[MIS Approved OT]:[MIS Unapproved OT]])</f>
        <v>0</v>
      </c>
    </row>
    <row r="51" spans="1:17" s="6" customFormat="1" x14ac:dyDescent="0.25">
      <c r="A51" s="23">
        <v>176049</v>
      </c>
      <c r="B51" s="3" t="str">
        <f>_xlfn.IFNA(VLOOKUP(A51,'MO Store'!A:J,2,0),"NA")</f>
        <v>Colorado</v>
      </c>
      <c r="C51" s="3" t="str">
        <f>VLOOKUP(A51,'MO Store'!A:J,3,0)</f>
        <v>Academy Blvd CO</v>
      </c>
      <c r="D51" s="3" t="str">
        <f>VLOOKUP(A51,'MO Store'!A:J,4,0)</f>
        <v>Anthony Galichet</v>
      </c>
      <c r="E51" s="11" t="str">
        <f>VLOOKUP(A51,'MO Store'!A:J,6,0)</f>
        <v>Romio Hamdar</v>
      </c>
      <c r="F51" s="3" t="str">
        <f>VLOOKUP(A51,'MO Store'!A:J,7,0)</f>
        <v>Colorado Market - No TM</v>
      </c>
      <c r="G51" s="3" t="str">
        <f>VLOOKUP(A51,'MO Store'!A:J,9,0)</f>
        <v>Regular</v>
      </c>
      <c r="H51" s="3" t="str">
        <f>VLOOKUP(A51,'MO Store'!A:J,10,0)</f>
        <v>MPQ3B</v>
      </c>
      <c r="I51" s="9">
        <v>105</v>
      </c>
      <c r="J51" s="9">
        <v>101.72000000000001</v>
      </c>
      <c r="K51" s="9">
        <v>0</v>
      </c>
      <c r="L51" s="9">
        <v>0</v>
      </c>
      <c r="M51" s="9">
        <f>SUM(Budgeted_Hrs[[#This Row],[Regular Hours]:[Other Hours ]])</f>
        <v>101.72000000000001</v>
      </c>
      <c r="N51" s="26">
        <f t="shared" si="0"/>
        <v>3.2799999999999869</v>
      </c>
      <c r="O51" s="62">
        <v>0</v>
      </c>
      <c r="P51" s="62">
        <v>0</v>
      </c>
      <c r="Q51" s="9">
        <f>SUM(Budgeted_Hrs[[#This Row],[MIS Approved OT]:[MIS Unapproved OT]])</f>
        <v>0</v>
      </c>
    </row>
    <row r="52" spans="1:17" s="6" customFormat="1" x14ac:dyDescent="0.25">
      <c r="A52" s="24">
        <v>210924</v>
      </c>
      <c r="B52" s="3" t="str">
        <f>_xlfn.IFNA(VLOOKUP(A52,'MO Store'!A:J,2,0),"NA")</f>
        <v>Colorado</v>
      </c>
      <c r="C52" s="3" t="str">
        <f>VLOOKUP(A52,'MO Store'!A:J,3,0)</f>
        <v>Grand View Market Place</v>
      </c>
      <c r="D52" s="3" t="str">
        <f>VLOOKUP(A52,'MO Store'!A:J,4,0)</f>
        <v>Anthony Galichet</v>
      </c>
      <c r="E52" s="11" t="str">
        <f>VLOOKUP(A52,'MO Store'!A:J,6,0)</f>
        <v>Romio Hamdar</v>
      </c>
      <c r="F52" s="3" t="str">
        <f>VLOOKUP(A52,'MO Store'!A:J,7,0)</f>
        <v>Colorado Market - No TM</v>
      </c>
      <c r="G52" s="3" t="str">
        <f>VLOOKUP(A52,'MO Store'!A:J,9,0)</f>
        <v>Regular</v>
      </c>
      <c r="H52" s="3" t="str">
        <f>VLOOKUP(A52,'MO Store'!A:J,10,0)</f>
        <v>L79WR</v>
      </c>
      <c r="I52" s="9">
        <v>105</v>
      </c>
      <c r="J52" s="9">
        <v>81.349999999999994</v>
      </c>
      <c r="K52" s="9">
        <v>0</v>
      </c>
      <c r="L52" s="9">
        <v>0</v>
      </c>
      <c r="M52" s="9">
        <f>SUM(Budgeted_Hrs[[#This Row],[Regular Hours]:[Other Hours ]])</f>
        <v>81.349999999999994</v>
      </c>
      <c r="N52" s="26">
        <f t="shared" si="0"/>
        <v>23.650000000000006</v>
      </c>
      <c r="O52" s="62">
        <v>0</v>
      </c>
      <c r="P52" s="62">
        <v>0</v>
      </c>
      <c r="Q52" s="9">
        <f>SUM(Budgeted_Hrs[[#This Row],[MIS Approved OT]:[MIS Unapproved OT]])</f>
        <v>0</v>
      </c>
    </row>
    <row r="53" spans="1:17" s="6" customFormat="1" x14ac:dyDescent="0.25">
      <c r="A53" s="23">
        <v>178016</v>
      </c>
      <c r="B53" s="3" t="str">
        <f>_xlfn.IFNA(VLOOKUP(A53,'MO Store'!A:J,2,0),"NA")</f>
        <v>Arizona</v>
      </c>
      <c r="C53" s="3" t="str">
        <f>VLOOKUP(A53,'MO Store'!A:J,3,0)</f>
        <v>Legacy Village</v>
      </c>
      <c r="D53" s="3" t="str">
        <f>VLOOKUP(A53,'MO Store'!A:J,4,0)</f>
        <v>Anthony Galichet</v>
      </c>
      <c r="E53" s="11" t="str">
        <f>VLOOKUP(A53,'MO Store'!A:J,6,0)</f>
        <v>No SD</v>
      </c>
      <c r="F53" s="3" t="str">
        <f>VLOOKUP(A53,'MO Store'!A:J,7,0)</f>
        <v>Susu Leong</v>
      </c>
      <c r="G53" s="3" t="str">
        <f>VLOOKUP(A53,'MO Store'!A:J,9,0)</f>
        <v>Regular</v>
      </c>
      <c r="H53" s="3" t="str">
        <f>VLOOKUP(A53,'MO Store'!A:J,10,0)</f>
        <v>LPLMX</v>
      </c>
      <c r="I53" s="9">
        <v>157</v>
      </c>
      <c r="J53" s="9">
        <v>151.4</v>
      </c>
      <c r="K53" s="9">
        <v>0</v>
      </c>
      <c r="L53" s="9">
        <v>0</v>
      </c>
      <c r="M53" s="9">
        <f>SUM(Budgeted_Hrs[[#This Row],[Regular Hours]:[Other Hours ]])</f>
        <v>151.4</v>
      </c>
      <c r="N53" s="26">
        <f t="shared" si="0"/>
        <v>5.5999999999999943</v>
      </c>
      <c r="O53" s="62">
        <v>0</v>
      </c>
      <c r="P53" s="62">
        <v>0</v>
      </c>
      <c r="Q53" s="9">
        <f>SUM(Budgeted_Hrs[[#This Row],[MIS Approved OT]:[MIS Unapproved OT]])</f>
        <v>0</v>
      </c>
    </row>
    <row r="54" spans="1:17" s="6" customFormat="1" x14ac:dyDescent="0.25">
      <c r="A54" s="23">
        <v>178109</v>
      </c>
      <c r="B54" s="3" t="str">
        <f>_xlfn.IFNA(VLOOKUP(A54,'MO Store'!A:J,2,0),"NA")</f>
        <v>Arizona</v>
      </c>
      <c r="C54" s="3" t="str">
        <f>VLOOKUP(A54,'MO Store'!A:J,3,0)</f>
        <v>Buffalo Spot</v>
      </c>
      <c r="D54" s="3" t="str">
        <f>VLOOKUP(A54,'MO Store'!A:J,4,0)</f>
        <v>Anthony Galichet</v>
      </c>
      <c r="E54" s="11" t="str">
        <f>VLOOKUP(A54,'MO Store'!A:J,6,0)</f>
        <v>No SD</v>
      </c>
      <c r="F54" s="3" t="str">
        <f>VLOOKUP(A54,'MO Store'!A:J,7,0)</f>
        <v>Susu Leong</v>
      </c>
      <c r="G54" s="3" t="str">
        <f>VLOOKUP(A54,'MO Store'!A:J,9,0)</f>
        <v>Battleship</v>
      </c>
      <c r="H54" s="3" t="str">
        <f>VLOOKUP(A54,'MO Store'!A:J,10,0)</f>
        <v>CWI3V</v>
      </c>
      <c r="I54" s="9">
        <v>193</v>
      </c>
      <c r="J54" s="9">
        <v>134.41000000000003</v>
      </c>
      <c r="K54" s="9">
        <v>0</v>
      </c>
      <c r="L54" s="9">
        <v>0</v>
      </c>
      <c r="M54" s="9">
        <f>SUM(Budgeted_Hrs[[#This Row],[Regular Hours]:[Other Hours ]])</f>
        <v>134.41000000000003</v>
      </c>
      <c r="N54" s="26">
        <f t="shared" ref="N54:N65" si="1">I54-M54</f>
        <v>58.589999999999975</v>
      </c>
      <c r="O54" s="62">
        <v>0</v>
      </c>
      <c r="P54" s="62">
        <v>0</v>
      </c>
      <c r="Q54" s="9">
        <f>SUM(Budgeted_Hrs[[#This Row],[MIS Approved OT]:[MIS Unapproved OT]])</f>
        <v>0</v>
      </c>
    </row>
    <row r="55" spans="1:17" s="6" customFormat="1" x14ac:dyDescent="0.25">
      <c r="A55" s="24">
        <v>216514</v>
      </c>
      <c r="B55" s="3" t="str">
        <f>_xlfn.IFNA(VLOOKUP(A55,'MO Store'!A:J,2,0),"NA")</f>
        <v>Arizona</v>
      </c>
      <c r="C55" s="3" t="str">
        <f>VLOOKUP(A55,'MO Store'!A:J,3,0)</f>
        <v>Bethany Home</v>
      </c>
      <c r="D55" s="3" t="str">
        <f>VLOOKUP(A55,'MO Store'!A:J,4,0)</f>
        <v>Anthony Galichet</v>
      </c>
      <c r="E55" s="11" t="str">
        <f>VLOOKUP(A55,'MO Store'!A:J,6,0)</f>
        <v>No SD</v>
      </c>
      <c r="F55" s="3" t="str">
        <f>VLOOKUP(A55,'MO Store'!A:J,7,0)</f>
        <v>Susu Leong</v>
      </c>
      <c r="G55" s="3" t="str">
        <f>VLOOKUP(A55,'MO Store'!A:J,9,0)</f>
        <v>Regular</v>
      </c>
      <c r="H55" s="3" t="str">
        <f>VLOOKUP(A55,'MO Store'!A:J,10,0)</f>
        <v>43ULD</v>
      </c>
      <c r="I55" s="9">
        <v>157</v>
      </c>
      <c r="J55" s="9">
        <v>117.67999999999999</v>
      </c>
      <c r="K55" s="9">
        <v>0</v>
      </c>
      <c r="L55" s="9">
        <v>0</v>
      </c>
      <c r="M55" s="9">
        <f>SUM(Budgeted_Hrs[[#This Row],[Regular Hours]:[Other Hours ]])</f>
        <v>117.67999999999999</v>
      </c>
      <c r="N55" s="26">
        <f t="shared" si="1"/>
        <v>39.320000000000007</v>
      </c>
      <c r="O55" s="62">
        <v>0</v>
      </c>
      <c r="P55" s="62">
        <v>0</v>
      </c>
      <c r="Q55" s="9">
        <f>SUM(Budgeted_Hrs[[#This Row],[MIS Approved OT]:[MIS Unapproved OT]])</f>
        <v>0</v>
      </c>
    </row>
    <row r="56" spans="1:17" s="6" customFormat="1" x14ac:dyDescent="0.25">
      <c r="A56" s="23">
        <v>211579</v>
      </c>
      <c r="B56" s="3" t="str">
        <f>_xlfn.IFNA(VLOOKUP(A56,'MO Store'!A:J,2,0),"NA")</f>
        <v>Arizona</v>
      </c>
      <c r="C56" s="3" t="str">
        <f>VLOOKUP(A56,'MO Store'!A:J,3,0)</f>
        <v>The Groves</v>
      </c>
      <c r="D56" s="3" t="str">
        <f>VLOOKUP(A56,'MO Store'!A:J,4,0)</f>
        <v>Anthony Galichet</v>
      </c>
      <c r="E56" s="11" t="str">
        <f>VLOOKUP(A56,'MO Store'!A:J,6,0)</f>
        <v>No SD</v>
      </c>
      <c r="F56" s="3" t="str">
        <f>VLOOKUP(A56,'MO Store'!A:J,7,0)</f>
        <v>Susu Leong</v>
      </c>
      <c r="G56" s="3" t="str">
        <f>VLOOKUP(A56,'MO Store'!A:J,9,0)</f>
        <v>Regular</v>
      </c>
      <c r="H56" s="3" t="str">
        <f>VLOOKUP(A56,'MO Store'!A:J,10,0)</f>
        <v>DLR7L</v>
      </c>
      <c r="I56" s="9">
        <v>140</v>
      </c>
      <c r="J56" s="9">
        <v>71.03</v>
      </c>
      <c r="K56" s="9">
        <v>8.74</v>
      </c>
      <c r="L56" s="9">
        <v>0</v>
      </c>
      <c r="M56" s="9">
        <f>SUM(Budgeted_Hrs[[#This Row],[Regular Hours]:[Other Hours ]])</f>
        <v>79.77</v>
      </c>
      <c r="N56" s="26">
        <f t="shared" si="1"/>
        <v>60.230000000000004</v>
      </c>
      <c r="O56" s="62">
        <v>0</v>
      </c>
      <c r="P56" s="62">
        <v>0</v>
      </c>
      <c r="Q56" s="9">
        <f>SUM(Budgeted_Hrs[[#This Row],[MIS Approved OT]:[MIS Unapproved OT]])</f>
        <v>0</v>
      </c>
    </row>
    <row r="57" spans="1:17" s="6" customFormat="1" x14ac:dyDescent="0.25">
      <c r="A57" s="23">
        <v>177961</v>
      </c>
      <c r="B57" s="3" t="str">
        <f>_xlfn.IFNA(VLOOKUP(A57,'MO Store'!A:J,2,0),"NA")</f>
        <v>Arizona</v>
      </c>
      <c r="C57" s="3" t="str">
        <f>VLOOKUP(A57,'MO Store'!A:J,3,0)</f>
        <v>Nogales - Mariposa Mall</v>
      </c>
      <c r="D57" s="3" t="str">
        <f>VLOOKUP(A57,'MO Store'!A:J,4,0)</f>
        <v>Anthony Galichet</v>
      </c>
      <c r="E57" s="11" t="str">
        <f>VLOOKUP(A57,'MO Store'!A:J,6,0)</f>
        <v>No SD</v>
      </c>
      <c r="F57" s="3" t="str">
        <f>VLOOKUP(A57,'MO Store'!A:J,7,0)</f>
        <v>Susu Leong</v>
      </c>
      <c r="G57" s="3" t="str">
        <f>VLOOKUP(A57,'MO Store'!A:J,9,0)</f>
        <v>Regular</v>
      </c>
      <c r="H57" s="3" t="str">
        <f>VLOOKUP(A57,'MO Store'!A:J,10,0)</f>
        <v>8Y9CK</v>
      </c>
      <c r="I57" s="9">
        <v>117</v>
      </c>
      <c r="J57" s="9">
        <v>111.00999999999999</v>
      </c>
      <c r="K57" s="9">
        <v>0</v>
      </c>
      <c r="L57" s="9">
        <v>0</v>
      </c>
      <c r="M57" s="9">
        <f>SUM(Budgeted_Hrs[[#This Row],[Regular Hours]:[Other Hours ]])</f>
        <v>111.00999999999999</v>
      </c>
      <c r="N57" s="26">
        <f t="shared" si="1"/>
        <v>5.9900000000000091</v>
      </c>
      <c r="O57" s="62">
        <v>0</v>
      </c>
      <c r="P57" s="62">
        <v>0</v>
      </c>
      <c r="Q57" s="9">
        <f>SUM(Budgeted_Hrs[[#This Row],[MIS Approved OT]:[MIS Unapproved OT]])</f>
        <v>0</v>
      </c>
    </row>
    <row r="58" spans="1:17" s="6" customFormat="1" x14ac:dyDescent="0.25">
      <c r="A58" s="23">
        <v>176995</v>
      </c>
      <c r="B58" s="3" t="str">
        <f>_xlfn.IFNA(VLOOKUP(A58,'MO Store'!A:J,2,0),"NA")</f>
        <v>Arizona</v>
      </c>
      <c r="C58" s="3" t="str">
        <f>VLOOKUP(A58,'MO Store'!A:J,3,0)</f>
        <v>VAL VISTA</v>
      </c>
      <c r="D58" s="3" t="str">
        <f>VLOOKUP(A58,'MO Store'!A:J,4,0)</f>
        <v>Anthony Galichet</v>
      </c>
      <c r="E58" s="11" t="str">
        <f>VLOOKUP(A58,'MO Store'!A:J,6,0)</f>
        <v>No SD</v>
      </c>
      <c r="F58" s="3" t="str">
        <f>VLOOKUP(A58,'MO Store'!A:J,7,0)</f>
        <v>Susu Leong</v>
      </c>
      <c r="G58" s="3" t="str">
        <f>VLOOKUP(A58,'MO Store'!A:J,9,0)</f>
        <v>Regular</v>
      </c>
      <c r="H58" s="3" t="str">
        <f>VLOOKUP(A58,'MO Store'!A:J,10,0)</f>
        <v>5Q9UB</v>
      </c>
      <c r="I58" s="9">
        <v>125</v>
      </c>
      <c r="J58" s="9">
        <v>70.88</v>
      </c>
      <c r="K58" s="9">
        <v>0</v>
      </c>
      <c r="L58" s="9">
        <v>0</v>
      </c>
      <c r="M58" s="9">
        <f>SUM(Budgeted_Hrs[[#This Row],[Regular Hours]:[Other Hours ]])</f>
        <v>70.88</v>
      </c>
      <c r="N58" s="26">
        <f t="shared" si="1"/>
        <v>54.120000000000005</v>
      </c>
      <c r="O58" s="62">
        <v>0</v>
      </c>
      <c r="P58" s="62">
        <v>0</v>
      </c>
      <c r="Q58" s="9">
        <f>SUM(Budgeted_Hrs[[#This Row],[MIS Approved OT]:[MIS Unapproved OT]])</f>
        <v>0</v>
      </c>
    </row>
    <row r="59" spans="1:17" s="6" customFormat="1" x14ac:dyDescent="0.25">
      <c r="A59" s="23">
        <v>222262</v>
      </c>
      <c r="B59" s="3" t="str">
        <f>_xlfn.IFNA(VLOOKUP(A59,'MO Store'!A:J,2,0),"NA")</f>
        <v>Arizona</v>
      </c>
      <c r="C59" s="3" t="str">
        <f>VLOOKUP(A59,'MO Store'!A:J,3,0)</f>
        <v>Old Vail Plaza</v>
      </c>
      <c r="D59" s="3" t="str">
        <f>VLOOKUP(A59,'MO Store'!A:J,4,0)</f>
        <v>Anthony Galichet</v>
      </c>
      <c r="E59" s="11" t="str">
        <f>VLOOKUP(A59,'MO Store'!A:J,6,0)</f>
        <v>No SD</v>
      </c>
      <c r="F59" s="3" t="str">
        <f>VLOOKUP(A59,'MO Store'!A:J,7,0)</f>
        <v>Susu Leong</v>
      </c>
      <c r="G59" s="3" t="str">
        <f>VLOOKUP(A59,'MO Store'!A:J,9,0)</f>
        <v>Regular</v>
      </c>
      <c r="H59" s="3" t="str">
        <f>VLOOKUP(A59,'MO Store'!A:J,10,0)</f>
        <v>HGFWY</v>
      </c>
      <c r="I59" s="9">
        <v>110</v>
      </c>
      <c r="J59" s="9">
        <v>102.27999999999999</v>
      </c>
      <c r="K59" s="9">
        <v>0.26</v>
      </c>
      <c r="L59" s="9">
        <v>0</v>
      </c>
      <c r="M59" s="9">
        <f>SUM(Budgeted_Hrs[[#This Row],[Regular Hours]:[Other Hours ]])</f>
        <v>102.53999999999999</v>
      </c>
      <c r="N59" s="26">
        <f t="shared" si="1"/>
        <v>7.460000000000008</v>
      </c>
      <c r="O59" s="62">
        <v>0</v>
      </c>
      <c r="P59" s="62">
        <v>0</v>
      </c>
      <c r="Q59" s="9">
        <f>SUM(Budgeted_Hrs[[#This Row],[MIS Approved OT]:[MIS Unapproved OT]])</f>
        <v>0</v>
      </c>
    </row>
    <row r="60" spans="1:17" s="6" customFormat="1" x14ac:dyDescent="0.25">
      <c r="A60" s="23">
        <v>216515</v>
      </c>
      <c r="B60" s="3" t="str">
        <f>_xlfn.IFNA(VLOOKUP(A60,'MO Store'!A:J,2,0),"NA")</f>
        <v>Arizona</v>
      </c>
      <c r="C60" s="3" t="str">
        <f>VLOOKUP(A60,'MO Store'!A:J,3,0)</f>
        <v>MIDVALE PLAZA</v>
      </c>
      <c r="D60" s="3" t="str">
        <f>VLOOKUP(A60,'MO Store'!A:J,4,0)</f>
        <v>Anthony Galichet</v>
      </c>
      <c r="E60" s="11" t="str">
        <f>VLOOKUP(A60,'MO Store'!A:J,6,0)</f>
        <v>No SD</v>
      </c>
      <c r="F60" s="3" t="str">
        <f>VLOOKUP(A60,'MO Store'!A:J,7,0)</f>
        <v>Susu Leong</v>
      </c>
      <c r="G60" s="3" t="str">
        <f>VLOOKUP(A60,'MO Store'!A:J,9,0)</f>
        <v>Regular</v>
      </c>
      <c r="H60" s="3" t="str">
        <f>VLOOKUP(A60,'MO Store'!A:J,10,0)</f>
        <v>P2HTQ</v>
      </c>
      <c r="I60" s="9">
        <v>140</v>
      </c>
      <c r="J60" s="9">
        <v>116.56</v>
      </c>
      <c r="K60" s="9">
        <v>0</v>
      </c>
      <c r="L60" s="9">
        <v>0</v>
      </c>
      <c r="M60" s="9">
        <f>SUM(Budgeted_Hrs[[#This Row],[Regular Hours]:[Other Hours ]])</f>
        <v>116.56</v>
      </c>
      <c r="N60" s="26">
        <f t="shared" si="1"/>
        <v>23.439999999999998</v>
      </c>
      <c r="O60" s="62">
        <v>0</v>
      </c>
      <c r="P60" s="62">
        <v>0</v>
      </c>
      <c r="Q60" s="9">
        <f>SUM(Budgeted_Hrs[[#This Row],[MIS Approved OT]:[MIS Unapproved OT]])</f>
        <v>0</v>
      </c>
    </row>
    <row r="61" spans="1:17" s="6" customFormat="1" x14ac:dyDescent="0.25">
      <c r="A61" s="23">
        <v>176289</v>
      </c>
      <c r="B61" s="3" t="str">
        <f>_xlfn.IFNA(VLOOKUP(A61,'MO Store'!A:J,2,0),"NA")</f>
        <v>North Carolina</v>
      </c>
      <c r="C61" s="3" t="str">
        <f>VLOOKUP(A61,'MO Store'!A:J,3,0)</f>
        <v>Garner Raleigh</v>
      </c>
      <c r="D61" s="3" t="str">
        <f>VLOOKUP(A61,'MO Store'!A:J,4,0)</f>
        <v>Anthony Galichet</v>
      </c>
      <c r="E61" s="11" t="str">
        <f>VLOOKUP(A61,'MO Store'!A:J,6,0)</f>
        <v>No SD</v>
      </c>
      <c r="F61" s="3" t="str">
        <f>VLOOKUP(A61,'MO Store'!A:J,7,0)</f>
        <v>North Carolina Market - No TM</v>
      </c>
      <c r="G61" s="3" t="str">
        <f>VLOOKUP(A61,'MO Store'!A:J,9,0)</f>
        <v>Regular</v>
      </c>
      <c r="H61" s="3" t="str">
        <f>VLOOKUP(A61,'MO Store'!A:J,10,0)</f>
        <v>B0OZJ</v>
      </c>
      <c r="I61" s="9">
        <v>123</v>
      </c>
      <c r="J61" s="9">
        <v>95.289999999999992</v>
      </c>
      <c r="K61" s="9">
        <v>0</v>
      </c>
      <c r="L61" s="9">
        <v>0</v>
      </c>
      <c r="M61" s="9">
        <f>SUM(Budgeted_Hrs[[#This Row],[Regular Hours]:[Other Hours ]])</f>
        <v>95.289999999999992</v>
      </c>
      <c r="N61" s="26">
        <f t="shared" si="1"/>
        <v>27.710000000000008</v>
      </c>
      <c r="O61" s="62">
        <v>0</v>
      </c>
      <c r="P61" s="62">
        <v>0</v>
      </c>
      <c r="Q61" s="9">
        <f>SUM(Budgeted_Hrs[[#This Row],[MIS Approved OT]:[MIS Unapproved OT]])</f>
        <v>0</v>
      </c>
    </row>
    <row r="62" spans="1:17" s="6" customFormat="1" x14ac:dyDescent="0.25">
      <c r="A62" s="23">
        <v>216129</v>
      </c>
      <c r="B62" s="3" t="str">
        <f>_xlfn.IFNA(VLOOKUP(A62,'MO Store'!A:J,2,0),"NA")</f>
        <v>North Carolina</v>
      </c>
      <c r="C62" s="3" t="str">
        <f>VLOOKUP(A62,'MO Store'!A:J,3,0)</f>
        <v>Durham</v>
      </c>
      <c r="D62" s="3" t="str">
        <f>VLOOKUP(A62,'MO Store'!A:J,4,0)</f>
        <v>Anthony Galichet</v>
      </c>
      <c r="E62" s="11" t="str">
        <f>VLOOKUP(A62,'MO Store'!A:J,6,0)</f>
        <v>No SD</v>
      </c>
      <c r="F62" s="3" t="str">
        <f>VLOOKUP(A62,'MO Store'!A:J,7,0)</f>
        <v>North Carolina Market - No TM</v>
      </c>
      <c r="G62" s="3" t="str">
        <f>VLOOKUP(A62,'MO Store'!A:J,9,0)</f>
        <v>Regular</v>
      </c>
      <c r="H62" s="3" t="str">
        <f>VLOOKUP(A62,'MO Store'!A:J,10,0)</f>
        <v>UOJKY</v>
      </c>
      <c r="I62" s="9">
        <v>105</v>
      </c>
      <c r="J62" s="9">
        <v>72.84</v>
      </c>
      <c r="K62" s="9">
        <v>0</v>
      </c>
      <c r="L62" s="9">
        <v>0</v>
      </c>
      <c r="M62" s="9">
        <f>SUM(Budgeted_Hrs[[#This Row],[Regular Hours]:[Other Hours ]])</f>
        <v>72.84</v>
      </c>
      <c r="N62" s="26">
        <f t="shared" si="1"/>
        <v>32.159999999999997</v>
      </c>
      <c r="O62" s="62">
        <v>0</v>
      </c>
      <c r="P62" s="62">
        <v>0</v>
      </c>
      <c r="Q62" s="9">
        <f>SUM(Budgeted_Hrs[[#This Row],[MIS Approved OT]:[MIS Unapproved OT]])</f>
        <v>0</v>
      </c>
    </row>
    <row r="63" spans="1:17" s="6" customFormat="1" x14ac:dyDescent="0.25">
      <c r="A63" s="23">
        <v>221882</v>
      </c>
      <c r="B63" s="3" t="str">
        <f>_xlfn.IFNA(VLOOKUP(A63,'MO Store'!A:J,2,0),"NA")</f>
        <v>North Carolina</v>
      </c>
      <c r="C63" s="3" t="str">
        <f>VLOOKUP(A63,'MO Store'!A:J,3,0)</f>
        <v>Mocksville</v>
      </c>
      <c r="D63" s="3" t="str">
        <f>VLOOKUP(A63,'MO Store'!A:J,4,0)</f>
        <v>Anthony Galichet</v>
      </c>
      <c r="E63" s="11" t="str">
        <f>VLOOKUP(A63,'MO Store'!A:J,6,0)</f>
        <v>No SD</v>
      </c>
      <c r="F63" s="3" t="str">
        <f>VLOOKUP(A63,'MO Store'!A:J,7,0)</f>
        <v>North Carolina Market - No TM</v>
      </c>
      <c r="G63" s="3" t="str">
        <f>VLOOKUP(A63,'MO Store'!A:J,9,0)</f>
        <v>Focus</v>
      </c>
      <c r="H63" s="3" t="str">
        <f>VLOOKUP(A63,'MO Store'!A:J,10,0)</f>
        <v>5F9Z6</v>
      </c>
      <c r="I63" s="9">
        <v>105</v>
      </c>
      <c r="J63" s="9">
        <v>63.31</v>
      </c>
      <c r="K63" s="9">
        <v>0</v>
      </c>
      <c r="L63" s="9">
        <v>0</v>
      </c>
      <c r="M63" s="9">
        <f>SUM(Budgeted_Hrs[[#This Row],[Regular Hours]:[Other Hours ]])</f>
        <v>63.31</v>
      </c>
      <c r="N63" s="26">
        <f t="shared" si="1"/>
        <v>41.69</v>
      </c>
      <c r="O63" s="62">
        <v>0</v>
      </c>
      <c r="P63" s="62">
        <v>0</v>
      </c>
      <c r="Q63" s="9">
        <f>SUM(Budgeted_Hrs[[#This Row],[MIS Approved OT]:[MIS Unapproved OT]])</f>
        <v>0</v>
      </c>
    </row>
    <row r="64" spans="1:17" s="6" customFormat="1" x14ac:dyDescent="0.25">
      <c r="A64" s="23">
        <v>220742</v>
      </c>
      <c r="B64" s="3" t="str">
        <f>_xlfn.IFNA(VLOOKUP(A64,'MO Store'!A:J,2,0),"NA")</f>
        <v>North Carolina</v>
      </c>
      <c r="C64" s="3" t="str">
        <f>VLOOKUP(A64,'MO Store'!A:J,3,0)</f>
        <v>Reidsville Rd</v>
      </c>
      <c r="D64" s="3" t="str">
        <f>VLOOKUP(A64,'MO Store'!A:J,4,0)</f>
        <v>Anthony Galichet</v>
      </c>
      <c r="E64" s="11" t="str">
        <f>VLOOKUP(A64,'MO Store'!A:J,6,0)</f>
        <v>No SD</v>
      </c>
      <c r="F64" s="3" t="str">
        <f>VLOOKUP(A64,'MO Store'!A:J,7,0)</f>
        <v>North Carolina Market - No TM</v>
      </c>
      <c r="G64" s="3" t="str">
        <f>VLOOKUP(A64,'MO Store'!A:J,9,0)</f>
        <v>Focus</v>
      </c>
      <c r="H64" s="3" t="str">
        <f>VLOOKUP(A64,'MO Store'!A:J,10,0)</f>
        <v>GPNH2</v>
      </c>
      <c r="I64" s="9">
        <v>105</v>
      </c>
      <c r="J64" s="9">
        <v>123.92000000000003</v>
      </c>
      <c r="K64" s="9">
        <v>0</v>
      </c>
      <c r="L64" s="9">
        <v>0</v>
      </c>
      <c r="M64" s="9">
        <f>SUM(Budgeted_Hrs[[#This Row],[Regular Hours]:[Other Hours ]])</f>
        <v>123.92000000000003</v>
      </c>
      <c r="N64" s="26">
        <f t="shared" si="1"/>
        <v>-18.92000000000003</v>
      </c>
      <c r="O64" s="62">
        <v>0</v>
      </c>
      <c r="P64" s="62">
        <v>0</v>
      </c>
      <c r="Q64" s="9">
        <f>SUM(Budgeted_Hrs[[#This Row],[MIS Approved OT]:[MIS Unapproved OT]])</f>
        <v>0</v>
      </c>
    </row>
    <row r="65" spans="1:17" s="6" customFormat="1" x14ac:dyDescent="0.25">
      <c r="A65" s="23">
        <v>177547</v>
      </c>
      <c r="B65" s="3" t="str">
        <f>_xlfn.IFNA(VLOOKUP(A65,'MO Store'!A:J,2,0),"NA")</f>
        <v>North Carolina</v>
      </c>
      <c r="C65" s="3" t="str">
        <f>VLOOKUP(A65,'MO Store'!A:J,3,0)</f>
        <v>Winterville NC</v>
      </c>
      <c r="D65" s="3" t="str">
        <f>VLOOKUP(A65,'MO Store'!A:J,4,0)</f>
        <v>Anthony Galichet</v>
      </c>
      <c r="E65" s="11" t="str">
        <f>VLOOKUP(A65,'MO Store'!A:J,6,0)</f>
        <v>No SD</v>
      </c>
      <c r="F65" s="3" t="str">
        <f>VLOOKUP(A65,'MO Store'!A:J,7,0)</f>
        <v>North Carolina Market - No TM</v>
      </c>
      <c r="G65" s="3" t="str">
        <f>VLOOKUP(A65,'MO Store'!A:J,9,0)</f>
        <v>Regular</v>
      </c>
      <c r="H65" s="3" t="str">
        <f>VLOOKUP(A65,'MO Store'!A:J,10,0)</f>
        <v>SUVYW</v>
      </c>
      <c r="I65" s="9">
        <v>105</v>
      </c>
      <c r="J65" s="9">
        <v>64.77</v>
      </c>
      <c r="K65" s="9">
        <v>0</v>
      </c>
      <c r="L65" s="9">
        <v>0</v>
      </c>
      <c r="M65" s="9">
        <f>SUM(Budgeted_Hrs[[#This Row],[Regular Hours]:[Other Hours ]])</f>
        <v>64.77</v>
      </c>
      <c r="N65" s="26">
        <f t="shared" si="1"/>
        <v>40.230000000000004</v>
      </c>
      <c r="O65" s="62">
        <v>0</v>
      </c>
      <c r="P65" s="62">
        <v>0</v>
      </c>
      <c r="Q65" s="9">
        <f>SUM(Budgeted_Hrs[[#This Row],[MIS Approved OT]:[MIS Unapproved OT]])</f>
        <v>0</v>
      </c>
    </row>
    <row r="66" spans="1:17" x14ac:dyDescent="0.25">
      <c r="A66" s="27">
        <v>241356</v>
      </c>
      <c r="B66" s="20" t="str">
        <f>_xlfn.IFNA(VLOOKUP(A66,'MO Store'!A:J,2,0),"NA")</f>
        <v>Colorado</v>
      </c>
      <c r="C66" s="20" t="str">
        <f>VLOOKUP(A66,'MO Store'!A:J,3,0)</f>
        <v>Interquest</v>
      </c>
      <c r="D66" s="20" t="str">
        <f>VLOOKUP(A66,'MO Store'!A:J,4,0)</f>
        <v>Anthony Galichet</v>
      </c>
      <c r="E66" s="21" t="str">
        <f>VLOOKUP(A66,'MO Store'!A:J,6,0)</f>
        <v>Romio Hamdar</v>
      </c>
      <c r="F66" s="20" t="str">
        <f>VLOOKUP(A66,'MO Store'!A:J,7,0)</f>
        <v>Colorado Market - No TM</v>
      </c>
      <c r="G66" s="20" t="str">
        <f>VLOOKUP(A66,'MO Store'!A:J,9,0)</f>
        <v>Regular</v>
      </c>
      <c r="H66" s="20" t="str">
        <f>VLOOKUP(A66,'MO Store'!A:J,10,0)</f>
        <v>JR56T</v>
      </c>
      <c r="I66" s="9">
        <v>122.5</v>
      </c>
      <c r="J66" s="9">
        <v>105.18</v>
      </c>
      <c r="K66" s="9">
        <v>0</v>
      </c>
      <c r="L66" s="9">
        <v>0</v>
      </c>
      <c r="M66" s="9">
        <f>SUM(Budgeted_Hrs[[#This Row],[Regular Hours]:[Other Hours ]])</f>
        <v>105.18</v>
      </c>
      <c r="N66" s="29">
        <f>I66-M66</f>
        <v>17.319999999999993</v>
      </c>
      <c r="O66" s="62">
        <v>0</v>
      </c>
      <c r="P66" s="62">
        <v>0</v>
      </c>
      <c r="Q66" s="9">
        <f>SUM(Budgeted_Hrs[[#This Row],[MIS Approved OT]:[MIS Unapproved OT]])</f>
        <v>0</v>
      </c>
    </row>
    <row r="67" spans="1:17" x14ac:dyDescent="0.25">
      <c r="A67" s="34">
        <v>155061</v>
      </c>
      <c r="B67" s="35" t="str">
        <f>_xlfn.IFNA(VLOOKUP(A67,'MO Store'!A:J,2,0),"NA")</f>
        <v>Arizona</v>
      </c>
      <c r="C67" s="35" t="str">
        <f>VLOOKUP(A67,'MO Store'!A:J,3,0)</f>
        <v>Tucson Speedway</v>
      </c>
      <c r="D67" s="35" t="str">
        <f>VLOOKUP(A67,'MO Store'!A:J,4,0)</f>
        <v>Anthony Galichet</v>
      </c>
      <c r="E67" s="36" t="str">
        <f>VLOOKUP(A67,'MO Store'!A:J,6,0)</f>
        <v>No SD</v>
      </c>
      <c r="F67" s="35" t="str">
        <f>VLOOKUP(A67,'MO Store'!A:J,7,0)</f>
        <v>Susu Leong</v>
      </c>
      <c r="G67" s="35" t="str">
        <f>VLOOKUP(A67,'MO Store'!A:J,9,0)</f>
        <v>Regular</v>
      </c>
      <c r="H67" s="35" t="str">
        <f>VLOOKUP(A67,'MO Store'!A:J,10,0)</f>
        <v>AEPR6</v>
      </c>
      <c r="I67" s="9">
        <v>105</v>
      </c>
      <c r="J67" s="9">
        <v>96.910000000000025</v>
      </c>
      <c r="K67" s="9">
        <v>0</v>
      </c>
      <c r="L67" s="9">
        <v>0</v>
      </c>
      <c r="M67" s="9">
        <f>SUM(Budgeted_Hrs[[#This Row],[Regular Hours]:[Other Hours ]])</f>
        <v>96.910000000000025</v>
      </c>
      <c r="N67" s="37">
        <f>I67-M67</f>
        <v>8.089999999999975</v>
      </c>
      <c r="O67" s="62">
        <v>0</v>
      </c>
      <c r="P67" s="62">
        <v>0</v>
      </c>
      <c r="Q67" s="28">
        <f>SUM(Budgeted_Hrs[[#This Row],[MIS Approved OT]:[MIS Unapproved OT]])</f>
        <v>0</v>
      </c>
    </row>
  </sheetData>
  <sortState xmlns:xlrd2="http://schemas.microsoft.com/office/spreadsheetml/2017/richdata2" ref="A3:N74">
    <sortCondition ref="B3:B74"/>
    <sortCondition ref="H3:H74"/>
    <sortCondition ref="E3:E74"/>
  </sortState>
  <mergeCells count="2">
    <mergeCell ref="G1:H1"/>
    <mergeCell ref="A1:D1"/>
  </mergeCells>
  <conditionalFormatting sqref="J3:N67">
    <cfRule type="cellIs" dxfId="12" priority="1" operator="lessThan">
      <formula>0</formula>
    </cfRule>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tint="-0.249977111117893"/>
  </sheetPr>
  <dimension ref="A1:P275"/>
  <sheetViews>
    <sheetView zoomScale="85" zoomScaleNormal="85" workbookViewId="0">
      <selection activeCell="A3" sqref="A3"/>
    </sheetView>
  </sheetViews>
  <sheetFormatPr defaultColWidth="9.140625" defaultRowHeight="15" x14ac:dyDescent="0.25"/>
  <cols>
    <col min="1" max="1" width="17.5703125" style="15" bestFit="1" customWidth="1"/>
    <col min="2" max="2" width="39.85546875" style="5" bestFit="1" customWidth="1"/>
    <col min="3" max="3" width="15" style="15" bestFit="1" customWidth="1"/>
    <col min="4" max="4" width="17.5703125" style="15" bestFit="1" customWidth="1"/>
    <col min="5" max="5" width="23.7109375" style="15" bestFit="1" customWidth="1"/>
    <col min="6" max="6" width="15" style="15" bestFit="1" customWidth="1"/>
    <col min="7" max="7" width="16.42578125" style="15" bestFit="1" customWidth="1"/>
    <col min="8" max="8" width="6.7109375" style="15" bestFit="1" customWidth="1"/>
    <col min="9" max="9" width="39.85546875" style="15" bestFit="1" customWidth="1"/>
    <col min="10" max="10" width="6.7109375" style="15" bestFit="1" customWidth="1"/>
    <col min="11" max="11" width="7.140625" style="1" bestFit="1" customWidth="1"/>
    <col min="12" max="12" width="10.7109375" style="1" customWidth="1"/>
    <col min="13" max="13" width="13" style="1" bestFit="1" customWidth="1"/>
    <col min="14" max="14" width="9.28515625" bestFit="1" customWidth="1"/>
    <col min="15" max="15" width="12.42578125" customWidth="1"/>
    <col min="16" max="16" width="9.28515625" bestFit="1" customWidth="1"/>
  </cols>
  <sheetData>
    <row r="1" spans="1:16" ht="30.75" customHeight="1" x14ac:dyDescent="0.25">
      <c r="A1" s="162" t="s">
        <v>1915</v>
      </c>
      <c r="B1" s="163"/>
      <c r="C1" s="163"/>
      <c r="D1" s="163"/>
      <c r="E1" s="5"/>
      <c r="F1" s="5"/>
      <c r="K1"/>
      <c r="L1"/>
      <c r="M1" s="85">
        <f>SUBTOTAL(9,M4:M1630)</f>
        <v>7152.3199999999979</v>
      </c>
      <c r="N1" s="86">
        <f>SUBTOTAL(9,N164:N1048576)</f>
        <v>0</v>
      </c>
      <c r="O1" s="86">
        <f>SUBTOTAL(9,O4:O1048576)</f>
        <v>0</v>
      </c>
      <c r="P1" s="86">
        <f>SUBTOTAL(9,P4:P1048576)</f>
        <v>0</v>
      </c>
    </row>
    <row r="2" spans="1:16" ht="6.75" customHeight="1" thickBot="1" x14ac:dyDescent="0.3">
      <c r="A2" s="162"/>
      <c r="B2" s="163"/>
      <c r="C2" s="163"/>
      <c r="D2" s="163"/>
      <c r="E2" s="5"/>
      <c r="F2" s="5"/>
      <c r="K2"/>
      <c r="L2"/>
    </row>
    <row r="3" spans="1:16" s="17" customFormat="1" ht="38.450000000000003" customHeight="1" x14ac:dyDescent="0.25">
      <c r="A3" s="57" t="s">
        <v>6</v>
      </c>
      <c r="B3" s="57" t="s">
        <v>13</v>
      </c>
      <c r="C3" s="57" t="s">
        <v>7</v>
      </c>
      <c r="D3" s="57" t="s">
        <v>8</v>
      </c>
      <c r="E3" s="57" t="s">
        <v>14</v>
      </c>
      <c r="F3" s="57" t="s">
        <v>17</v>
      </c>
      <c r="G3" s="57" t="s">
        <v>94</v>
      </c>
      <c r="H3" s="55" t="s">
        <v>371</v>
      </c>
      <c r="I3" s="56" t="s">
        <v>5</v>
      </c>
      <c r="J3" s="57" t="s">
        <v>9</v>
      </c>
      <c r="K3" s="57" t="s">
        <v>10</v>
      </c>
      <c r="L3" s="58" t="s">
        <v>628</v>
      </c>
      <c r="M3" s="58" t="s">
        <v>629</v>
      </c>
      <c r="N3" s="58" t="s">
        <v>1053</v>
      </c>
      <c r="O3" s="58" t="s">
        <v>1054</v>
      </c>
      <c r="P3" s="59" t="s">
        <v>1055</v>
      </c>
    </row>
    <row r="4" spans="1:16" x14ac:dyDescent="0.25">
      <c r="A4" s="4" t="str">
        <f>INDEX('MO Store'!B:B,MATCH($K4,'MO Store'!$A:$A,0))</f>
        <v>Houston North East</v>
      </c>
      <c r="B4" s="4" t="str">
        <f>INDEX('MO Store'!C:C,MATCH($K4,'MO Store'!$A:$A,0))</f>
        <v>Texas City</v>
      </c>
      <c r="C4" s="4" t="str">
        <f>INDEX('MO Store'!D:D,MATCH($K4,'MO Store'!$A:$A,0))</f>
        <v>Anthony Galichet</v>
      </c>
      <c r="D4" s="4" t="str">
        <f>INDEX('MO Store'!F:F,MATCH($K4,'MO Store'!$A:$A,0))</f>
        <v>Romio Hamdar</v>
      </c>
      <c r="E4" s="4" t="str">
        <f>INDEX('MO Store'!G:G,MATCH($K4,'MO Store'!$A:$A,0))</f>
        <v>Suhail Ishaq</v>
      </c>
      <c r="F4" s="4" t="str">
        <f>INDEX('MO Store'!E:E,MATCH($K4,'MO Store'!$A:$A,0))</f>
        <v>Brittanie Braggs</v>
      </c>
      <c r="G4" s="4" t="str">
        <f>INDEX('MO Store'!I:I,MATCH($K4,'MO Store'!$A:$A,0))</f>
        <v>Regular</v>
      </c>
      <c r="H4" s="60" t="s">
        <v>307</v>
      </c>
      <c r="I4" s="19" t="s">
        <v>1926</v>
      </c>
      <c r="J4" s="19" t="s">
        <v>1497</v>
      </c>
      <c r="K4" s="18">
        <v>180413</v>
      </c>
      <c r="L4" s="18" t="str">
        <f t="shared" ref="L4:L67" si="0">IF(M4&gt;35,"Yes","No")</f>
        <v>Yes</v>
      </c>
      <c r="M4" s="18">
        <v>38.21</v>
      </c>
      <c r="N4" s="48">
        <v>0</v>
      </c>
      <c r="O4" s="48">
        <v>0</v>
      </c>
      <c r="P4" s="47">
        <f t="shared" ref="P4:P67" si="1">SUM(N4:O4)</f>
        <v>0</v>
      </c>
    </row>
    <row r="5" spans="1:16" x14ac:dyDescent="0.25">
      <c r="A5" s="4" t="str">
        <f>INDEX('MO Store'!B:B,MATCH($K5,'MO Store'!$A:$A,0))</f>
        <v>Houston South West</v>
      </c>
      <c r="B5" s="4" t="str">
        <f>INDEX('MO Store'!C:C,MATCH($K5,'MO Store'!$A:$A,0))</f>
        <v>Presidio</v>
      </c>
      <c r="C5" s="4" t="str">
        <f>INDEX('MO Store'!D:D,MATCH($K5,'MO Store'!$A:$A,0))</f>
        <v>Anthony Galichet</v>
      </c>
      <c r="D5" s="4" t="str">
        <f>INDEX('MO Store'!F:F,MATCH($K5,'MO Store'!$A:$A,0))</f>
        <v>Romio Hamdar</v>
      </c>
      <c r="E5" s="4" t="str">
        <f>INDEX('MO Store'!G:G,MATCH($K5,'MO Store'!$A:$A,0))</f>
        <v>Carlos Ayala-Level Up</v>
      </c>
      <c r="F5" s="4" t="str">
        <f>INDEX('MO Store'!E:E,MATCH($K5,'MO Store'!$A:$A,0))</f>
        <v>Brittanie Braggs</v>
      </c>
      <c r="G5" s="4" t="str">
        <f>INDEX('MO Store'!I:I,MATCH($K5,'MO Store'!$A:$A,0))</f>
        <v>Regular</v>
      </c>
      <c r="H5" s="60" t="s">
        <v>883</v>
      </c>
      <c r="I5" s="19" t="s">
        <v>1928</v>
      </c>
      <c r="J5" s="19" t="s">
        <v>1494</v>
      </c>
      <c r="K5" s="18">
        <v>211049</v>
      </c>
      <c r="L5" s="18" t="str">
        <f t="shared" si="0"/>
        <v>Yes</v>
      </c>
      <c r="M5" s="18">
        <v>38.65</v>
      </c>
      <c r="N5" s="48">
        <v>0</v>
      </c>
      <c r="O5" s="48">
        <v>0</v>
      </c>
      <c r="P5" s="47">
        <f t="shared" si="1"/>
        <v>0</v>
      </c>
    </row>
    <row r="6" spans="1:16" x14ac:dyDescent="0.25">
      <c r="A6" s="4" t="str">
        <f>INDEX('MO Store'!B:B,MATCH($K6,'MO Store'!$A:$A,0))</f>
        <v>Austin</v>
      </c>
      <c r="B6" s="4" t="str">
        <f>INDEX('MO Store'!C:C,MATCH($K6,'MO Store'!$A:$A,0))</f>
        <v>OLTORF</v>
      </c>
      <c r="C6" s="4" t="str">
        <f>INDEX('MO Store'!D:D,MATCH($K6,'MO Store'!$A:$A,0))</f>
        <v>Anthony Galichet</v>
      </c>
      <c r="D6" s="4" t="str">
        <f>INDEX('MO Store'!F:F,MATCH($K6,'MO Store'!$A:$A,0))</f>
        <v>Romio Hamdar</v>
      </c>
      <c r="E6" s="4" t="str">
        <f>INDEX('MO Store'!G:G,MATCH($K6,'MO Store'!$A:$A,0))</f>
        <v>Austin TM</v>
      </c>
      <c r="F6" s="4" t="str">
        <f>INDEX('MO Store'!E:E,MATCH($K6,'MO Store'!$A:$A,0))</f>
        <v>Brittanie Braggs</v>
      </c>
      <c r="G6" s="4" t="str">
        <f>INDEX('MO Store'!I:I,MATCH($K6,'MO Store'!$A:$A,0))</f>
        <v>Regular</v>
      </c>
      <c r="H6" s="60" t="s">
        <v>877</v>
      </c>
      <c r="I6" s="19" t="s">
        <v>1946</v>
      </c>
      <c r="J6" s="19" t="s">
        <v>1494</v>
      </c>
      <c r="K6" s="18">
        <v>176020</v>
      </c>
      <c r="L6" s="18" t="str">
        <f t="shared" si="0"/>
        <v>Yes</v>
      </c>
      <c r="M6" s="18">
        <v>44.88000000000001</v>
      </c>
      <c r="N6" s="48">
        <v>0</v>
      </c>
      <c r="O6" s="48">
        <v>0</v>
      </c>
      <c r="P6" s="47">
        <f t="shared" si="1"/>
        <v>0</v>
      </c>
    </row>
    <row r="7" spans="1:16" x14ac:dyDescent="0.25">
      <c r="A7" s="4" t="str">
        <f>INDEX('MO Store'!B:B,MATCH($K7,'MO Store'!$A:$A,0))</f>
        <v>Arizona</v>
      </c>
      <c r="B7" s="4" t="str">
        <f>INDEX('MO Store'!C:C,MATCH($K7,'MO Store'!$A:$A,0))</f>
        <v>The Groves</v>
      </c>
      <c r="C7" s="4" t="str">
        <f>INDEX('MO Store'!D:D,MATCH($K7,'MO Store'!$A:$A,0))</f>
        <v>Anthony Galichet</v>
      </c>
      <c r="D7" s="4" t="str">
        <f>INDEX('MO Store'!F:F,MATCH($K7,'MO Store'!$A:$A,0))</f>
        <v>No SD</v>
      </c>
      <c r="E7" s="4" t="str">
        <f>INDEX('MO Store'!G:G,MATCH($K7,'MO Store'!$A:$A,0))</f>
        <v>Susu Leong</v>
      </c>
      <c r="F7" s="4" t="str">
        <f>INDEX('MO Store'!E:E,MATCH($K7,'MO Store'!$A:$A,0))</f>
        <v>Brittanie Braggs</v>
      </c>
      <c r="G7" s="4" t="str">
        <f>INDEX('MO Store'!I:I,MATCH($K7,'MO Store'!$A:$A,0))</f>
        <v>Regular</v>
      </c>
      <c r="H7" s="60" t="s">
        <v>1028</v>
      </c>
      <c r="I7" s="19" t="s">
        <v>1955</v>
      </c>
      <c r="J7" s="19" t="s">
        <v>1494</v>
      </c>
      <c r="K7" s="18">
        <v>211579</v>
      </c>
      <c r="L7" s="18" t="str">
        <f t="shared" si="0"/>
        <v>Yes</v>
      </c>
      <c r="M7" s="18">
        <v>48.740000000000009</v>
      </c>
      <c r="N7" s="48">
        <v>0</v>
      </c>
      <c r="O7" s="48">
        <v>0</v>
      </c>
      <c r="P7" s="47">
        <f t="shared" si="1"/>
        <v>0</v>
      </c>
    </row>
    <row r="8" spans="1:16" x14ac:dyDescent="0.25">
      <c r="A8" s="4" t="str">
        <f>INDEX('MO Store'!B:B,MATCH($K8,'MO Store'!$A:$A,0))</f>
        <v>Houston South West</v>
      </c>
      <c r="B8" s="4" t="str">
        <f>INDEX('MO Store'!C:C,MATCH($K8,'MO Store'!$A:$A,0))</f>
        <v>Kingsbridge</v>
      </c>
      <c r="C8" s="4" t="str">
        <f>INDEX('MO Store'!D:D,MATCH($K8,'MO Store'!$A:$A,0))</f>
        <v>Anthony Galichet</v>
      </c>
      <c r="D8" s="4" t="str">
        <f>INDEX('MO Store'!F:F,MATCH($K8,'MO Store'!$A:$A,0))</f>
        <v>Romio Hamdar</v>
      </c>
      <c r="E8" s="4" t="str">
        <f>INDEX('MO Store'!G:G,MATCH($K8,'MO Store'!$A:$A,0))</f>
        <v>Carlos Ayala-Level Up</v>
      </c>
      <c r="F8" s="4" t="str">
        <f>INDEX('MO Store'!E:E,MATCH($K8,'MO Store'!$A:$A,0))</f>
        <v>Brittanie Braggs</v>
      </c>
      <c r="G8" s="4" t="str">
        <f>INDEX('MO Store'!I:I,MATCH($K8,'MO Store'!$A:$A,0))</f>
        <v>Regular</v>
      </c>
      <c r="H8" s="60" t="s">
        <v>168</v>
      </c>
      <c r="I8" s="19" t="s">
        <v>1959</v>
      </c>
      <c r="J8" s="19" t="s">
        <v>1493</v>
      </c>
      <c r="K8" s="18">
        <v>209862</v>
      </c>
      <c r="L8" s="18" t="str">
        <f t="shared" si="0"/>
        <v>Yes</v>
      </c>
      <c r="M8" s="18">
        <v>35.61</v>
      </c>
      <c r="N8" s="48">
        <v>0</v>
      </c>
      <c r="O8" s="48">
        <v>0</v>
      </c>
      <c r="P8" s="47">
        <f t="shared" si="1"/>
        <v>0</v>
      </c>
    </row>
    <row r="9" spans="1:16" x14ac:dyDescent="0.25">
      <c r="A9" s="4" t="str">
        <f>INDEX('MO Store'!B:B,MATCH($K9,'MO Store'!$A:$A,0))</f>
        <v>Colorado</v>
      </c>
      <c r="B9" s="4" t="str">
        <f>INDEX('MO Store'!C:C,MATCH($K9,'MO Store'!$A:$A,0))</f>
        <v>Fountain MESA ROAD</v>
      </c>
      <c r="C9" s="4" t="str">
        <f>INDEX('MO Store'!D:D,MATCH($K9,'MO Store'!$A:$A,0))</f>
        <v>Anthony Galichet</v>
      </c>
      <c r="D9" s="4" t="str">
        <f>INDEX('MO Store'!F:F,MATCH($K9,'MO Store'!$A:$A,0))</f>
        <v>Romio Hamdar</v>
      </c>
      <c r="E9" s="4" t="str">
        <f>INDEX('MO Store'!G:G,MATCH($K9,'MO Store'!$A:$A,0))</f>
        <v>Colorado Market - No TM</v>
      </c>
      <c r="F9" s="4" t="str">
        <f>INDEX('MO Store'!E:E,MATCH($K9,'MO Store'!$A:$A,0))</f>
        <v>Brittanie Braggs</v>
      </c>
      <c r="G9" s="4" t="str">
        <f>INDEX('MO Store'!I:I,MATCH($K9,'MO Store'!$A:$A,0))</f>
        <v>Battleship</v>
      </c>
      <c r="H9" s="60" t="s">
        <v>211</v>
      </c>
      <c r="I9" s="19" t="s">
        <v>1971</v>
      </c>
      <c r="J9" s="19" t="s">
        <v>1493</v>
      </c>
      <c r="K9" s="18">
        <v>178719</v>
      </c>
      <c r="L9" s="18" t="str">
        <f t="shared" si="0"/>
        <v>Yes</v>
      </c>
      <c r="M9" s="18">
        <v>37.729999999999997</v>
      </c>
      <c r="N9" s="48">
        <v>0</v>
      </c>
      <c r="O9" s="48">
        <v>0</v>
      </c>
      <c r="P9" s="47">
        <f t="shared" si="1"/>
        <v>0</v>
      </c>
    </row>
    <row r="10" spans="1:16" x14ac:dyDescent="0.25">
      <c r="A10" s="4" t="str">
        <f>INDEX('MO Store'!B:B,MATCH($K10,'MO Store'!$A:$A,0))</f>
        <v>Austin</v>
      </c>
      <c r="B10" s="4" t="str">
        <f>INDEX('MO Store'!C:C,MATCH($K10,'MO Store'!$A:$A,0))</f>
        <v>Rutland</v>
      </c>
      <c r="C10" s="4" t="str">
        <f>INDEX('MO Store'!D:D,MATCH($K10,'MO Store'!$A:$A,0))</f>
        <v>Anthony Galichet</v>
      </c>
      <c r="D10" s="4" t="str">
        <f>INDEX('MO Store'!F:F,MATCH($K10,'MO Store'!$A:$A,0))</f>
        <v>Romio Hamdar</v>
      </c>
      <c r="E10" s="4" t="str">
        <f>INDEX('MO Store'!G:G,MATCH($K10,'MO Store'!$A:$A,0))</f>
        <v>Austin TM</v>
      </c>
      <c r="F10" s="4" t="str">
        <f>INDEX('MO Store'!E:E,MATCH($K10,'MO Store'!$A:$A,0))</f>
        <v>Brittanie Braggs</v>
      </c>
      <c r="G10" s="4" t="str">
        <f>INDEX('MO Store'!I:I,MATCH($K10,'MO Store'!$A:$A,0))</f>
        <v>Regular</v>
      </c>
      <c r="H10" s="60" t="s">
        <v>1012</v>
      </c>
      <c r="I10" s="19" t="s">
        <v>1974</v>
      </c>
      <c r="J10" s="19" t="s">
        <v>1494</v>
      </c>
      <c r="K10" s="18">
        <v>152336</v>
      </c>
      <c r="L10" s="18" t="str">
        <f t="shared" si="0"/>
        <v>Yes</v>
      </c>
      <c r="M10" s="18">
        <v>39.620000000000005</v>
      </c>
      <c r="N10" s="48">
        <v>0</v>
      </c>
      <c r="O10" s="48">
        <v>0</v>
      </c>
      <c r="P10" s="47">
        <f t="shared" si="1"/>
        <v>0</v>
      </c>
    </row>
    <row r="11" spans="1:16" x14ac:dyDescent="0.25">
      <c r="A11" s="4" t="str">
        <f>INDEX('MO Store'!B:B,MATCH($K11,'MO Store'!$A:$A,0))</f>
        <v>San Antonio/Laredo</v>
      </c>
      <c r="B11" s="4" t="str">
        <f>INDEX('MO Store'!C:C,MATCH($K11,'MO Store'!$A:$A,0))</f>
        <v>EAGLE PASS</v>
      </c>
      <c r="C11" s="4" t="str">
        <f>INDEX('MO Store'!D:D,MATCH($K11,'MO Store'!$A:$A,0))</f>
        <v>Anthony Galichet</v>
      </c>
      <c r="D11" s="4" t="str">
        <f>INDEX('MO Store'!F:F,MATCH($K11,'MO Store'!$A:$A,0))</f>
        <v>Romio Hamdar</v>
      </c>
      <c r="E11" s="4" t="str">
        <f>INDEX('MO Store'!G:G,MATCH($K11,'MO Store'!$A:$A,0))</f>
        <v>Veronica Ramos</v>
      </c>
      <c r="F11" s="4" t="str">
        <f>INDEX('MO Store'!E:E,MATCH($K11,'MO Store'!$A:$A,0))</f>
        <v>Brittanie Braggs</v>
      </c>
      <c r="G11" s="4" t="str">
        <f>INDEX('MO Store'!I:I,MATCH($K11,'MO Store'!$A:$A,0))</f>
        <v>Flagship</v>
      </c>
      <c r="H11" s="60" t="s">
        <v>470</v>
      </c>
      <c r="I11" s="19" t="s">
        <v>2013</v>
      </c>
      <c r="J11" s="19" t="s">
        <v>1494</v>
      </c>
      <c r="K11" s="18">
        <v>207753</v>
      </c>
      <c r="L11" s="18" t="str">
        <f t="shared" si="0"/>
        <v>Yes</v>
      </c>
      <c r="M11" s="18">
        <v>36.72</v>
      </c>
      <c r="N11" s="48">
        <v>0</v>
      </c>
      <c r="O11" s="48">
        <v>0</v>
      </c>
      <c r="P11" s="47">
        <f t="shared" si="1"/>
        <v>0</v>
      </c>
    </row>
    <row r="12" spans="1:16" x14ac:dyDescent="0.25">
      <c r="A12" s="4" t="str">
        <f>INDEX('MO Store'!B:B,MATCH($K12,'MO Store'!$A:$A,0))</f>
        <v>Houston East</v>
      </c>
      <c r="B12" s="4" t="str">
        <f>INDEX('MO Store'!C:C,MATCH($K12,'MO Store'!$A:$A,0))</f>
        <v>Deer Park</v>
      </c>
      <c r="C12" s="4" t="str">
        <f>INDEX('MO Store'!D:D,MATCH($K12,'MO Store'!$A:$A,0))</f>
        <v>Anthony Galichet</v>
      </c>
      <c r="D12" s="4" t="str">
        <f>INDEX('MO Store'!F:F,MATCH($K12,'MO Store'!$A:$A,0))</f>
        <v>Romio Hamdar</v>
      </c>
      <c r="E12" s="4" t="str">
        <f>INDEX('MO Store'!G:G,MATCH($K12,'MO Store'!$A:$A,0))</f>
        <v>Isreal Gomez- Level Up</v>
      </c>
      <c r="F12" s="4" t="str">
        <f>INDEX('MO Store'!E:E,MATCH($K12,'MO Store'!$A:$A,0))</f>
        <v>Brittanie Braggs</v>
      </c>
      <c r="G12" s="4" t="str">
        <f>INDEX('MO Store'!I:I,MATCH($K12,'MO Store'!$A:$A,0))</f>
        <v>Regular</v>
      </c>
      <c r="H12" s="60" t="s">
        <v>1043</v>
      </c>
      <c r="I12" s="19" t="s">
        <v>2016</v>
      </c>
      <c r="J12" s="19" t="s">
        <v>1497</v>
      </c>
      <c r="K12" s="18">
        <v>209870</v>
      </c>
      <c r="L12" s="18" t="str">
        <f t="shared" si="0"/>
        <v>Yes</v>
      </c>
      <c r="M12" s="18">
        <v>52.47</v>
      </c>
      <c r="N12" s="48">
        <v>0</v>
      </c>
      <c r="O12" s="48">
        <v>0</v>
      </c>
      <c r="P12" s="47">
        <f t="shared" si="1"/>
        <v>0</v>
      </c>
    </row>
    <row r="13" spans="1:16" x14ac:dyDescent="0.25">
      <c r="A13" s="4" t="str">
        <f>INDEX('MO Store'!B:B,MATCH($K13,'MO Store'!$A:$A,0))</f>
        <v>North Carolina</v>
      </c>
      <c r="B13" s="4" t="str">
        <f>INDEX('MO Store'!C:C,MATCH($K13,'MO Store'!$A:$A,0))</f>
        <v>Mocksville</v>
      </c>
      <c r="C13" s="4" t="str">
        <f>INDEX('MO Store'!D:D,MATCH($K13,'MO Store'!$A:$A,0))</f>
        <v>Anthony Galichet</v>
      </c>
      <c r="D13" s="4" t="str">
        <f>INDEX('MO Store'!F:F,MATCH($K13,'MO Store'!$A:$A,0))</f>
        <v>No SD</v>
      </c>
      <c r="E13" s="4" t="str">
        <f>INDEX('MO Store'!G:G,MATCH($K13,'MO Store'!$A:$A,0))</f>
        <v>North Carolina Market - No TM</v>
      </c>
      <c r="F13" s="4" t="str">
        <f>INDEX('MO Store'!E:E,MATCH($K13,'MO Store'!$A:$A,0))</f>
        <v>Brittanie Braggs</v>
      </c>
      <c r="G13" s="4" t="str">
        <f>INDEX('MO Store'!I:I,MATCH($K13,'MO Store'!$A:$A,0))</f>
        <v>Focus</v>
      </c>
      <c r="H13" s="60" t="s">
        <v>1056</v>
      </c>
      <c r="I13" s="19" t="s">
        <v>2020</v>
      </c>
      <c r="J13" s="19" t="s">
        <v>1493</v>
      </c>
      <c r="K13" s="18">
        <v>221882</v>
      </c>
      <c r="L13" s="18" t="str">
        <f t="shared" si="0"/>
        <v>Yes</v>
      </c>
      <c r="M13" s="18">
        <v>35.209999999999994</v>
      </c>
      <c r="N13" s="48">
        <v>0</v>
      </c>
      <c r="O13" s="48">
        <v>0</v>
      </c>
      <c r="P13" s="47">
        <f t="shared" si="1"/>
        <v>0</v>
      </c>
    </row>
    <row r="14" spans="1:16" x14ac:dyDescent="0.25">
      <c r="A14" s="4" t="str">
        <f>INDEX('MO Store'!B:B,MATCH($K14,'MO Store'!$A:$A,0))</f>
        <v>North Carolina</v>
      </c>
      <c r="B14" s="4" t="str">
        <f>INDEX('MO Store'!C:C,MATCH($K14,'MO Store'!$A:$A,0))</f>
        <v>Durham</v>
      </c>
      <c r="C14" s="4" t="str">
        <f>INDEX('MO Store'!D:D,MATCH($K14,'MO Store'!$A:$A,0))</f>
        <v>Anthony Galichet</v>
      </c>
      <c r="D14" s="4" t="str">
        <f>INDEX('MO Store'!F:F,MATCH($K14,'MO Store'!$A:$A,0))</f>
        <v>No SD</v>
      </c>
      <c r="E14" s="4" t="str">
        <f>INDEX('MO Store'!G:G,MATCH($K14,'MO Store'!$A:$A,0))</f>
        <v>North Carolina Market - No TM</v>
      </c>
      <c r="F14" s="4" t="str">
        <f>INDEX('MO Store'!E:E,MATCH($K14,'MO Store'!$A:$A,0))</f>
        <v>Brittanie Braggs</v>
      </c>
      <c r="G14" s="4" t="str">
        <f>INDEX('MO Store'!I:I,MATCH($K14,'MO Store'!$A:$A,0))</f>
        <v>Regular</v>
      </c>
      <c r="H14" s="60" t="s">
        <v>480</v>
      </c>
      <c r="I14" s="19" t="s">
        <v>2033</v>
      </c>
      <c r="J14" s="19" t="s">
        <v>1496</v>
      </c>
      <c r="K14" s="18">
        <v>216129</v>
      </c>
      <c r="L14" s="18" t="str">
        <f t="shared" si="0"/>
        <v>Yes</v>
      </c>
      <c r="M14" s="18">
        <v>38.83</v>
      </c>
      <c r="N14" s="48">
        <v>0</v>
      </c>
      <c r="O14" s="48">
        <v>0</v>
      </c>
      <c r="P14" s="47">
        <f t="shared" si="1"/>
        <v>0</v>
      </c>
    </row>
    <row r="15" spans="1:16" x14ac:dyDescent="0.25">
      <c r="A15" s="4" t="str">
        <f>INDEX('MO Store'!B:B,MATCH($K15,'MO Store'!$A:$A,0))</f>
        <v>San Antonio/Laredo</v>
      </c>
      <c r="B15" s="4" t="str">
        <f>INDEX('MO Store'!C:C,MATCH($K15,'MO Store'!$A:$A,0))</f>
        <v>Wurzbach Road</v>
      </c>
      <c r="C15" s="4" t="str">
        <f>INDEX('MO Store'!D:D,MATCH($K15,'MO Store'!$A:$A,0))</f>
        <v>Anthony Galichet</v>
      </c>
      <c r="D15" s="4" t="str">
        <f>INDEX('MO Store'!F:F,MATCH($K15,'MO Store'!$A:$A,0))</f>
        <v>Romio Hamdar</v>
      </c>
      <c r="E15" s="4" t="str">
        <f>INDEX('MO Store'!G:G,MATCH($K15,'MO Store'!$A:$A,0))</f>
        <v>Veronica Ramos</v>
      </c>
      <c r="F15" s="4" t="str">
        <f>INDEX('MO Store'!E:E,MATCH($K15,'MO Store'!$A:$A,0))</f>
        <v>Brittanie Braggs</v>
      </c>
      <c r="G15" s="4" t="str">
        <f>INDEX('MO Store'!I:I,MATCH($K15,'MO Store'!$A:$A,0))</f>
        <v>Battleship</v>
      </c>
      <c r="H15" s="60" t="s">
        <v>680</v>
      </c>
      <c r="I15" s="19" t="s">
        <v>2035</v>
      </c>
      <c r="J15" s="19" t="s">
        <v>1494</v>
      </c>
      <c r="K15" s="18">
        <v>215745</v>
      </c>
      <c r="L15" s="18" t="str">
        <f t="shared" si="0"/>
        <v>Yes</v>
      </c>
      <c r="M15" s="18">
        <v>38.72</v>
      </c>
      <c r="N15" s="48">
        <v>0</v>
      </c>
      <c r="O15" s="48">
        <v>0</v>
      </c>
      <c r="P15" s="47">
        <f t="shared" si="1"/>
        <v>0</v>
      </c>
    </row>
    <row r="16" spans="1:16" x14ac:dyDescent="0.25">
      <c r="A16" s="4" t="str">
        <f>INDEX('MO Store'!B:B,MATCH($K16,'MO Store'!$A:$A,0))</f>
        <v>Houston East</v>
      </c>
      <c r="B16" s="4" t="str">
        <f>INDEX('MO Store'!C:C,MATCH($K16,'MO Store'!$A:$A,0))</f>
        <v>Angleton Harvin Dr</v>
      </c>
      <c r="C16" s="4" t="str">
        <f>INDEX('MO Store'!D:D,MATCH($K16,'MO Store'!$A:$A,0))</f>
        <v>Anthony Galichet</v>
      </c>
      <c r="D16" s="4" t="str">
        <f>INDEX('MO Store'!F:F,MATCH($K16,'MO Store'!$A:$A,0))</f>
        <v>Romio Hamdar</v>
      </c>
      <c r="E16" s="4" t="str">
        <f>INDEX('MO Store'!G:G,MATCH($K16,'MO Store'!$A:$A,0))</f>
        <v>Isreal Gomez- Level Up</v>
      </c>
      <c r="F16" s="4" t="str">
        <f>INDEX('MO Store'!E:E,MATCH($K16,'MO Store'!$A:$A,0))</f>
        <v>Brittanie Braggs</v>
      </c>
      <c r="G16" s="4" t="str">
        <f>INDEX('MO Store'!I:I,MATCH($K16,'MO Store'!$A:$A,0))</f>
        <v>Regular</v>
      </c>
      <c r="H16" s="60" t="s">
        <v>927</v>
      </c>
      <c r="I16" s="19" t="s">
        <v>2053</v>
      </c>
      <c r="J16" s="19" t="s">
        <v>1493</v>
      </c>
      <c r="K16" s="18">
        <v>180412</v>
      </c>
      <c r="L16" s="18" t="str">
        <f t="shared" si="0"/>
        <v>Yes</v>
      </c>
      <c r="M16" s="18">
        <v>41</v>
      </c>
      <c r="N16" s="48">
        <v>0</v>
      </c>
      <c r="O16" s="48">
        <v>0</v>
      </c>
      <c r="P16" s="47">
        <f t="shared" si="1"/>
        <v>0</v>
      </c>
    </row>
    <row r="17" spans="1:16" x14ac:dyDescent="0.25">
      <c r="A17" s="4" t="str">
        <f>INDEX('MO Store'!B:B,MATCH($K17,'MO Store'!$A:$A,0))</f>
        <v>Wisconsin West</v>
      </c>
      <c r="B17" s="4" t="str">
        <f>INDEX('MO Store'!C:C,MATCH($K17,'MO Store'!$A:$A,0))</f>
        <v>Onalaska</v>
      </c>
      <c r="C17" s="4" t="str">
        <f>INDEX('MO Store'!D:D,MATCH($K17,'MO Store'!$A:$A,0))</f>
        <v>Anthony Galichet</v>
      </c>
      <c r="D17" s="4" t="str">
        <f>INDEX('MO Store'!F:F,MATCH($K17,'MO Store'!$A:$A,0))</f>
        <v>No SD</v>
      </c>
      <c r="E17" s="4" t="str">
        <f>INDEX('MO Store'!G:G,MATCH($K17,'MO Store'!$A:$A,0))</f>
        <v>Jayme Roraff</v>
      </c>
      <c r="F17" s="4" t="str">
        <f>INDEX('MO Store'!E:E,MATCH($K17,'MO Store'!$A:$A,0))</f>
        <v>Brittanie Braggs</v>
      </c>
      <c r="G17" s="4" t="str">
        <f>INDEX('MO Store'!I:I,MATCH($K17,'MO Store'!$A:$A,0))</f>
        <v>Flagship</v>
      </c>
      <c r="H17" s="60" t="s">
        <v>419</v>
      </c>
      <c r="I17" s="19" t="s">
        <v>2056</v>
      </c>
      <c r="J17" s="19" t="s">
        <v>1494</v>
      </c>
      <c r="K17" s="18">
        <v>180225</v>
      </c>
      <c r="L17" s="18" t="str">
        <f t="shared" si="0"/>
        <v>Yes</v>
      </c>
      <c r="M17" s="18">
        <v>38.050000000000004</v>
      </c>
      <c r="N17" s="48">
        <v>0</v>
      </c>
      <c r="O17" s="48">
        <v>0</v>
      </c>
      <c r="P17" s="47">
        <f t="shared" si="1"/>
        <v>0</v>
      </c>
    </row>
    <row r="18" spans="1:16" x14ac:dyDescent="0.25">
      <c r="A18" s="4" t="str">
        <f>INDEX('MO Store'!B:B,MATCH($K18,'MO Store'!$A:$A,0))</f>
        <v>Wisconsin West</v>
      </c>
      <c r="B18" s="4" t="str">
        <f>INDEX('MO Store'!C:C,MATCH($K18,'MO Store'!$A:$A,0))</f>
        <v>Tomah Buan Street</v>
      </c>
      <c r="C18" s="4" t="str">
        <f>INDEX('MO Store'!D:D,MATCH($K18,'MO Store'!$A:$A,0))</f>
        <v>Anthony Galichet</v>
      </c>
      <c r="D18" s="4" t="str">
        <f>INDEX('MO Store'!F:F,MATCH($K18,'MO Store'!$A:$A,0))</f>
        <v>No SD</v>
      </c>
      <c r="E18" s="4" t="str">
        <f>INDEX('MO Store'!G:G,MATCH($K18,'MO Store'!$A:$A,0))</f>
        <v>Jayme Roraff</v>
      </c>
      <c r="F18" s="4" t="str">
        <f>INDEX('MO Store'!E:E,MATCH($K18,'MO Store'!$A:$A,0))</f>
        <v>Brittanie Braggs</v>
      </c>
      <c r="G18" s="4" t="str">
        <f>INDEX('MO Store'!I:I,MATCH($K18,'MO Store'!$A:$A,0))</f>
        <v>Battleship</v>
      </c>
      <c r="H18" s="60" t="s">
        <v>972</v>
      </c>
      <c r="I18" s="19" t="s">
        <v>2059</v>
      </c>
      <c r="J18" s="19" t="s">
        <v>1493</v>
      </c>
      <c r="K18" s="18">
        <v>180228</v>
      </c>
      <c r="L18" s="18" t="str">
        <f t="shared" si="0"/>
        <v>Yes</v>
      </c>
      <c r="M18" s="18">
        <v>38.26</v>
      </c>
      <c r="N18" s="48">
        <v>0</v>
      </c>
      <c r="O18" s="48">
        <v>0</v>
      </c>
      <c r="P18" s="47">
        <f t="shared" si="1"/>
        <v>0</v>
      </c>
    </row>
    <row r="19" spans="1:16" x14ac:dyDescent="0.25">
      <c r="A19" s="4" t="str">
        <f>INDEX('MO Store'!B:B,MATCH($K19,'MO Store'!$A:$A,0))</f>
        <v>San Antonio/Laredo</v>
      </c>
      <c r="B19" s="4" t="str">
        <f>INDEX('MO Store'!C:C,MATCH($K19,'MO Store'!$A:$A,0))</f>
        <v>Wurzbach Road</v>
      </c>
      <c r="C19" s="4" t="str">
        <f>INDEX('MO Store'!D:D,MATCH($K19,'MO Store'!$A:$A,0))</f>
        <v>Anthony Galichet</v>
      </c>
      <c r="D19" s="4" t="str">
        <f>INDEX('MO Store'!F:F,MATCH($K19,'MO Store'!$A:$A,0))</f>
        <v>Romio Hamdar</v>
      </c>
      <c r="E19" s="4" t="str">
        <f>INDEX('MO Store'!G:G,MATCH($K19,'MO Store'!$A:$A,0))</f>
        <v>Veronica Ramos</v>
      </c>
      <c r="F19" s="4" t="str">
        <f>INDEX('MO Store'!E:E,MATCH($K19,'MO Store'!$A:$A,0))</f>
        <v>Brittanie Braggs</v>
      </c>
      <c r="G19" s="4" t="str">
        <f>INDEX('MO Store'!I:I,MATCH($K19,'MO Store'!$A:$A,0))</f>
        <v>Battleship</v>
      </c>
      <c r="H19" s="60" t="s">
        <v>591</v>
      </c>
      <c r="I19" s="19" t="s">
        <v>2085</v>
      </c>
      <c r="J19" s="19" t="s">
        <v>1494</v>
      </c>
      <c r="K19" s="18">
        <v>215745</v>
      </c>
      <c r="L19" s="18" t="str">
        <f t="shared" si="0"/>
        <v>Yes</v>
      </c>
      <c r="M19" s="18">
        <v>37.039999999999992</v>
      </c>
      <c r="N19" s="48">
        <v>0</v>
      </c>
      <c r="O19" s="48">
        <v>0</v>
      </c>
      <c r="P19" s="47">
        <f t="shared" si="1"/>
        <v>0</v>
      </c>
    </row>
    <row r="20" spans="1:16" x14ac:dyDescent="0.25">
      <c r="A20" s="4" t="str">
        <f>INDEX('MO Store'!B:B,MATCH($K20,'MO Store'!$A:$A,0))</f>
        <v>San Antonio/Laredo</v>
      </c>
      <c r="B20" s="4" t="str">
        <f>INDEX('MO Store'!C:C,MATCH($K20,'MO Store'!$A:$A,0))</f>
        <v>LAREDO PLANTATION CENTRE</v>
      </c>
      <c r="C20" s="4" t="str">
        <f>INDEX('MO Store'!D:D,MATCH($K20,'MO Store'!$A:$A,0))</f>
        <v>Anthony Galichet</v>
      </c>
      <c r="D20" s="4" t="str">
        <f>INDEX('MO Store'!F:F,MATCH($K20,'MO Store'!$A:$A,0))</f>
        <v>Romio Hamdar</v>
      </c>
      <c r="E20" s="4" t="str">
        <f>INDEX('MO Store'!G:G,MATCH($K20,'MO Store'!$A:$A,0))</f>
        <v>Veronica Ramos</v>
      </c>
      <c r="F20" s="4" t="str">
        <f>INDEX('MO Store'!E:E,MATCH($K20,'MO Store'!$A:$A,0))</f>
        <v>Brittanie Braggs</v>
      </c>
      <c r="G20" s="4" t="str">
        <f>INDEX('MO Store'!I:I,MATCH($K20,'MO Store'!$A:$A,0))</f>
        <v>Flagship</v>
      </c>
      <c r="H20" s="60" t="s">
        <v>756</v>
      </c>
      <c r="I20" s="19" t="s">
        <v>2090</v>
      </c>
      <c r="J20" s="19" t="s">
        <v>1494</v>
      </c>
      <c r="K20" s="18">
        <v>207752</v>
      </c>
      <c r="L20" s="18" t="str">
        <f t="shared" si="0"/>
        <v>Yes</v>
      </c>
      <c r="M20" s="18">
        <v>36.06</v>
      </c>
      <c r="N20" s="48">
        <v>0</v>
      </c>
      <c r="O20" s="48">
        <v>0</v>
      </c>
      <c r="P20" s="47">
        <f t="shared" si="1"/>
        <v>0</v>
      </c>
    </row>
    <row r="21" spans="1:16" x14ac:dyDescent="0.25">
      <c r="A21" s="4" t="str">
        <f>INDEX('MO Store'!B:B,MATCH($K21,'MO Store'!$A:$A,0))</f>
        <v>Houston South West</v>
      </c>
      <c r="B21" s="4" t="str">
        <f>INDEX('MO Store'!C:C,MATCH($K21,'MO Store'!$A:$A,0))</f>
        <v>Kingsbridge</v>
      </c>
      <c r="C21" s="4" t="str">
        <f>INDEX('MO Store'!D:D,MATCH($K21,'MO Store'!$A:$A,0))</f>
        <v>Anthony Galichet</v>
      </c>
      <c r="D21" s="4" t="str">
        <f>INDEX('MO Store'!F:F,MATCH($K21,'MO Store'!$A:$A,0))</f>
        <v>Romio Hamdar</v>
      </c>
      <c r="E21" s="4" t="str">
        <f>INDEX('MO Store'!G:G,MATCH($K21,'MO Store'!$A:$A,0))</f>
        <v>Carlos Ayala-Level Up</v>
      </c>
      <c r="F21" s="4" t="str">
        <f>INDEX('MO Store'!E:E,MATCH($K21,'MO Store'!$A:$A,0))</f>
        <v>Brittanie Braggs</v>
      </c>
      <c r="G21" s="4" t="str">
        <f>INDEX('MO Store'!I:I,MATCH($K21,'MO Store'!$A:$A,0))</f>
        <v>Regular</v>
      </c>
      <c r="H21" s="60" t="s">
        <v>1025</v>
      </c>
      <c r="I21" s="19" t="s">
        <v>2095</v>
      </c>
      <c r="J21" s="19" t="s">
        <v>1493</v>
      </c>
      <c r="K21" s="18">
        <v>209862</v>
      </c>
      <c r="L21" s="18" t="str">
        <f t="shared" si="0"/>
        <v>Yes</v>
      </c>
      <c r="M21" s="18">
        <v>40.870000000000005</v>
      </c>
      <c r="N21" s="48">
        <v>0</v>
      </c>
      <c r="O21" s="48">
        <v>0</v>
      </c>
      <c r="P21" s="47">
        <f t="shared" si="1"/>
        <v>0</v>
      </c>
    </row>
    <row r="22" spans="1:16" x14ac:dyDescent="0.25">
      <c r="A22" s="4" t="str">
        <f>INDEX('MO Store'!B:B,MATCH($K22,'MO Store'!$A:$A,0))</f>
        <v>Colorado</v>
      </c>
      <c r="B22" s="4" t="str">
        <f>INDEX('MO Store'!C:C,MATCH($K22,'MO Store'!$A:$A,0))</f>
        <v>Interquest</v>
      </c>
      <c r="C22" s="4" t="str">
        <f>INDEX('MO Store'!D:D,MATCH($K22,'MO Store'!$A:$A,0))</f>
        <v>Anthony Galichet</v>
      </c>
      <c r="D22" s="4" t="str">
        <f>INDEX('MO Store'!F:F,MATCH($K22,'MO Store'!$A:$A,0))</f>
        <v>Romio Hamdar</v>
      </c>
      <c r="E22" s="4" t="str">
        <f>INDEX('MO Store'!G:G,MATCH($K22,'MO Store'!$A:$A,0))</f>
        <v>Colorado Market - No TM</v>
      </c>
      <c r="F22" s="4" t="str">
        <f>INDEX('MO Store'!E:E,MATCH($K22,'MO Store'!$A:$A,0))</f>
        <v>Brittanie Braggs</v>
      </c>
      <c r="G22" s="4" t="str">
        <f>INDEX('MO Store'!I:I,MATCH($K22,'MO Store'!$A:$A,0))</f>
        <v>Regular</v>
      </c>
      <c r="H22" s="60" t="s">
        <v>824</v>
      </c>
      <c r="I22" s="19" t="s">
        <v>2098</v>
      </c>
      <c r="J22" s="19" t="s">
        <v>1493</v>
      </c>
      <c r="K22" s="18">
        <v>241356</v>
      </c>
      <c r="L22" s="18" t="str">
        <f t="shared" si="0"/>
        <v>Yes</v>
      </c>
      <c r="M22" s="18">
        <v>38.980000000000004</v>
      </c>
      <c r="N22" s="48">
        <v>0</v>
      </c>
      <c r="O22" s="48">
        <v>0</v>
      </c>
      <c r="P22" s="47">
        <f t="shared" si="1"/>
        <v>0</v>
      </c>
    </row>
    <row r="23" spans="1:16" x14ac:dyDescent="0.25">
      <c r="A23" s="4" t="str">
        <f>INDEX('MO Store'!B:B,MATCH($K23,'MO Store'!$A:$A,0))</f>
        <v>Houston South West</v>
      </c>
      <c r="B23" s="4" t="str">
        <f>INDEX('MO Store'!C:C,MATCH($K23,'MO Store'!$A:$A,0))</f>
        <v>Little York Rd</v>
      </c>
      <c r="C23" s="4" t="str">
        <f>INDEX('MO Store'!D:D,MATCH($K23,'MO Store'!$A:$A,0))</f>
        <v>Anthony Galichet</v>
      </c>
      <c r="D23" s="4" t="str">
        <f>INDEX('MO Store'!F:F,MATCH($K23,'MO Store'!$A:$A,0))</f>
        <v>Romio Hamdar</v>
      </c>
      <c r="E23" s="4" t="str">
        <f>INDEX('MO Store'!G:G,MATCH($K23,'MO Store'!$A:$A,0))</f>
        <v>Carlos Ayala-Level Up</v>
      </c>
      <c r="F23" s="4" t="str">
        <f>INDEX('MO Store'!E:E,MATCH($K23,'MO Store'!$A:$A,0))</f>
        <v>Brittanie Braggs</v>
      </c>
      <c r="G23" s="4" t="str">
        <f>INDEX('MO Store'!I:I,MATCH($K23,'MO Store'!$A:$A,0))</f>
        <v>Regular</v>
      </c>
      <c r="H23" s="60" t="s">
        <v>924</v>
      </c>
      <c r="I23" s="19" t="s">
        <v>2123</v>
      </c>
      <c r="J23" s="19" t="s">
        <v>1494</v>
      </c>
      <c r="K23" s="18">
        <v>217138</v>
      </c>
      <c r="L23" s="18" t="str">
        <f t="shared" si="0"/>
        <v>Yes</v>
      </c>
      <c r="M23" s="18">
        <v>36.120000000000005</v>
      </c>
      <c r="N23" s="48">
        <v>0</v>
      </c>
      <c r="O23" s="48">
        <v>0</v>
      </c>
      <c r="P23" s="47">
        <f t="shared" si="1"/>
        <v>0</v>
      </c>
    </row>
    <row r="24" spans="1:16" x14ac:dyDescent="0.25">
      <c r="A24" s="4" t="str">
        <f>INDEX('MO Store'!B:B,MATCH($K24,'MO Store'!$A:$A,0))</f>
        <v>San Antonio/Laredo</v>
      </c>
      <c r="B24" s="4" t="str">
        <f>INDEX('MO Store'!C:C,MATCH($K24,'MO Store'!$A:$A,0))</f>
        <v>LAREDO PLANTATION CENTRE</v>
      </c>
      <c r="C24" s="4" t="str">
        <f>INDEX('MO Store'!D:D,MATCH($K24,'MO Store'!$A:$A,0))</f>
        <v>Anthony Galichet</v>
      </c>
      <c r="D24" s="4" t="str">
        <f>INDEX('MO Store'!F:F,MATCH($K24,'MO Store'!$A:$A,0))</f>
        <v>Romio Hamdar</v>
      </c>
      <c r="E24" s="4" t="str">
        <f>INDEX('MO Store'!G:G,MATCH($K24,'MO Store'!$A:$A,0))</f>
        <v>Veronica Ramos</v>
      </c>
      <c r="F24" s="4" t="str">
        <f>INDEX('MO Store'!E:E,MATCH($K24,'MO Store'!$A:$A,0))</f>
        <v>Brittanie Braggs</v>
      </c>
      <c r="G24" s="4" t="str">
        <f>INDEX('MO Store'!I:I,MATCH($K24,'MO Store'!$A:$A,0))</f>
        <v>Flagship</v>
      </c>
      <c r="H24" s="60" t="s">
        <v>762</v>
      </c>
      <c r="I24" s="19" t="s">
        <v>2130</v>
      </c>
      <c r="J24" s="19" t="s">
        <v>1494</v>
      </c>
      <c r="K24" s="18">
        <v>207752</v>
      </c>
      <c r="L24" s="18" t="str">
        <f t="shared" si="0"/>
        <v>Yes</v>
      </c>
      <c r="M24" s="18">
        <v>37.590000000000003</v>
      </c>
      <c r="N24" s="48">
        <v>0</v>
      </c>
      <c r="O24" s="48">
        <v>0</v>
      </c>
      <c r="P24" s="47">
        <f t="shared" si="1"/>
        <v>0</v>
      </c>
    </row>
    <row r="25" spans="1:16" x14ac:dyDescent="0.25">
      <c r="A25" s="4" t="str">
        <f>INDEX('MO Store'!B:B,MATCH($K25,'MO Store'!$A:$A,0))</f>
        <v>San Antonio/Laredo</v>
      </c>
      <c r="B25" s="4" t="str">
        <f>INDEX('MO Store'!C:C,MATCH($K25,'MO Store'!$A:$A,0))</f>
        <v>Laredo Crossing</v>
      </c>
      <c r="C25" s="4" t="str">
        <f>INDEX('MO Store'!D:D,MATCH($K25,'MO Store'!$A:$A,0))</f>
        <v>Anthony Galichet</v>
      </c>
      <c r="D25" s="4" t="str">
        <f>INDEX('MO Store'!F:F,MATCH($K25,'MO Store'!$A:$A,0))</f>
        <v>Romio Hamdar</v>
      </c>
      <c r="E25" s="4" t="str">
        <f>INDEX('MO Store'!G:G,MATCH($K25,'MO Store'!$A:$A,0))</f>
        <v>Veronica Ramos</v>
      </c>
      <c r="F25" s="4" t="str">
        <f>INDEX('MO Store'!E:E,MATCH($K25,'MO Store'!$A:$A,0))</f>
        <v>Brittanie Braggs</v>
      </c>
      <c r="G25" s="4" t="s">
        <v>926</v>
      </c>
      <c r="H25" s="60" t="s">
        <v>992</v>
      </c>
      <c r="I25" s="19" t="s">
        <v>2163</v>
      </c>
      <c r="J25" s="19" t="s">
        <v>1494</v>
      </c>
      <c r="K25" s="18">
        <v>174067</v>
      </c>
      <c r="L25" s="18" t="str">
        <f t="shared" si="0"/>
        <v>Yes</v>
      </c>
      <c r="M25" s="18">
        <v>37.909999999999997</v>
      </c>
      <c r="N25" s="48">
        <v>0</v>
      </c>
      <c r="O25" s="48">
        <v>0</v>
      </c>
      <c r="P25" s="47">
        <f t="shared" si="1"/>
        <v>0</v>
      </c>
    </row>
    <row r="26" spans="1:16" x14ac:dyDescent="0.25">
      <c r="A26" s="4" t="str">
        <f>INDEX('MO Store'!B:B,MATCH($K26,'MO Store'!$A:$A,0))</f>
        <v>Arizona</v>
      </c>
      <c r="B26" s="4" t="str">
        <f>INDEX('MO Store'!C:C,MATCH($K26,'MO Store'!$A:$A,0))</f>
        <v>Old Vail Plaza</v>
      </c>
      <c r="C26" s="4" t="str">
        <f>INDEX('MO Store'!D:D,MATCH($K26,'MO Store'!$A:$A,0))</f>
        <v>Anthony Galichet</v>
      </c>
      <c r="D26" s="4" t="str">
        <f>INDEX('MO Store'!F:F,MATCH($K26,'MO Store'!$A:$A,0))</f>
        <v>No SD</v>
      </c>
      <c r="E26" s="4" t="str">
        <f>INDEX('MO Store'!G:G,MATCH($K26,'MO Store'!$A:$A,0))</f>
        <v>Susu Leong</v>
      </c>
      <c r="F26" s="4" t="str">
        <f>INDEX('MO Store'!E:E,MATCH($K26,'MO Store'!$A:$A,0))</f>
        <v>Brittanie Braggs</v>
      </c>
      <c r="G26" s="4" t="str">
        <f>INDEX('MO Store'!I:I,MATCH($K26,'MO Store'!$A:$A,0))</f>
        <v>Regular</v>
      </c>
      <c r="H26" s="60" t="s">
        <v>1073</v>
      </c>
      <c r="I26" s="19" t="s">
        <v>2166</v>
      </c>
      <c r="J26" s="19" t="s">
        <v>1493</v>
      </c>
      <c r="K26" s="18">
        <v>222262</v>
      </c>
      <c r="L26" s="18" t="str">
        <f t="shared" si="0"/>
        <v>Yes</v>
      </c>
      <c r="M26" s="18">
        <v>40.26</v>
      </c>
      <c r="N26" s="48">
        <v>0</v>
      </c>
      <c r="O26" s="48">
        <v>0</v>
      </c>
      <c r="P26" s="47">
        <f t="shared" si="1"/>
        <v>0</v>
      </c>
    </row>
    <row r="27" spans="1:16" x14ac:dyDescent="0.25">
      <c r="A27" s="4" t="str">
        <f>INDEX('MO Store'!B:B,MATCH($K27,'MO Store'!$A:$A,0))</f>
        <v>Houston North East</v>
      </c>
      <c r="B27" s="4" t="str">
        <f>INDEX('MO Store'!C:C,MATCH($K27,'MO Store'!$A:$A,0))</f>
        <v>Midtown</v>
      </c>
      <c r="C27" s="4" t="str">
        <f>INDEX('MO Store'!D:D,MATCH($K27,'MO Store'!$A:$A,0))</f>
        <v>Anthony Galichet</v>
      </c>
      <c r="D27" s="4" t="str">
        <f>INDEX('MO Store'!F:F,MATCH($K27,'MO Store'!$A:$A,0))</f>
        <v>Romio Hamdar</v>
      </c>
      <c r="E27" s="4" t="str">
        <f>INDEX('MO Store'!G:G,MATCH($K27,'MO Store'!$A:$A,0))</f>
        <v>Suhail Ishaq</v>
      </c>
      <c r="F27" s="4" t="str">
        <f>INDEX('MO Store'!E:E,MATCH($K27,'MO Store'!$A:$A,0))</f>
        <v>Brittanie Braggs</v>
      </c>
      <c r="G27" s="4" t="str">
        <f>INDEX('MO Store'!I:I,MATCH($K27,'MO Store'!$A:$A,0))</f>
        <v>Battleship</v>
      </c>
      <c r="H27" s="60" t="s">
        <v>981</v>
      </c>
      <c r="I27" s="19" t="s">
        <v>2172</v>
      </c>
      <c r="J27" s="19" t="s">
        <v>1494</v>
      </c>
      <c r="K27" s="18">
        <v>176027</v>
      </c>
      <c r="L27" s="18" t="str">
        <f t="shared" si="0"/>
        <v>Yes</v>
      </c>
      <c r="M27" s="18">
        <v>42.31</v>
      </c>
      <c r="N27" s="48">
        <v>0</v>
      </c>
      <c r="O27" s="48">
        <v>0</v>
      </c>
      <c r="P27" s="47">
        <f t="shared" si="1"/>
        <v>0</v>
      </c>
    </row>
    <row r="28" spans="1:16" x14ac:dyDescent="0.25">
      <c r="A28" s="4" t="str">
        <f>INDEX('MO Store'!B:B,MATCH($K28,'MO Store'!$A:$A,0))</f>
        <v>Houston North East</v>
      </c>
      <c r="B28" s="4" t="str">
        <f>INDEX('MO Store'!C:C,MATCH($K28,'MO Store'!$A:$A,0))</f>
        <v>Rosenberg</v>
      </c>
      <c r="C28" s="4" t="str">
        <f>INDEX('MO Store'!D:D,MATCH($K28,'MO Store'!$A:$A,0))</f>
        <v>Anthony Galichet</v>
      </c>
      <c r="D28" s="4" t="str">
        <f>INDEX('MO Store'!F:F,MATCH($K28,'MO Store'!$A:$A,0))</f>
        <v>Romio Hamdar</v>
      </c>
      <c r="E28" s="4" t="str">
        <f>INDEX('MO Store'!G:G,MATCH($K28,'MO Store'!$A:$A,0))</f>
        <v>Suhail Ishaq</v>
      </c>
      <c r="F28" s="4" t="str">
        <f>INDEX('MO Store'!E:E,MATCH($K28,'MO Store'!$A:$A,0))</f>
        <v>Brittanie Braggs</v>
      </c>
      <c r="G28" s="4" t="str">
        <f>INDEX('MO Store'!I:I,MATCH($K28,'MO Store'!$A:$A,0))</f>
        <v>Focus</v>
      </c>
      <c r="H28" s="60" t="s">
        <v>958</v>
      </c>
      <c r="I28" s="19" t="s">
        <v>2175</v>
      </c>
      <c r="J28" s="19" t="s">
        <v>1494</v>
      </c>
      <c r="K28" s="18">
        <v>219200</v>
      </c>
      <c r="L28" s="18" t="str">
        <f t="shared" si="0"/>
        <v>Yes</v>
      </c>
      <c r="M28" s="18">
        <v>36.06</v>
      </c>
      <c r="N28" s="48">
        <v>0</v>
      </c>
      <c r="O28" s="48">
        <v>0</v>
      </c>
      <c r="P28" s="47">
        <f t="shared" si="1"/>
        <v>0</v>
      </c>
    </row>
    <row r="29" spans="1:16" x14ac:dyDescent="0.25">
      <c r="A29" s="4" t="str">
        <f>INDEX('MO Store'!B:B,MATCH($K29,'MO Store'!$A:$A,0))</f>
        <v>Houston South West</v>
      </c>
      <c r="B29" s="4" t="str">
        <f>INDEX('MO Store'!C:C,MATCH($K29,'MO Store'!$A:$A,0))</f>
        <v>The Grid</v>
      </c>
      <c r="C29" s="4" t="str">
        <f>INDEX('MO Store'!D:D,MATCH($K29,'MO Store'!$A:$A,0))</f>
        <v>Anthony Galichet</v>
      </c>
      <c r="D29" s="4" t="str">
        <f>INDEX('MO Store'!F:F,MATCH($K29,'MO Store'!$A:$A,0))</f>
        <v>Romio Hamdar</v>
      </c>
      <c r="E29" s="4" t="str">
        <f>INDEX('MO Store'!G:G,MATCH($K29,'MO Store'!$A:$A,0))</f>
        <v>Carlos Ayala-Level Up</v>
      </c>
      <c r="F29" s="4" t="str">
        <f>INDEX('MO Store'!E:E,MATCH($K29,'MO Store'!$A:$A,0))</f>
        <v>Brittanie Braggs</v>
      </c>
      <c r="G29" s="4" t="str">
        <f>INDEX('MO Store'!I:I,MATCH($K29,'MO Store'!$A:$A,0))</f>
        <v>Battleship</v>
      </c>
      <c r="H29" s="60" t="s">
        <v>463</v>
      </c>
      <c r="I29" s="19" t="s">
        <v>2211</v>
      </c>
      <c r="J29" s="19" t="s">
        <v>1494</v>
      </c>
      <c r="K29" s="18">
        <v>209858</v>
      </c>
      <c r="L29" s="18" t="str">
        <f t="shared" si="0"/>
        <v>Yes</v>
      </c>
      <c r="M29" s="18">
        <v>39.61</v>
      </c>
      <c r="N29" s="48">
        <v>0</v>
      </c>
      <c r="O29" s="48">
        <v>0</v>
      </c>
      <c r="P29" s="47">
        <f t="shared" si="1"/>
        <v>0</v>
      </c>
    </row>
    <row r="30" spans="1:16" x14ac:dyDescent="0.25">
      <c r="A30" s="4" t="str">
        <f>INDEX('MO Store'!B:B,MATCH($K30,'MO Store'!$A:$A,0))</f>
        <v>San Antonio/Laredo</v>
      </c>
      <c r="B30" s="4" t="str">
        <f>INDEX('MO Store'!C:C,MATCH($K30,'MO Store'!$A:$A,0))</f>
        <v>San Pedro</v>
      </c>
      <c r="C30" s="4" t="str">
        <f>INDEX('MO Store'!D:D,MATCH($K30,'MO Store'!$A:$A,0))</f>
        <v>Anthony Galichet</v>
      </c>
      <c r="D30" s="4" t="str">
        <f>INDEX('MO Store'!F:F,MATCH($K30,'MO Store'!$A:$A,0))</f>
        <v>Romio Hamdar</v>
      </c>
      <c r="E30" s="4" t="str">
        <f>INDEX('MO Store'!G:G,MATCH($K30,'MO Store'!$A:$A,0))</f>
        <v>Veronica Ramos</v>
      </c>
      <c r="F30" s="4" t="str">
        <f>INDEX('MO Store'!E:E,MATCH($K30,'MO Store'!$A:$A,0))</f>
        <v>Brittanie Braggs</v>
      </c>
      <c r="G30" s="4" t="str">
        <f>INDEX('MO Store'!I:I,MATCH($K30,'MO Store'!$A:$A,0))</f>
        <v>Flagship</v>
      </c>
      <c r="H30" s="60" t="s">
        <v>1067</v>
      </c>
      <c r="I30" s="19" t="s">
        <v>2218</v>
      </c>
      <c r="J30" s="19" t="s">
        <v>1295</v>
      </c>
      <c r="K30" s="18">
        <v>215746</v>
      </c>
      <c r="L30" s="18" t="str">
        <f t="shared" si="0"/>
        <v>Yes</v>
      </c>
      <c r="M30" s="18">
        <v>40.170000000000009</v>
      </c>
      <c r="N30" s="48">
        <v>0</v>
      </c>
      <c r="O30" s="48">
        <v>0</v>
      </c>
      <c r="P30" s="47">
        <f t="shared" si="1"/>
        <v>0</v>
      </c>
    </row>
    <row r="31" spans="1:16" x14ac:dyDescent="0.25">
      <c r="A31" s="4" t="str">
        <f>INDEX('MO Store'!B:B,MATCH($K31,'MO Store'!$A:$A,0))</f>
        <v>Houston South West</v>
      </c>
      <c r="B31" s="4" t="str">
        <f>INDEX('MO Store'!C:C,MATCH($K31,'MO Store'!$A:$A,0))</f>
        <v>Memorial Dr</v>
      </c>
      <c r="C31" s="4" t="str">
        <f>INDEX('MO Store'!D:D,MATCH($K31,'MO Store'!$A:$A,0))</f>
        <v>Anthony Galichet</v>
      </c>
      <c r="D31" s="4" t="str">
        <f>INDEX('MO Store'!F:F,MATCH($K31,'MO Store'!$A:$A,0))</f>
        <v>Romio Hamdar</v>
      </c>
      <c r="E31" s="4" t="str">
        <f>INDEX('MO Store'!G:G,MATCH($K31,'MO Store'!$A:$A,0))</f>
        <v>Carlos Ayala-Level Up</v>
      </c>
      <c r="F31" s="4" t="str">
        <f>INDEX('MO Store'!E:E,MATCH($K31,'MO Store'!$A:$A,0))</f>
        <v>Brittanie Braggs</v>
      </c>
      <c r="G31" s="4" t="str">
        <f>INDEX('MO Store'!I:I,MATCH($K31,'MO Store'!$A:$A,0))</f>
        <v>Regular</v>
      </c>
      <c r="H31" s="60" t="s">
        <v>310</v>
      </c>
      <c r="I31" s="19" t="s">
        <v>2222</v>
      </c>
      <c r="J31" s="19" t="s">
        <v>1494</v>
      </c>
      <c r="K31" s="18">
        <v>213409</v>
      </c>
      <c r="L31" s="18" t="str">
        <f t="shared" si="0"/>
        <v>Yes</v>
      </c>
      <c r="M31" s="18">
        <v>36.43</v>
      </c>
      <c r="N31" s="48">
        <v>0</v>
      </c>
      <c r="O31" s="48">
        <v>0</v>
      </c>
      <c r="P31" s="47">
        <f t="shared" si="1"/>
        <v>0</v>
      </c>
    </row>
    <row r="32" spans="1:16" x14ac:dyDescent="0.25">
      <c r="A32" s="4" t="str">
        <f>INDEX('MO Store'!B:B,MATCH($K32,'MO Store'!$A:$A,0))</f>
        <v>San Antonio/Laredo</v>
      </c>
      <c r="B32" s="4" t="str">
        <f>INDEX('MO Store'!C:C,MATCH($K32,'MO Store'!$A:$A,0))</f>
        <v>EAGLE PASS</v>
      </c>
      <c r="C32" s="4" t="str">
        <f>INDEX('MO Store'!D:D,MATCH($K32,'MO Store'!$A:$A,0))</f>
        <v>Anthony Galichet</v>
      </c>
      <c r="D32" s="4" t="str">
        <f>INDEX('MO Store'!F:F,MATCH($K32,'MO Store'!$A:$A,0))</f>
        <v>Romio Hamdar</v>
      </c>
      <c r="E32" s="4" t="str">
        <f>INDEX('MO Store'!G:G,MATCH($K32,'MO Store'!$A:$A,0))</f>
        <v>Veronica Ramos</v>
      </c>
      <c r="F32" s="4" t="str">
        <f>INDEX('MO Store'!E:E,MATCH($K32,'MO Store'!$A:$A,0))</f>
        <v>Brittanie Braggs</v>
      </c>
      <c r="G32" s="4" t="str">
        <f>INDEX('MO Store'!I:I,MATCH($K32,'MO Store'!$A:$A,0))</f>
        <v>Flagship</v>
      </c>
      <c r="H32" s="60" t="s">
        <v>448</v>
      </c>
      <c r="I32" s="19" t="s">
        <v>2027</v>
      </c>
      <c r="J32" s="19" t="s">
        <v>1494</v>
      </c>
      <c r="K32" s="18">
        <v>207753</v>
      </c>
      <c r="L32" s="18" t="str">
        <f t="shared" si="0"/>
        <v>Yes</v>
      </c>
      <c r="M32" s="18">
        <v>35.340000000000003</v>
      </c>
      <c r="N32" s="48">
        <v>0</v>
      </c>
      <c r="O32" s="48">
        <v>0</v>
      </c>
      <c r="P32" s="47">
        <f t="shared" si="1"/>
        <v>0</v>
      </c>
    </row>
    <row r="33" spans="1:16" x14ac:dyDescent="0.25">
      <c r="A33" s="4" t="str">
        <f>INDEX('MO Store'!B:B,MATCH($K33,'MO Store'!$A:$A,0))</f>
        <v>Houston North East</v>
      </c>
      <c r="B33" s="4" t="str">
        <f>INDEX('MO Store'!C:C,MATCH($K33,'MO Store'!$A:$A,0))</f>
        <v>Richmond (River Park)</v>
      </c>
      <c r="C33" s="4" t="str">
        <f>INDEX('MO Store'!D:D,MATCH($K33,'MO Store'!$A:$A,0))</f>
        <v>Anthony Galichet</v>
      </c>
      <c r="D33" s="4" t="str">
        <f>INDEX('MO Store'!F:F,MATCH($K33,'MO Store'!$A:$A,0))</f>
        <v>Romio Hamdar</v>
      </c>
      <c r="E33" s="4" t="str">
        <f>INDEX('MO Store'!G:G,MATCH($K33,'MO Store'!$A:$A,0))</f>
        <v>Suhail Ishaq</v>
      </c>
      <c r="F33" s="4" t="str">
        <f>INDEX('MO Store'!E:E,MATCH($K33,'MO Store'!$A:$A,0))</f>
        <v>Brittanie Braggs</v>
      </c>
      <c r="G33" s="4" t="str">
        <f>INDEX('MO Store'!I:I,MATCH($K33,'MO Store'!$A:$A,0))</f>
        <v>Regular</v>
      </c>
      <c r="H33" s="60" t="s">
        <v>830</v>
      </c>
      <c r="I33" s="19" t="s">
        <v>2058</v>
      </c>
      <c r="J33" s="19" t="s">
        <v>1493</v>
      </c>
      <c r="K33" s="18">
        <v>174110</v>
      </c>
      <c r="L33" s="18" t="str">
        <f t="shared" si="0"/>
        <v>Yes</v>
      </c>
      <c r="M33" s="18">
        <v>36.68</v>
      </c>
      <c r="N33" s="48">
        <v>0</v>
      </c>
      <c r="O33" s="48">
        <v>0</v>
      </c>
      <c r="P33" s="47">
        <f t="shared" si="1"/>
        <v>0</v>
      </c>
    </row>
    <row r="34" spans="1:16" x14ac:dyDescent="0.25">
      <c r="A34" s="4" t="str">
        <f>INDEX('MO Store'!B:B,MATCH($K34,'MO Store'!$A:$A,0))</f>
        <v>Houston North East</v>
      </c>
      <c r="B34" s="4" t="str">
        <f>INDEX('MO Store'!C:C,MATCH($K34,'MO Store'!$A:$A,0))</f>
        <v>Antoine Town Center</v>
      </c>
      <c r="C34" s="4" t="str">
        <f>INDEX('MO Store'!D:D,MATCH($K34,'MO Store'!$A:$A,0))</f>
        <v>Anthony Galichet</v>
      </c>
      <c r="D34" s="4" t="str">
        <f>INDEX('MO Store'!F:F,MATCH($K34,'MO Store'!$A:$A,0))</f>
        <v>Romio Hamdar</v>
      </c>
      <c r="E34" s="4" t="str">
        <f>INDEX('MO Store'!G:G,MATCH($K34,'MO Store'!$A:$A,0))</f>
        <v>Suhail Ishaq</v>
      </c>
      <c r="F34" s="4" t="str">
        <f>INDEX('MO Store'!E:E,MATCH($K34,'MO Store'!$A:$A,0))</f>
        <v>Brittanie Braggs</v>
      </c>
      <c r="G34" s="4" t="str">
        <f>INDEX('MO Store'!I:I,MATCH($K34,'MO Store'!$A:$A,0))</f>
        <v>Regular</v>
      </c>
      <c r="H34" s="60" t="s">
        <v>781</v>
      </c>
      <c r="I34" s="19" t="s">
        <v>2100</v>
      </c>
      <c r="J34" s="19" t="s">
        <v>1494</v>
      </c>
      <c r="K34" s="18">
        <v>209865</v>
      </c>
      <c r="L34" s="18" t="str">
        <f t="shared" si="0"/>
        <v>Yes</v>
      </c>
      <c r="M34" s="18">
        <v>37.42</v>
      </c>
      <c r="N34" s="48">
        <v>0</v>
      </c>
      <c r="O34" s="48">
        <v>0</v>
      </c>
      <c r="P34" s="47">
        <f t="shared" si="1"/>
        <v>0</v>
      </c>
    </row>
    <row r="35" spans="1:16" x14ac:dyDescent="0.25">
      <c r="A35" s="4" t="str">
        <f>INDEX('MO Store'!B:B,MATCH($K35,'MO Store'!$A:$A,0))</f>
        <v>San Antonio/Laredo</v>
      </c>
      <c r="B35" s="4" t="str">
        <f>INDEX('MO Store'!C:C,MATCH($K35,'MO Store'!$A:$A,0))</f>
        <v>Uvalde</v>
      </c>
      <c r="C35" s="4" t="str">
        <f>INDEX('MO Store'!D:D,MATCH($K35,'MO Store'!$A:$A,0))</f>
        <v>Anthony Galichet</v>
      </c>
      <c r="D35" s="4" t="str">
        <f>INDEX('MO Store'!F:F,MATCH($K35,'MO Store'!$A:$A,0))</f>
        <v>Romio Hamdar</v>
      </c>
      <c r="E35" s="4" t="str">
        <f>INDEX('MO Store'!G:G,MATCH($K35,'MO Store'!$A:$A,0))</f>
        <v>Veronica Ramos</v>
      </c>
      <c r="F35" s="4" t="str">
        <f>INDEX('MO Store'!E:E,MATCH($K35,'MO Store'!$A:$A,0))</f>
        <v>Brittanie Braggs</v>
      </c>
      <c r="G35" s="4" t="str">
        <f>INDEX('MO Store'!I:I,MATCH($K35,'MO Store'!$A:$A,0))</f>
        <v>Flagship</v>
      </c>
      <c r="H35" s="60" t="s">
        <v>862</v>
      </c>
      <c r="I35" s="19" t="s">
        <v>2196</v>
      </c>
      <c r="J35" s="19" t="s">
        <v>1494</v>
      </c>
      <c r="K35" s="18">
        <v>215747</v>
      </c>
      <c r="L35" s="18" t="str">
        <f t="shared" si="0"/>
        <v>Yes</v>
      </c>
      <c r="M35" s="18">
        <v>37.519999999999996</v>
      </c>
      <c r="N35" s="48">
        <v>0</v>
      </c>
      <c r="O35" s="48">
        <v>0</v>
      </c>
      <c r="P35" s="47">
        <f t="shared" si="1"/>
        <v>0</v>
      </c>
    </row>
    <row r="36" spans="1:16" x14ac:dyDescent="0.25">
      <c r="A36" s="4" t="str">
        <f>INDEX('MO Store'!B:B,MATCH($K36,'MO Store'!$A:$A,0))</f>
        <v>San Antonio/Laredo</v>
      </c>
      <c r="B36" s="4" t="str">
        <f>INDEX('MO Store'!C:C,MATCH($K36,'MO Store'!$A:$A,0))</f>
        <v>DEL RIO</v>
      </c>
      <c r="C36" s="4" t="str">
        <f>INDEX('MO Store'!D:D,MATCH($K36,'MO Store'!$A:$A,0))</f>
        <v>Anthony Galichet</v>
      </c>
      <c r="D36" s="4" t="str">
        <f>INDEX('MO Store'!F:F,MATCH($K36,'MO Store'!$A:$A,0))</f>
        <v>Romio Hamdar</v>
      </c>
      <c r="E36" s="4" t="str">
        <f>INDEX('MO Store'!G:G,MATCH($K36,'MO Store'!$A:$A,0))</f>
        <v>Veronica Ramos</v>
      </c>
      <c r="F36" s="4" t="str">
        <f>INDEX('MO Store'!E:E,MATCH($K36,'MO Store'!$A:$A,0))</f>
        <v>Brittanie Braggs</v>
      </c>
      <c r="G36" s="4" t="str">
        <f>INDEX('MO Store'!I:I,MATCH($K36,'MO Store'!$A:$A,0))</f>
        <v>Flagship</v>
      </c>
      <c r="H36" s="60" t="s">
        <v>836</v>
      </c>
      <c r="I36" s="19" t="s">
        <v>2197</v>
      </c>
      <c r="J36" s="19" t="s">
        <v>1494</v>
      </c>
      <c r="K36" s="18">
        <v>207754</v>
      </c>
      <c r="L36" s="18" t="str">
        <f t="shared" si="0"/>
        <v>Yes</v>
      </c>
      <c r="M36" s="18">
        <v>36.28</v>
      </c>
      <c r="N36" s="48">
        <v>0</v>
      </c>
      <c r="O36" s="48">
        <v>0</v>
      </c>
      <c r="P36" s="47">
        <f t="shared" si="1"/>
        <v>0</v>
      </c>
    </row>
    <row r="37" spans="1:16" x14ac:dyDescent="0.25">
      <c r="A37" s="4" t="str">
        <f>INDEX('MO Store'!B:B,MATCH($K37,'MO Store'!$A:$A,0))</f>
        <v>Houston East</v>
      </c>
      <c r="B37" s="4" t="str">
        <f>INDEX('MO Store'!C:C,MATCH($K37,'MO Store'!$A:$A,0))</f>
        <v>Fairmont Pkwy</v>
      </c>
      <c r="C37" s="4" t="str">
        <f>INDEX('MO Store'!D:D,MATCH($K37,'MO Store'!$A:$A,0))</f>
        <v>Anthony Galichet</v>
      </c>
      <c r="D37" s="4" t="str">
        <f>INDEX('MO Store'!F:F,MATCH($K37,'MO Store'!$A:$A,0))</f>
        <v>Romio Hamdar</v>
      </c>
      <c r="E37" s="4" t="str">
        <f>INDEX('MO Store'!G:G,MATCH($K37,'MO Store'!$A:$A,0))</f>
        <v>Isreal Gomez- Level Up</v>
      </c>
      <c r="F37" s="4" t="str">
        <f>INDEX('MO Store'!E:E,MATCH($K37,'MO Store'!$A:$A,0))</f>
        <v>Brittanie Braggs</v>
      </c>
      <c r="G37" s="4" t="str">
        <f>INDEX('MO Store'!I:I,MATCH($K37,'MO Store'!$A:$A,0))</f>
        <v>Focus</v>
      </c>
      <c r="H37" s="60" t="s">
        <v>727</v>
      </c>
      <c r="I37" s="19" t="s">
        <v>2199</v>
      </c>
      <c r="J37" s="19" t="s">
        <v>1295</v>
      </c>
      <c r="K37" s="18">
        <v>209869</v>
      </c>
      <c r="L37" s="18" t="str">
        <f t="shared" si="0"/>
        <v>Yes</v>
      </c>
      <c r="M37" s="18">
        <v>48.699999999999996</v>
      </c>
      <c r="N37" s="48">
        <v>0</v>
      </c>
      <c r="O37" s="48">
        <v>0</v>
      </c>
      <c r="P37" s="47">
        <f t="shared" si="1"/>
        <v>0</v>
      </c>
    </row>
    <row r="38" spans="1:16" x14ac:dyDescent="0.25">
      <c r="A38" s="4" t="str">
        <f>INDEX('MO Store'!B:B,MATCH($K38,'MO Store'!$A:$A,0))</f>
        <v>Houston North East</v>
      </c>
      <c r="B38" s="4" t="str">
        <f>INDEX('MO Store'!C:C,MATCH($K38,'MO Store'!$A:$A,0))</f>
        <v>Riverstone</v>
      </c>
      <c r="C38" s="4" t="str">
        <f>INDEX('MO Store'!D:D,MATCH($K38,'MO Store'!$A:$A,0))</f>
        <v>Anthony Galichet</v>
      </c>
      <c r="D38" s="4" t="str">
        <f>INDEX('MO Store'!F:F,MATCH($K38,'MO Store'!$A:$A,0))</f>
        <v>Romio Hamdar</v>
      </c>
      <c r="E38" s="4" t="str">
        <f>INDEX('MO Store'!G:G,MATCH($K38,'MO Store'!$A:$A,0))</f>
        <v>Suhail Ishaq</v>
      </c>
      <c r="F38" s="4" t="str">
        <f>INDEX('MO Store'!E:E,MATCH($K38,'MO Store'!$A:$A,0))</f>
        <v>Brittanie Braggs</v>
      </c>
      <c r="G38" s="4" t="str">
        <f>INDEX('MO Store'!I:I,MATCH($K38,'MO Store'!$A:$A,0))</f>
        <v>Flagship</v>
      </c>
      <c r="H38" s="60" t="s">
        <v>923</v>
      </c>
      <c r="I38" s="19" t="s">
        <v>2075</v>
      </c>
      <c r="J38" s="19" t="s">
        <v>1493</v>
      </c>
      <c r="K38" s="18">
        <v>207758</v>
      </c>
      <c r="L38" s="18" t="str">
        <f t="shared" si="0"/>
        <v>Yes</v>
      </c>
      <c r="M38" s="18">
        <v>36.51</v>
      </c>
      <c r="N38" s="48">
        <v>0</v>
      </c>
      <c r="O38" s="48">
        <v>0</v>
      </c>
      <c r="P38" s="47">
        <f t="shared" si="1"/>
        <v>0</v>
      </c>
    </row>
    <row r="39" spans="1:16" x14ac:dyDescent="0.25">
      <c r="A39" s="4" t="str">
        <f>INDEX('MO Store'!B:B,MATCH($K39,'MO Store'!$A:$A,0))</f>
        <v>Houston North East</v>
      </c>
      <c r="B39" s="4" t="str">
        <f>INDEX('MO Store'!C:C,MATCH($K39,'MO Store'!$A:$A,0))</f>
        <v>Antoine Town Center</v>
      </c>
      <c r="C39" s="4" t="str">
        <f>INDEX('MO Store'!D:D,MATCH($K39,'MO Store'!$A:$A,0))</f>
        <v>Anthony Galichet</v>
      </c>
      <c r="D39" s="4" t="str">
        <f>INDEX('MO Store'!F:F,MATCH($K39,'MO Store'!$A:$A,0))</f>
        <v>Romio Hamdar</v>
      </c>
      <c r="E39" s="4" t="str">
        <f>INDEX('MO Store'!G:G,MATCH($K39,'MO Store'!$A:$A,0))</f>
        <v>Suhail Ishaq</v>
      </c>
      <c r="F39" s="4" t="str">
        <f>INDEX('MO Store'!E:E,MATCH($K39,'MO Store'!$A:$A,0))</f>
        <v>Brittanie Braggs</v>
      </c>
      <c r="G39" s="4" t="str">
        <f>INDEX('MO Store'!I:I,MATCH($K39,'MO Store'!$A:$A,0))</f>
        <v>Regular</v>
      </c>
      <c r="H39" s="60" t="s">
        <v>1507</v>
      </c>
      <c r="I39" s="19" t="s">
        <v>2226</v>
      </c>
      <c r="J39" s="19" t="s">
        <v>1494</v>
      </c>
      <c r="K39" s="18">
        <v>209865</v>
      </c>
      <c r="L39" s="18" t="str">
        <f t="shared" si="0"/>
        <v>Yes</v>
      </c>
      <c r="M39" s="18">
        <v>39.200000000000003</v>
      </c>
      <c r="N39" s="48">
        <v>0</v>
      </c>
      <c r="O39" s="48">
        <v>0</v>
      </c>
      <c r="P39" s="47">
        <f t="shared" si="1"/>
        <v>0</v>
      </c>
    </row>
    <row r="40" spans="1:16" x14ac:dyDescent="0.25">
      <c r="A40" s="4" t="str">
        <f>INDEX('MO Store'!B:B,MATCH($K40,'MO Store'!$A:$A,0))</f>
        <v>Arizona</v>
      </c>
      <c r="B40" s="4" t="str">
        <f>INDEX('MO Store'!C:C,MATCH($K40,'MO Store'!$A:$A,0))</f>
        <v>VAL VISTA</v>
      </c>
      <c r="C40" s="4" t="str">
        <f>INDEX('MO Store'!D:D,MATCH($K40,'MO Store'!$A:$A,0))</f>
        <v>Anthony Galichet</v>
      </c>
      <c r="D40" s="4" t="str">
        <f>INDEX('MO Store'!F:F,MATCH($K40,'MO Store'!$A:$A,0))</f>
        <v>No SD</v>
      </c>
      <c r="E40" s="4" t="str">
        <f>INDEX('MO Store'!G:G,MATCH($K40,'MO Store'!$A:$A,0))</f>
        <v>Susu Leong</v>
      </c>
      <c r="F40" s="4" t="str">
        <f>INDEX('MO Store'!E:E,MATCH($K40,'MO Store'!$A:$A,0))</f>
        <v>Brittanie Braggs</v>
      </c>
      <c r="G40" s="4" t="str">
        <f>INDEX('MO Store'!I:I,MATCH($K40,'MO Store'!$A:$A,0))</f>
        <v>Regular</v>
      </c>
      <c r="H40" s="60" t="s">
        <v>742</v>
      </c>
      <c r="I40" s="19" t="s">
        <v>1921</v>
      </c>
      <c r="J40" s="19" t="s">
        <v>1493</v>
      </c>
      <c r="K40" s="18">
        <v>176995</v>
      </c>
      <c r="L40" s="18" t="str">
        <f t="shared" si="0"/>
        <v>No</v>
      </c>
      <c r="M40" s="18">
        <v>11.629999999999999</v>
      </c>
      <c r="N40" s="48">
        <v>0</v>
      </c>
      <c r="O40" s="48">
        <v>0</v>
      </c>
      <c r="P40" s="47">
        <f t="shared" si="1"/>
        <v>0</v>
      </c>
    </row>
    <row r="41" spans="1:16" x14ac:dyDescent="0.25">
      <c r="A41" s="4" t="str">
        <f>INDEX('MO Store'!B:B,MATCH($K41,'MO Store'!$A:$A,0))</f>
        <v>Houston South West</v>
      </c>
      <c r="B41" s="4" t="str">
        <f>INDEX('MO Store'!C:C,MATCH($K41,'MO Store'!$A:$A,0))</f>
        <v>Rice Ave</v>
      </c>
      <c r="C41" s="4" t="str">
        <f>INDEX('MO Store'!D:D,MATCH($K41,'MO Store'!$A:$A,0))</f>
        <v>Anthony Galichet</v>
      </c>
      <c r="D41" s="4" t="str">
        <f>INDEX('MO Store'!F:F,MATCH($K41,'MO Store'!$A:$A,0))</f>
        <v>Romio Hamdar</v>
      </c>
      <c r="E41" s="4" t="str">
        <f>INDEX('MO Store'!G:G,MATCH($K41,'MO Store'!$A:$A,0))</f>
        <v>Carlos Ayala-Level Up</v>
      </c>
      <c r="F41" s="4" t="str">
        <f>INDEX('MO Store'!E:E,MATCH($K41,'MO Store'!$A:$A,0))</f>
        <v>Brittanie Braggs</v>
      </c>
      <c r="G41" s="4" t="str">
        <f>INDEX('MO Store'!I:I,MATCH($K41,'MO Store'!$A:$A,0))</f>
        <v>Regular</v>
      </c>
      <c r="H41" s="60" t="s">
        <v>894</v>
      </c>
      <c r="I41" s="19" t="s">
        <v>1922</v>
      </c>
      <c r="J41" s="19" t="s">
        <v>1493</v>
      </c>
      <c r="K41" s="18">
        <v>174112</v>
      </c>
      <c r="L41" s="18" t="str">
        <f t="shared" si="0"/>
        <v>No</v>
      </c>
      <c r="M41" s="18">
        <v>31</v>
      </c>
      <c r="N41" s="48">
        <v>0</v>
      </c>
      <c r="O41" s="48">
        <v>0</v>
      </c>
      <c r="P41" s="47">
        <f t="shared" si="1"/>
        <v>0</v>
      </c>
    </row>
    <row r="42" spans="1:16" x14ac:dyDescent="0.25">
      <c r="A42" s="4" t="str">
        <f>INDEX('MO Store'!B:B,MATCH($K42,'MO Store'!$A:$A,0))</f>
        <v>Austin</v>
      </c>
      <c r="B42" s="4" t="str">
        <f>INDEX('MO Store'!C:C,MATCH($K42,'MO Store'!$A:$A,0))</f>
        <v>Rutland</v>
      </c>
      <c r="C42" s="4" t="str">
        <f>INDEX('MO Store'!D:D,MATCH($K42,'MO Store'!$A:$A,0))</f>
        <v>Anthony Galichet</v>
      </c>
      <c r="D42" s="4" t="str">
        <f>INDEX('MO Store'!F:F,MATCH($K42,'MO Store'!$A:$A,0))</f>
        <v>Romio Hamdar</v>
      </c>
      <c r="E42" s="4" t="str">
        <f>INDEX('MO Store'!G:G,MATCH($K42,'MO Store'!$A:$A,0))</f>
        <v>Austin TM</v>
      </c>
      <c r="F42" s="4" t="str">
        <f>INDEX('MO Store'!E:E,MATCH($K42,'MO Store'!$A:$A,0))</f>
        <v>Brittanie Braggs</v>
      </c>
      <c r="G42" s="4" t="str">
        <f>INDEX('MO Store'!I:I,MATCH($K42,'MO Store'!$A:$A,0))</f>
        <v>Regular</v>
      </c>
      <c r="H42" s="60" t="s">
        <v>1061</v>
      </c>
      <c r="I42" s="19" t="s">
        <v>1929</v>
      </c>
      <c r="J42" s="19" t="s">
        <v>1295</v>
      </c>
      <c r="K42" s="18">
        <v>152336</v>
      </c>
      <c r="L42" s="18" t="str">
        <f t="shared" si="0"/>
        <v>No</v>
      </c>
      <c r="M42" s="18">
        <v>30.82</v>
      </c>
      <c r="N42" s="48">
        <v>0</v>
      </c>
      <c r="O42" s="48">
        <v>0</v>
      </c>
      <c r="P42" s="47">
        <f t="shared" si="1"/>
        <v>0</v>
      </c>
    </row>
    <row r="43" spans="1:16" x14ac:dyDescent="0.25">
      <c r="A43" s="4" t="str">
        <f>INDEX('MO Store'!B:B,MATCH($K43,'MO Store'!$A:$A,0))</f>
        <v>San Antonio/Laredo</v>
      </c>
      <c r="B43" s="4" t="str">
        <f>INDEX('MO Store'!C:C,MATCH($K43,'MO Store'!$A:$A,0))</f>
        <v>San Pedro</v>
      </c>
      <c r="C43" s="4" t="str">
        <f>INDEX('MO Store'!D:D,MATCH($K43,'MO Store'!$A:$A,0))</f>
        <v>Anthony Galichet</v>
      </c>
      <c r="D43" s="4" t="str">
        <f>INDEX('MO Store'!F:F,MATCH($K43,'MO Store'!$A:$A,0))</f>
        <v>Romio Hamdar</v>
      </c>
      <c r="E43" s="4" t="str">
        <f>INDEX('MO Store'!G:G,MATCH($K43,'MO Store'!$A:$A,0))</f>
        <v>Veronica Ramos</v>
      </c>
      <c r="F43" s="4" t="str">
        <f>INDEX('MO Store'!E:E,MATCH($K43,'MO Store'!$A:$A,0))</f>
        <v>Brittanie Braggs</v>
      </c>
      <c r="G43" s="4" t="str">
        <f>INDEX('MO Store'!I:I,MATCH($K43,'MO Store'!$A:$A,0))</f>
        <v>Flagship</v>
      </c>
      <c r="H43" s="60" t="s">
        <v>832</v>
      </c>
      <c r="I43" s="19" t="s">
        <v>1931</v>
      </c>
      <c r="J43" s="19" t="s">
        <v>1494</v>
      </c>
      <c r="K43" s="18">
        <v>215746</v>
      </c>
      <c r="L43" s="18" t="str">
        <f t="shared" si="0"/>
        <v>No</v>
      </c>
      <c r="M43" s="18">
        <v>30.95</v>
      </c>
      <c r="N43" s="48">
        <v>0</v>
      </c>
      <c r="O43" s="48">
        <v>0</v>
      </c>
      <c r="P43" s="47">
        <f t="shared" si="1"/>
        <v>0</v>
      </c>
    </row>
    <row r="44" spans="1:16" x14ac:dyDescent="0.25">
      <c r="A44" s="4" t="str">
        <f>INDEX('MO Store'!B:B,MATCH($K44,'MO Store'!$A:$A,0))</f>
        <v>Colorado</v>
      </c>
      <c r="B44" s="4" t="str">
        <f>INDEX('MO Store'!C:C,MATCH($K44,'MO Store'!$A:$A,0))</f>
        <v>Academy Blvd CO</v>
      </c>
      <c r="C44" s="4" t="str">
        <f>INDEX('MO Store'!D:D,MATCH($K44,'MO Store'!$A:$A,0))</f>
        <v>Anthony Galichet</v>
      </c>
      <c r="D44" s="4" t="str">
        <f>INDEX('MO Store'!F:F,MATCH($K44,'MO Store'!$A:$A,0))</f>
        <v>Romio Hamdar</v>
      </c>
      <c r="E44" s="4" t="str">
        <f>INDEX('MO Store'!G:G,MATCH($K44,'MO Store'!$A:$A,0))</f>
        <v>Colorado Market - No TM</v>
      </c>
      <c r="F44" s="4" t="str">
        <f>INDEX('MO Store'!E:E,MATCH($K44,'MO Store'!$A:$A,0))</f>
        <v>Brittanie Braggs</v>
      </c>
      <c r="G44" s="4" t="str">
        <f>INDEX('MO Store'!I:I,MATCH($K44,'MO Store'!$A:$A,0))</f>
        <v>Regular</v>
      </c>
      <c r="H44" s="60" t="s">
        <v>852</v>
      </c>
      <c r="I44" s="19" t="s">
        <v>1933</v>
      </c>
      <c r="J44" s="19" t="s">
        <v>1493</v>
      </c>
      <c r="K44" s="18">
        <v>176049</v>
      </c>
      <c r="L44" s="18" t="str">
        <f t="shared" si="0"/>
        <v>No</v>
      </c>
      <c r="M44" s="18">
        <v>18.260000000000002</v>
      </c>
      <c r="N44" s="48">
        <v>0</v>
      </c>
      <c r="O44" s="48">
        <v>0</v>
      </c>
      <c r="P44" s="47">
        <f t="shared" si="1"/>
        <v>0</v>
      </c>
    </row>
    <row r="45" spans="1:16" x14ac:dyDescent="0.25">
      <c r="A45" s="4" t="str">
        <f>INDEX('MO Store'!B:B,MATCH($K45,'MO Store'!$A:$A,0))</f>
        <v>Houston South West</v>
      </c>
      <c r="B45" s="4" t="str">
        <f>INDEX('MO Store'!C:C,MATCH($K45,'MO Store'!$A:$A,0))</f>
        <v>The Grid</v>
      </c>
      <c r="C45" s="4" t="str">
        <f>INDEX('MO Store'!D:D,MATCH($K45,'MO Store'!$A:$A,0))</f>
        <v>Anthony Galichet</v>
      </c>
      <c r="D45" s="4" t="str">
        <f>INDEX('MO Store'!F:F,MATCH($K45,'MO Store'!$A:$A,0))</f>
        <v>Romio Hamdar</v>
      </c>
      <c r="E45" s="4" t="str">
        <f>INDEX('MO Store'!G:G,MATCH($K45,'MO Store'!$A:$A,0))</f>
        <v>Carlos Ayala-Level Up</v>
      </c>
      <c r="F45" s="4" t="str">
        <f>INDEX('MO Store'!E:E,MATCH($K45,'MO Store'!$A:$A,0))</f>
        <v>Brittanie Braggs</v>
      </c>
      <c r="G45" s="4" t="str">
        <f>INDEX('MO Store'!I:I,MATCH($K45,'MO Store'!$A:$A,0))</f>
        <v>Battleship</v>
      </c>
      <c r="H45" s="60" t="s">
        <v>871</v>
      </c>
      <c r="I45" s="19" t="s">
        <v>1938</v>
      </c>
      <c r="J45" s="19" t="s">
        <v>1494</v>
      </c>
      <c r="K45" s="18">
        <v>209858</v>
      </c>
      <c r="L45" s="18" t="str">
        <f t="shared" si="0"/>
        <v>No</v>
      </c>
      <c r="M45" s="18">
        <v>26.38</v>
      </c>
      <c r="N45" s="48">
        <v>0</v>
      </c>
      <c r="O45" s="48">
        <v>0</v>
      </c>
      <c r="P45" s="47">
        <f t="shared" si="1"/>
        <v>0</v>
      </c>
    </row>
    <row r="46" spans="1:16" x14ac:dyDescent="0.25">
      <c r="A46" s="4" t="str">
        <f>INDEX('MO Store'!B:B,MATCH($K46,'MO Store'!$A:$A,0))</f>
        <v>Houston South West</v>
      </c>
      <c r="B46" s="4" t="str">
        <f>INDEX('MO Store'!C:C,MATCH($K46,'MO Store'!$A:$A,0))</f>
        <v>Memorial Dr</v>
      </c>
      <c r="C46" s="4" t="str">
        <f>INDEX('MO Store'!D:D,MATCH($K46,'MO Store'!$A:$A,0))</f>
        <v>Anthony Galichet</v>
      </c>
      <c r="D46" s="4" t="str">
        <f>INDEX('MO Store'!F:F,MATCH($K46,'MO Store'!$A:$A,0))</f>
        <v>Romio Hamdar</v>
      </c>
      <c r="E46" s="4" t="str">
        <f>INDEX('MO Store'!G:G,MATCH($K46,'MO Store'!$A:$A,0))</f>
        <v>Carlos Ayala-Level Up</v>
      </c>
      <c r="F46" s="4" t="str">
        <f>INDEX('MO Store'!E:E,MATCH($K46,'MO Store'!$A:$A,0))</f>
        <v>Brittanie Braggs</v>
      </c>
      <c r="G46" s="4" t="str">
        <f>INDEX('MO Store'!I:I,MATCH($K46,'MO Store'!$A:$A,0))</f>
        <v>Regular</v>
      </c>
      <c r="H46" s="60" t="s">
        <v>898</v>
      </c>
      <c r="I46" s="19" t="s">
        <v>1939</v>
      </c>
      <c r="J46" s="19" t="s">
        <v>1494</v>
      </c>
      <c r="K46" s="18">
        <v>213409</v>
      </c>
      <c r="L46" s="18" t="str">
        <f t="shared" si="0"/>
        <v>No</v>
      </c>
      <c r="M46" s="18">
        <v>21.22</v>
      </c>
      <c r="N46" s="48">
        <v>0</v>
      </c>
      <c r="O46" s="48">
        <v>0</v>
      </c>
      <c r="P46" s="47">
        <f t="shared" si="1"/>
        <v>0</v>
      </c>
    </row>
    <row r="47" spans="1:16" x14ac:dyDescent="0.25">
      <c r="A47" s="4" t="str">
        <f>INDEX('MO Store'!B:B,MATCH($K47,'MO Store'!$A:$A,0))</f>
        <v>Arizona</v>
      </c>
      <c r="B47" s="4" t="str">
        <f>INDEX('MO Store'!C:C,MATCH($K47,'MO Store'!$A:$A,0))</f>
        <v>MIDVALE PLAZA</v>
      </c>
      <c r="C47" s="4" t="str">
        <f>INDEX('MO Store'!D:D,MATCH($K47,'MO Store'!$A:$A,0))</f>
        <v>Anthony Galichet</v>
      </c>
      <c r="D47" s="4" t="str">
        <f>INDEX('MO Store'!F:F,MATCH($K47,'MO Store'!$A:$A,0))</f>
        <v>No SD</v>
      </c>
      <c r="E47" s="4" t="str">
        <f>INDEX('MO Store'!G:G,MATCH($K47,'MO Store'!$A:$A,0))</f>
        <v>Susu Leong</v>
      </c>
      <c r="F47" s="4" t="str">
        <f>INDEX('MO Store'!E:E,MATCH($K47,'MO Store'!$A:$A,0))</f>
        <v>Brittanie Braggs</v>
      </c>
      <c r="G47" s="4" t="str">
        <f>INDEX('MO Store'!I:I,MATCH($K47,'MO Store'!$A:$A,0))</f>
        <v>Regular</v>
      </c>
      <c r="H47" s="60" t="s">
        <v>1081</v>
      </c>
      <c r="I47" s="19" t="s">
        <v>1940</v>
      </c>
      <c r="J47" s="19" t="s">
        <v>1494</v>
      </c>
      <c r="K47" s="18">
        <v>216515</v>
      </c>
      <c r="L47" s="18" t="str">
        <f t="shared" si="0"/>
        <v>No</v>
      </c>
      <c r="M47" s="18">
        <v>17.21</v>
      </c>
      <c r="N47" s="48">
        <v>0</v>
      </c>
      <c r="O47" s="48">
        <v>0</v>
      </c>
      <c r="P47" s="47">
        <f t="shared" si="1"/>
        <v>0</v>
      </c>
    </row>
    <row r="48" spans="1:16" x14ac:dyDescent="0.25">
      <c r="A48" s="4" t="str">
        <f>INDEX('MO Store'!B:B,MATCH($K48,'MO Store'!$A:$A,0))</f>
        <v>San Antonio/Laredo</v>
      </c>
      <c r="B48" s="4" t="str">
        <f>INDEX('MO Store'!C:C,MATCH($K48,'MO Store'!$A:$A,0))</f>
        <v>EAGLE PASS</v>
      </c>
      <c r="C48" s="4" t="str">
        <f>INDEX('MO Store'!D:D,MATCH($K48,'MO Store'!$A:$A,0))</f>
        <v>Anthony Galichet</v>
      </c>
      <c r="D48" s="4" t="str">
        <f>INDEX('MO Store'!F:F,MATCH($K48,'MO Store'!$A:$A,0))</f>
        <v>Romio Hamdar</v>
      </c>
      <c r="E48" s="4" t="str">
        <f>INDEX('MO Store'!G:G,MATCH($K48,'MO Store'!$A:$A,0))</f>
        <v>Veronica Ramos</v>
      </c>
      <c r="F48" s="4" t="str">
        <f>INDEX('MO Store'!E:E,MATCH($K48,'MO Store'!$A:$A,0))</f>
        <v>Brittanie Braggs</v>
      </c>
      <c r="G48" s="4" t="str">
        <f>INDEX('MO Store'!I:I,MATCH($K48,'MO Store'!$A:$A,0))</f>
        <v>Flagship</v>
      </c>
      <c r="H48" s="60" t="s">
        <v>776</v>
      </c>
      <c r="I48" s="19" t="s">
        <v>1941</v>
      </c>
      <c r="J48" s="19" t="s">
        <v>1494</v>
      </c>
      <c r="K48" s="18">
        <v>207753</v>
      </c>
      <c r="L48" s="18" t="str">
        <f t="shared" si="0"/>
        <v>No</v>
      </c>
      <c r="M48" s="18">
        <v>27.560000000000002</v>
      </c>
      <c r="N48" s="48">
        <v>0</v>
      </c>
      <c r="O48" s="48">
        <v>0</v>
      </c>
      <c r="P48" s="47">
        <f t="shared" si="1"/>
        <v>0</v>
      </c>
    </row>
    <row r="49" spans="1:16" x14ac:dyDescent="0.25">
      <c r="A49" s="4" t="str">
        <f>INDEX('MO Store'!B:B,MATCH($K49,'MO Store'!$A:$A,0))</f>
        <v>Arizona</v>
      </c>
      <c r="B49" s="4" t="str">
        <f>INDEX('MO Store'!C:C,MATCH($K49,'MO Store'!$A:$A,0))</f>
        <v>Legacy Village</v>
      </c>
      <c r="C49" s="4" t="str">
        <f>INDEX('MO Store'!D:D,MATCH($K49,'MO Store'!$A:$A,0))</f>
        <v>Anthony Galichet</v>
      </c>
      <c r="D49" s="4" t="str">
        <f>INDEX('MO Store'!F:F,MATCH($K49,'MO Store'!$A:$A,0))</f>
        <v>No SD</v>
      </c>
      <c r="E49" s="4" t="str">
        <f>INDEX('MO Store'!G:G,MATCH($K49,'MO Store'!$A:$A,0))</f>
        <v>Susu Leong</v>
      </c>
      <c r="F49" s="4" t="str">
        <f>INDEX('MO Store'!E:E,MATCH($K49,'MO Store'!$A:$A,0))</f>
        <v>Brittanie Braggs</v>
      </c>
      <c r="G49" s="4" t="str">
        <f>INDEX('MO Store'!I:I,MATCH($K49,'MO Store'!$A:$A,0))</f>
        <v>Regular</v>
      </c>
      <c r="H49" s="60" t="s">
        <v>922</v>
      </c>
      <c r="I49" s="19" t="s">
        <v>1942</v>
      </c>
      <c r="J49" s="19" t="s">
        <v>1494</v>
      </c>
      <c r="K49" s="18">
        <v>178016</v>
      </c>
      <c r="L49" s="18" t="str">
        <f t="shared" si="0"/>
        <v>No</v>
      </c>
      <c r="M49" s="18">
        <v>29.990000000000002</v>
      </c>
      <c r="N49" s="48">
        <v>0</v>
      </c>
      <c r="O49" s="48">
        <v>0</v>
      </c>
      <c r="P49" s="47">
        <f t="shared" si="1"/>
        <v>0</v>
      </c>
    </row>
    <row r="50" spans="1:16" x14ac:dyDescent="0.25">
      <c r="A50" s="4" t="str">
        <f>INDEX('MO Store'!B:B,MATCH($K50,'MO Store'!$A:$A,0))</f>
        <v>Arizona</v>
      </c>
      <c r="B50" s="4" t="str">
        <f>INDEX('MO Store'!C:C,MATCH($K50,'MO Store'!$A:$A,0))</f>
        <v>Legacy Village</v>
      </c>
      <c r="C50" s="4" t="str">
        <f>INDEX('MO Store'!D:D,MATCH($K50,'MO Store'!$A:$A,0))</f>
        <v>Anthony Galichet</v>
      </c>
      <c r="D50" s="4" t="str">
        <f>INDEX('MO Store'!F:F,MATCH($K50,'MO Store'!$A:$A,0))</f>
        <v>No SD</v>
      </c>
      <c r="E50" s="4" t="str">
        <f>INDEX('MO Store'!G:G,MATCH($K50,'MO Store'!$A:$A,0))</f>
        <v>Susu Leong</v>
      </c>
      <c r="F50" s="4" t="str">
        <f>INDEX('MO Store'!E:E,MATCH($K50,'MO Store'!$A:$A,0))</f>
        <v>Brittanie Braggs</v>
      </c>
      <c r="G50" s="4" t="str">
        <f>INDEX('MO Store'!I:I,MATCH($K50,'MO Store'!$A:$A,0))</f>
        <v>Regular</v>
      </c>
      <c r="H50" s="60" t="s">
        <v>825</v>
      </c>
      <c r="I50" s="19" t="s">
        <v>1944</v>
      </c>
      <c r="J50" s="19" t="s">
        <v>1495</v>
      </c>
      <c r="K50" s="18">
        <v>178016</v>
      </c>
      <c r="L50" s="18" t="str">
        <f t="shared" si="0"/>
        <v>No</v>
      </c>
      <c r="M50" s="18">
        <v>25.740000000000002</v>
      </c>
      <c r="N50" s="48">
        <v>0</v>
      </c>
      <c r="O50" s="48">
        <v>0</v>
      </c>
      <c r="P50" s="47">
        <f t="shared" si="1"/>
        <v>0</v>
      </c>
    </row>
    <row r="51" spans="1:16" x14ac:dyDescent="0.25">
      <c r="A51" s="4" t="str">
        <f>INDEX('MO Store'!B:B,MATCH($K51,'MO Store'!$A:$A,0))</f>
        <v>Wisconsin East</v>
      </c>
      <c r="B51" s="4" t="str">
        <f>INDEX('MO Store'!C:C,MATCH($K51,'MO Store'!$A:$A,0))</f>
        <v>WAUKESHA</v>
      </c>
      <c r="C51" s="4" t="str">
        <f>INDEX('MO Store'!D:D,MATCH($K51,'MO Store'!$A:$A,0))</f>
        <v>Anthony Galichet</v>
      </c>
      <c r="D51" s="4" t="str">
        <f>INDEX('MO Store'!F:F,MATCH($K51,'MO Store'!$A:$A,0))</f>
        <v>No SD</v>
      </c>
      <c r="E51" s="4" t="str">
        <f>INDEX('MO Store'!G:G,MATCH($K51,'MO Store'!$A:$A,0))</f>
        <v>Jayme Roraff</v>
      </c>
      <c r="F51" s="4" t="str">
        <f>INDEX('MO Store'!E:E,MATCH($K51,'MO Store'!$A:$A,0))</f>
        <v>Brittanie Braggs</v>
      </c>
      <c r="G51" s="4" t="str">
        <f>INDEX('MO Store'!I:I,MATCH($K51,'MO Store'!$A:$A,0))</f>
        <v>Regular</v>
      </c>
      <c r="H51" s="60" t="s">
        <v>961</v>
      </c>
      <c r="I51" s="19" t="s">
        <v>1947</v>
      </c>
      <c r="J51" s="19" t="s">
        <v>1493</v>
      </c>
      <c r="K51" s="18">
        <v>176115</v>
      </c>
      <c r="L51" s="18" t="str">
        <f t="shared" si="0"/>
        <v>No</v>
      </c>
      <c r="M51" s="18">
        <v>34.35</v>
      </c>
      <c r="N51" s="48">
        <v>0</v>
      </c>
      <c r="O51" s="48">
        <v>0</v>
      </c>
      <c r="P51" s="47">
        <f t="shared" si="1"/>
        <v>0</v>
      </c>
    </row>
    <row r="52" spans="1:16" x14ac:dyDescent="0.25">
      <c r="A52" s="4" t="str">
        <f>INDEX('MO Store'!B:B,MATCH($K52,'MO Store'!$A:$A,0))</f>
        <v>Houston North East</v>
      </c>
      <c r="B52" s="4" t="str">
        <f>INDEX('MO Store'!C:C,MATCH($K52,'MO Store'!$A:$A,0))</f>
        <v>Fondren Village</v>
      </c>
      <c r="C52" s="4" t="str">
        <f>INDEX('MO Store'!D:D,MATCH($K52,'MO Store'!$A:$A,0))</f>
        <v>Anthony Galichet</v>
      </c>
      <c r="D52" s="4" t="str">
        <f>INDEX('MO Store'!F:F,MATCH($K52,'MO Store'!$A:$A,0))</f>
        <v>Romio Hamdar</v>
      </c>
      <c r="E52" s="4" t="str">
        <f>INDEX('MO Store'!G:G,MATCH($K52,'MO Store'!$A:$A,0))</f>
        <v>Suhail Ishaq</v>
      </c>
      <c r="F52" s="4" t="str">
        <f>INDEX('MO Store'!E:E,MATCH($K52,'MO Store'!$A:$A,0))</f>
        <v>Brittanie Braggs</v>
      </c>
      <c r="G52" s="4" t="str">
        <f>INDEX('MO Store'!I:I,MATCH($K52,'MO Store'!$A:$A,0))</f>
        <v>Regular</v>
      </c>
      <c r="H52" s="60" t="s">
        <v>271</v>
      </c>
      <c r="I52" s="19" t="s">
        <v>1953</v>
      </c>
      <c r="J52" s="19" t="s">
        <v>1494</v>
      </c>
      <c r="K52" s="18">
        <v>209863</v>
      </c>
      <c r="L52" s="18" t="str">
        <f t="shared" si="0"/>
        <v>No</v>
      </c>
      <c r="M52" s="18">
        <v>29</v>
      </c>
      <c r="N52" s="48">
        <v>0</v>
      </c>
      <c r="O52" s="48">
        <v>0</v>
      </c>
      <c r="P52" s="47">
        <f t="shared" si="1"/>
        <v>0</v>
      </c>
    </row>
    <row r="53" spans="1:16" x14ac:dyDescent="0.25">
      <c r="A53" s="4" t="str">
        <f>INDEX('MO Store'!B:B,MATCH($K53,'MO Store'!$A:$A,0))</f>
        <v>San Antonio/Laredo</v>
      </c>
      <c r="B53" s="4" t="str">
        <f>INDEX('MO Store'!C:C,MATCH($K53,'MO Store'!$A:$A,0))</f>
        <v>EAGLE PASS</v>
      </c>
      <c r="C53" s="4" t="str">
        <f>INDEX('MO Store'!D:D,MATCH($K53,'MO Store'!$A:$A,0))</f>
        <v>Anthony Galichet</v>
      </c>
      <c r="D53" s="4" t="str">
        <f>INDEX('MO Store'!F:F,MATCH($K53,'MO Store'!$A:$A,0))</f>
        <v>Romio Hamdar</v>
      </c>
      <c r="E53" s="4" t="str">
        <f>INDEX('MO Store'!G:G,MATCH($K53,'MO Store'!$A:$A,0))</f>
        <v>Veronica Ramos</v>
      </c>
      <c r="F53" s="4" t="str">
        <f>INDEX('MO Store'!E:E,MATCH($K53,'MO Store'!$A:$A,0))</f>
        <v>Brittanie Braggs</v>
      </c>
      <c r="G53" s="4" t="str">
        <f>INDEX('MO Store'!I:I,MATCH($K53,'MO Store'!$A:$A,0))</f>
        <v>Flagship</v>
      </c>
      <c r="H53" s="60" t="s">
        <v>787</v>
      </c>
      <c r="I53" s="19" t="s">
        <v>1956</v>
      </c>
      <c r="J53" s="19" t="s">
        <v>1494</v>
      </c>
      <c r="K53" s="18">
        <v>207753</v>
      </c>
      <c r="L53" s="18" t="str">
        <f t="shared" si="0"/>
        <v>No</v>
      </c>
      <c r="M53" s="18">
        <v>26.97</v>
      </c>
      <c r="N53" s="48">
        <v>0</v>
      </c>
      <c r="O53" s="48">
        <v>0</v>
      </c>
      <c r="P53" s="47">
        <f t="shared" si="1"/>
        <v>0</v>
      </c>
    </row>
    <row r="54" spans="1:16" x14ac:dyDescent="0.25">
      <c r="A54" s="4" t="str">
        <f>INDEX('MO Store'!B:B,MATCH($K54,'MO Store'!$A:$A,0))</f>
        <v>Wisconsin West</v>
      </c>
      <c r="B54" s="4" t="str">
        <f>INDEX('MO Store'!C:C,MATCH($K54,'MO Store'!$A:$A,0))</f>
        <v>BELVIDERE</v>
      </c>
      <c r="C54" s="4" t="str">
        <f>INDEX('MO Store'!D:D,MATCH($K54,'MO Store'!$A:$A,0))</f>
        <v>Anthony Galichet</v>
      </c>
      <c r="D54" s="4" t="str">
        <f>INDEX('MO Store'!F:F,MATCH($K54,'MO Store'!$A:$A,0))</f>
        <v>No SD</v>
      </c>
      <c r="E54" s="4" t="str">
        <f>INDEX('MO Store'!G:G,MATCH($K54,'MO Store'!$A:$A,0))</f>
        <v>Jayme Roraff</v>
      </c>
      <c r="F54" s="4" t="str">
        <f>INDEX('MO Store'!E:E,MATCH($K54,'MO Store'!$A:$A,0))</f>
        <v>Brittanie Braggs</v>
      </c>
      <c r="G54" s="4" t="str">
        <f>INDEX('MO Store'!I:I,MATCH($K54,'MO Store'!$A:$A,0))</f>
        <v>Focus</v>
      </c>
      <c r="H54" s="60" t="s">
        <v>313</v>
      </c>
      <c r="I54" s="19" t="s">
        <v>1957</v>
      </c>
      <c r="J54" s="19" t="s">
        <v>1493</v>
      </c>
      <c r="K54" s="18">
        <v>215003</v>
      </c>
      <c r="L54" s="18" t="str">
        <f t="shared" si="0"/>
        <v>No</v>
      </c>
      <c r="M54" s="18">
        <v>27.71</v>
      </c>
      <c r="N54" s="48">
        <v>0</v>
      </c>
      <c r="O54" s="48">
        <v>0</v>
      </c>
      <c r="P54" s="47">
        <f t="shared" si="1"/>
        <v>0</v>
      </c>
    </row>
    <row r="55" spans="1:16" x14ac:dyDescent="0.25">
      <c r="A55" s="4" t="str">
        <f>INDEX('MO Store'!B:B,MATCH($K55,'MO Store'!$A:$A,0))</f>
        <v>Houston North East</v>
      </c>
      <c r="B55" s="4" t="str">
        <f>INDEX('MO Store'!C:C,MATCH($K55,'MO Store'!$A:$A,0))</f>
        <v>Richmond (River Park)</v>
      </c>
      <c r="C55" s="4" t="str">
        <f>INDEX('MO Store'!D:D,MATCH($K55,'MO Store'!$A:$A,0))</f>
        <v>Anthony Galichet</v>
      </c>
      <c r="D55" s="4" t="str">
        <f>INDEX('MO Store'!F:F,MATCH($K55,'MO Store'!$A:$A,0))</f>
        <v>Romio Hamdar</v>
      </c>
      <c r="E55" s="4" t="str">
        <f>INDEX('MO Store'!G:G,MATCH($K55,'MO Store'!$A:$A,0))</f>
        <v>Suhail Ishaq</v>
      </c>
      <c r="F55" s="4" t="str">
        <f>INDEX('MO Store'!E:E,MATCH($K55,'MO Store'!$A:$A,0))</f>
        <v>Brittanie Braggs</v>
      </c>
      <c r="G55" s="4" t="str">
        <f>INDEX('MO Store'!I:I,MATCH($K55,'MO Store'!$A:$A,0))</f>
        <v>Regular</v>
      </c>
      <c r="H55" s="60" t="s">
        <v>989</v>
      </c>
      <c r="I55" s="19" t="s">
        <v>1958</v>
      </c>
      <c r="J55" s="19" t="s">
        <v>1494</v>
      </c>
      <c r="K55" s="18">
        <v>174110</v>
      </c>
      <c r="L55" s="18" t="str">
        <f t="shared" si="0"/>
        <v>No</v>
      </c>
      <c r="M55" s="18">
        <v>28.87</v>
      </c>
      <c r="N55" s="48">
        <v>0</v>
      </c>
      <c r="O55" s="48">
        <v>0</v>
      </c>
      <c r="P55" s="47">
        <f t="shared" si="1"/>
        <v>0</v>
      </c>
    </row>
    <row r="56" spans="1:16" x14ac:dyDescent="0.25">
      <c r="A56" s="4" t="str">
        <f>INDEX('MO Store'!B:B,MATCH($K56,'MO Store'!$A:$A,0))</f>
        <v>Houston North East</v>
      </c>
      <c r="B56" s="4" t="str">
        <f>INDEX('MO Store'!C:C,MATCH($K56,'MO Store'!$A:$A,0))</f>
        <v>Texas City</v>
      </c>
      <c r="C56" s="4" t="str">
        <f>INDEX('MO Store'!D:D,MATCH($K56,'MO Store'!$A:$A,0))</f>
        <v>Anthony Galichet</v>
      </c>
      <c r="D56" s="4" t="str">
        <f>INDEX('MO Store'!F:F,MATCH($K56,'MO Store'!$A:$A,0))</f>
        <v>Romio Hamdar</v>
      </c>
      <c r="E56" s="4" t="str">
        <f>INDEX('MO Store'!G:G,MATCH($K56,'MO Store'!$A:$A,0))</f>
        <v>Suhail Ishaq</v>
      </c>
      <c r="F56" s="4" t="str">
        <f>INDEX('MO Store'!E:E,MATCH($K56,'MO Store'!$A:$A,0))</f>
        <v>Brittanie Braggs</v>
      </c>
      <c r="G56" s="4" t="str">
        <f>INDEX('MO Store'!I:I,MATCH($K56,'MO Store'!$A:$A,0))</f>
        <v>Regular</v>
      </c>
      <c r="H56" s="60" t="s">
        <v>232</v>
      </c>
      <c r="I56" s="19" t="s">
        <v>1960</v>
      </c>
      <c r="J56" s="19" t="s">
        <v>1494</v>
      </c>
      <c r="K56" s="18">
        <v>180413</v>
      </c>
      <c r="L56" s="18" t="str">
        <f t="shared" si="0"/>
        <v>No</v>
      </c>
      <c r="M56" s="18">
        <v>29.660000000000004</v>
      </c>
      <c r="N56" s="48">
        <v>0</v>
      </c>
      <c r="O56" s="48">
        <v>0</v>
      </c>
      <c r="P56" s="47">
        <f t="shared" si="1"/>
        <v>0</v>
      </c>
    </row>
    <row r="57" spans="1:16" x14ac:dyDescent="0.25">
      <c r="A57" s="4" t="str">
        <f>INDEX('MO Store'!B:B,MATCH($K57,'MO Store'!$A:$A,0))</f>
        <v>North Carolina</v>
      </c>
      <c r="B57" s="4" t="str">
        <f>INDEX('MO Store'!C:C,MATCH($K57,'MO Store'!$A:$A,0))</f>
        <v>Winterville NC</v>
      </c>
      <c r="C57" s="4" t="str">
        <f>INDEX('MO Store'!D:D,MATCH($K57,'MO Store'!$A:$A,0))</f>
        <v>Anthony Galichet</v>
      </c>
      <c r="D57" s="4" t="str">
        <f>INDEX('MO Store'!F:F,MATCH($K57,'MO Store'!$A:$A,0))</f>
        <v>No SD</v>
      </c>
      <c r="E57" s="4" t="str">
        <f>INDEX('MO Store'!G:G,MATCH($K57,'MO Store'!$A:$A,0))</f>
        <v>North Carolina Market - No TM</v>
      </c>
      <c r="F57" s="4" t="str">
        <f>INDEX('MO Store'!E:E,MATCH($K57,'MO Store'!$A:$A,0))</f>
        <v>Brittanie Braggs</v>
      </c>
      <c r="G57" s="4" t="str">
        <f>INDEX('MO Store'!I:I,MATCH($K57,'MO Store'!$A:$A,0))</f>
        <v>Regular</v>
      </c>
      <c r="H57" s="60" t="s">
        <v>919</v>
      </c>
      <c r="I57" s="19" t="s">
        <v>1963</v>
      </c>
      <c r="J57" s="19" t="s">
        <v>1493</v>
      </c>
      <c r="K57" s="18">
        <v>177547</v>
      </c>
      <c r="L57" s="18" t="str">
        <f t="shared" si="0"/>
        <v>No</v>
      </c>
      <c r="M57" s="18">
        <v>19.22</v>
      </c>
      <c r="N57" s="48">
        <v>0</v>
      </c>
      <c r="O57" s="48">
        <v>0</v>
      </c>
      <c r="P57" s="47">
        <f t="shared" si="1"/>
        <v>0</v>
      </c>
    </row>
    <row r="58" spans="1:16" x14ac:dyDescent="0.25">
      <c r="A58" s="4" t="str">
        <f>INDEX('MO Store'!B:B,MATCH($K58,'MO Store'!$A:$A,0))</f>
        <v>North Carolina</v>
      </c>
      <c r="B58" s="4" t="str">
        <f>INDEX('MO Store'!C:C,MATCH($K58,'MO Store'!$A:$A,0))</f>
        <v>Reidsville Rd</v>
      </c>
      <c r="C58" s="4" t="str">
        <f>INDEX('MO Store'!D:D,MATCH($K58,'MO Store'!$A:$A,0))</f>
        <v>Anthony Galichet</v>
      </c>
      <c r="D58" s="4" t="str">
        <f>INDEX('MO Store'!F:F,MATCH($K58,'MO Store'!$A:$A,0))</f>
        <v>No SD</v>
      </c>
      <c r="E58" s="4" t="str">
        <f>INDEX('MO Store'!G:G,MATCH($K58,'MO Store'!$A:$A,0))</f>
        <v>North Carolina Market - No TM</v>
      </c>
      <c r="F58" s="4" t="str">
        <f>INDEX('MO Store'!E:E,MATCH($K58,'MO Store'!$A:$A,0))</f>
        <v>Brittanie Braggs</v>
      </c>
      <c r="G58" s="4" t="str">
        <f>INDEX('MO Store'!I:I,MATCH($K58,'MO Store'!$A:$A,0))</f>
        <v>Focus</v>
      </c>
      <c r="H58" s="60" t="s">
        <v>939</v>
      </c>
      <c r="I58" s="19" t="s">
        <v>1964</v>
      </c>
      <c r="J58" s="19" t="s">
        <v>1494</v>
      </c>
      <c r="K58" s="18">
        <v>220742</v>
      </c>
      <c r="L58" s="18" t="str">
        <f t="shared" si="0"/>
        <v>No</v>
      </c>
      <c r="M58" s="18">
        <v>29.620000000000005</v>
      </c>
      <c r="N58" s="48">
        <v>0</v>
      </c>
      <c r="O58" s="48">
        <v>0</v>
      </c>
      <c r="P58" s="47">
        <f t="shared" si="1"/>
        <v>0</v>
      </c>
    </row>
    <row r="59" spans="1:16" x14ac:dyDescent="0.25">
      <c r="A59" s="4" t="str">
        <f>INDEX('MO Store'!B:B,MATCH($K59,'MO Store'!$A:$A,0))</f>
        <v>Houston South West</v>
      </c>
      <c r="B59" s="4" t="str">
        <f>INDEX('MO Store'!C:C,MATCH($K59,'MO Store'!$A:$A,0))</f>
        <v>Westheimer Tanglewilde</v>
      </c>
      <c r="C59" s="4" t="str">
        <f>INDEX('MO Store'!D:D,MATCH($K59,'MO Store'!$A:$A,0))</f>
        <v>Anthony Galichet</v>
      </c>
      <c r="D59" s="4" t="str">
        <f>INDEX('MO Store'!F:F,MATCH($K59,'MO Store'!$A:$A,0))</f>
        <v>Romio Hamdar</v>
      </c>
      <c r="E59" s="4" t="str">
        <f>INDEX('MO Store'!G:G,MATCH($K59,'MO Store'!$A:$A,0))</f>
        <v>Carlos Ayala-Level Up</v>
      </c>
      <c r="F59" s="4" t="str">
        <f>INDEX('MO Store'!E:E,MATCH($K59,'MO Store'!$A:$A,0))</f>
        <v>Brittanie Braggs</v>
      </c>
      <c r="G59" s="4" t="str">
        <f>INDEX('MO Store'!I:I,MATCH($K59,'MO Store'!$A:$A,0))</f>
        <v>Regular</v>
      </c>
      <c r="H59" s="60" t="s">
        <v>887</v>
      </c>
      <c r="I59" s="19" t="s">
        <v>1965</v>
      </c>
      <c r="J59" s="19" t="s">
        <v>1494</v>
      </c>
      <c r="K59" s="18">
        <v>209864</v>
      </c>
      <c r="L59" s="18" t="str">
        <f t="shared" si="0"/>
        <v>No</v>
      </c>
      <c r="M59" s="18">
        <v>31.919999999999998</v>
      </c>
      <c r="N59" s="48">
        <v>0</v>
      </c>
      <c r="O59" s="48">
        <v>0</v>
      </c>
      <c r="P59" s="47">
        <f t="shared" si="1"/>
        <v>0</v>
      </c>
    </row>
    <row r="60" spans="1:16" x14ac:dyDescent="0.25">
      <c r="A60" s="4" t="str">
        <f>INDEX('MO Store'!B:B,MATCH($K60,'MO Store'!$A:$A,0))</f>
        <v>Arizona</v>
      </c>
      <c r="B60" s="4" t="str">
        <f>INDEX('MO Store'!C:C,MATCH($K60,'MO Store'!$A:$A,0))</f>
        <v>Buffalo Spot</v>
      </c>
      <c r="C60" s="4" t="str">
        <f>INDEX('MO Store'!D:D,MATCH($K60,'MO Store'!$A:$A,0))</f>
        <v>Anthony Galichet</v>
      </c>
      <c r="D60" s="4" t="str">
        <f>INDEX('MO Store'!F:F,MATCH($K60,'MO Store'!$A:$A,0))</f>
        <v>No SD</v>
      </c>
      <c r="E60" s="4" t="str">
        <f>INDEX('MO Store'!G:G,MATCH($K60,'MO Store'!$A:$A,0))</f>
        <v>Susu Leong</v>
      </c>
      <c r="F60" s="4" t="str">
        <f>INDEX('MO Store'!E:E,MATCH($K60,'MO Store'!$A:$A,0))</f>
        <v>Brittanie Braggs</v>
      </c>
      <c r="G60" s="4" t="str">
        <f>INDEX('MO Store'!I:I,MATCH($K60,'MO Store'!$A:$A,0))</f>
        <v>Battleship</v>
      </c>
      <c r="H60" s="60" t="s">
        <v>947</v>
      </c>
      <c r="I60" s="19" t="s">
        <v>1966</v>
      </c>
      <c r="J60" s="19" t="s">
        <v>1494</v>
      </c>
      <c r="K60" s="18">
        <v>178109</v>
      </c>
      <c r="L60" s="18" t="str">
        <f t="shared" si="0"/>
        <v>No</v>
      </c>
      <c r="M60" s="18">
        <v>28.400000000000002</v>
      </c>
      <c r="N60" s="48">
        <v>0</v>
      </c>
      <c r="O60" s="48">
        <v>0</v>
      </c>
      <c r="P60" s="47">
        <f t="shared" si="1"/>
        <v>0</v>
      </c>
    </row>
    <row r="61" spans="1:16" x14ac:dyDescent="0.25">
      <c r="A61" s="4" t="str">
        <f>INDEX('MO Store'!B:B,MATCH($K61,'MO Store'!$A:$A,0))</f>
        <v>Arizona</v>
      </c>
      <c r="B61" s="4" t="str">
        <f>INDEX('MO Store'!C:C,MATCH($K61,'MO Store'!$A:$A,0))</f>
        <v>Buffalo Spot</v>
      </c>
      <c r="C61" s="4" t="str">
        <f>INDEX('MO Store'!D:D,MATCH($K61,'MO Store'!$A:$A,0))</f>
        <v>Anthony Galichet</v>
      </c>
      <c r="D61" s="4" t="str">
        <f>INDEX('MO Store'!F:F,MATCH($K61,'MO Store'!$A:$A,0))</f>
        <v>No SD</v>
      </c>
      <c r="E61" s="4" t="str">
        <f>INDEX('MO Store'!G:G,MATCH($K61,'MO Store'!$A:$A,0))</f>
        <v>Susu Leong</v>
      </c>
      <c r="F61" s="4" t="str">
        <f>INDEX('MO Store'!E:E,MATCH($K61,'MO Store'!$A:$A,0))</f>
        <v>Brittanie Braggs</v>
      </c>
      <c r="G61" s="4" t="str">
        <f>INDEX('MO Store'!I:I,MATCH($K61,'MO Store'!$A:$A,0))</f>
        <v>Battleship</v>
      </c>
      <c r="H61" s="60" t="s">
        <v>1086</v>
      </c>
      <c r="I61" s="19" t="s">
        <v>1970</v>
      </c>
      <c r="J61" s="19" t="s">
        <v>1494</v>
      </c>
      <c r="K61" s="18">
        <v>178109</v>
      </c>
      <c r="L61" s="18" t="str">
        <f t="shared" si="0"/>
        <v>No</v>
      </c>
      <c r="M61" s="18">
        <v>19.399999999999999</v>
      </c>
      <c r="N61" s="48">
        <v>0</v>
      </c>
      <c r="O61" s="48">
        <v>0</v>
      </c>
      <c r="P61" s="47">
        <f t="shared" si="1"/>
        <v>0</v>
      </c>
    </row>
    <row r="62" spans="1:16" x14ac:dyDescent="0.25">
      <c r="A62" s="4" t="str">
        <f>INDEX('MO Store'!B:B,MATCH($K62,'MO Store'!$A:$A,0))</f>
        <v>Houston South West</v>
      </c>
      <c r="B62" s="4" t="str">
        <f>INDEX('MO Store'!C:C,MATCH($K62,'MO Store'!$A:$A,0))</f>
        <v>Memorial Dr</v>
      </c>
      <c r="C62" s="4" t="str">
        <f>INDEX('MO Store'!D:D,MATCH($K62,'MO Store'!$A:$A,0))</f>
        <v>Anthony Galichet</v>
      </c>
      <c r="D62" s="4" t="str">
        <f>INDEX('MO Store'!F:F,MATCH($K62,'MO Store'!$A:$A,0))</f>
        <v>Romio Hamdar</v>
      </c>
      <c r="E62" s="4" t="str">
        <f>INDEX('MO Store'!G:G,MATCH($K62,'MO Store'!$A:$A,0))</f>
        <v>Carlos Ayala-Level Up</v>
      </c>
      <c r="F62" s="4" t="str">
        <f>INDEX('MO Store'!E:E,MATCH($K62,'MO Store'!$A:$A,0))</f>
        <v>Brittanie Braggs</v>
      </c>
      <c r="G62" s="4" t="str">
        <f>INDEX('MO Store'!I:I,MATCH($K62,'MO Store'!$A:$A,0))</f>
        <v>Regular</v>
      </c>
      <c r="H62" s="60" t="s">
        <v>962</v>
      </c>
      <c r="I62" s="19" t="s">
        <v>1975</v>
      </c>
      <c r="J62" s="19" t="s">
        <v>1493</v>
      </c>
      <c r="K62" s="18">
        <v>213409</v>
      </c>
      <c r="L62" s="18" t="str">
        <f t="shared" si="0"/>
        <v>No</v>
      </c>
      <c r="M62" s="18">
        <v>31.61</v>
      </c>
      <c r="N62" s="48">
        <v>0</v>
      </c>
      <c r="O62" s="48">
        <v>0</v>
      </c>
      <c r="P62" s="47">
        <f t="shared" si="1"/>
        <v>0</v>
      </c>
    </row>
    <row r="63" spans="1:16" x14ac:dyDescent="0.25">
      <c r="A63" s="4" t="str">
        <f>INDEX('MO Store'!B:B,MATCH($K63,'MO Store'!$A:$A,0))</f>
        <v>San Antonio/Laredo</v>
      </c>
      <c r="B63" s="4" t="str">
        <f>INDEX('MO Store'!C:C,MATCH($K63,'MO Store'!$A:$A,0))</f>
        <v>Laredo Crossing</v>
      </c>
      <c r="C63" s="4" t="str">
        <f>INDEX('MO Store'!D:D,MATCH($K63,'MO Store'!$A:$A,0))</f>
        <v>Anthony Galichet</v>
      </c>
      <c r="D63" s="4" t="str">
        <f>INDEX('MO Store'!F:F,MATCH($K63,'MO Store'!$A:$A,0))</f>
        <v>Romio Hamdar</v>
      </c>
      <c r="E63" s="4" t="str">
        <f>INDEX('MO Store'!G:G,MATCH($K63,'MO Store'!$A:$A,0))</f>
        <v>Veronica Ramos</v>
      </c>
      <c r="F63" s="4" t="str">
        <f>INDEX('MO Store'!E:E,MATCH($K63,'MO Store'!$A:$A,0))</f>
        <v>Brittanie Braggs</v>
      </c>
      <c r="G63" s="4" t="str">
        <f>INDEX('MO Store'!I:I,MATCH($K63,'MO Store'!$A:$A,0))</f>
        <v>Regular</v>
      </c>
      <c r="H63" s="60" t="s">
        <v>149</v>
      </c>
      <c r="I63" s="19" t="s">
        <v>1976</v>
      </c>
      <c r="J63" s="19" t="s">
        <v>1494</v>
      </c>
      <c r="K63" s="18">
        <v>174067</v>
      </c>
      <c r="L63" s="18" t="str">
        <f t="shared" si="0"/>
        <v>No</v>
      </c>
      <c r="M63" s="18">
        <v>34.65</v>
      </c>
      <c r="N63" s="48">
        <v>0</v>
      </c>
      <c r="O63" s="48">
        <v>0</v>
      </c>
      <c r="P63" s="47">
        <f t="shared" si="1"/>
        <v>0</v>
      </c>
    </row>
    <row r="64" spans="1:16" x14ac:dyDescent="0.25">
      <c r="A64" s="4" t="str">
        <f>INDEX('MO Store'!B:B,MATCH($K64,'MO Store'!$A:$A,0))</f>
        <v>Houston North East</v>
      </c>
      <c r="B64" s="4" t="str">
        <f>INDEX('MO Store'!C:C,MATCH($K64,'MO Store'!$A:$A,0))</f>
        <v>Texas City</v>
      </c>
      <c r="C64" s="4" t="str">
        <f>INDEX('MO Store'!D:D,MATCH($K64,'MO Store'!$A:$A,0))</f>
        <v>Anthony Galichet</v>
      </c>
      <c r="D64" s="4" t="str">
        <f>INDEX('MO Store'!F:F,MATCH($K64,'MO Store'!$A:$A,0))</f>
        <v>Romio Hamdar</v>
      </c>
      <c r="E64" s="4" t="str">
        <f>INDEX('MO Store'!G:G,MATCH($K64,'MO Store'!$A:$A,0))</f>
        <v>Suhail Ishaq</v>
      </c>
      <c r="F64" s="4" t="str">
        <f>INDEX('MO Store'!E:E,MATCH($K64,'MO Store'!$A:$A,0))</f>
        <v>Brittanie Braggs</v>
      </c>
      <c r="G64" s="4" t="str">
        <f>INDEX('MO Store'!I:I,MATCH($K64,'MO Store'!$A:$A,0))</f>
        <v>Regular</v>
      </c>
      <c r="H64" s="60" t="s">
        <v>1087</v>
      </c>
      <c r="I64" s="19" t="s">
        <v>1977</v>
      </c>
      <c r="J64" s="19" t="s">
        <v>1494</v>
      </c>
      <c r="K64" s="18">
        <v>180413</v>
      </c>
      <c r="L64" s="18" t="str">
        <f t="shared" si="0"/>
        <v>No</v>
      </c>
      <c r="M64" s="18">
        <v>33.880000000000003</v>
      </c>
      <c r="N64" s="48">
        <v>0</v>
      </c>
      <c r="O64" s="48">
        <v>0</v>
      </c>
      <c r="P64" s="47">
        <f t="shared" si="1"/>
        <v>0</v>
      </c>
    </row>
    <row r="65" spans="1:16" x14ac:dyDescent="0.25">
      <c r="A65" s="4" t="str">
        <f>INDEX('MO Store'!B:B,MATCH($K65,'MO Store'!$A:$A,0))</f>
        <v>San Antonio/Laredo</v>
      </c>
      <c r="B65" s="4" t="str">
        <f>INDEX('MO Store'!C:C,MATCH($K65,'MO Store'!$A:$A,0))</f>
        <v>Uvalde</v>
      </c>
      <c r="C65" s="4" t="str">
        <f>INDEX('MO Store'!D:D,MATCH($K65,'MO Store'!$A:$A,0))</f>
        <v>Anthony Galichet</v>
      </c>
      <c r="D65" s="4" t="str">
        <f>INDEX('MO Store'!F:F,MATCH($K65,'MO Store'!$A:$A,0))</f>
        <v>Romio Hamdar</v>
      </c>
      <c r="E65" s="4" t="str">
        <f>INDEX('MO Store'!G:G,MATCH($K65,'MO Store'!$A:$A,0))</f>
        <v>Veronica Ramos</v>
      </c>
      <c r="F65" s="4" t="str">
        <f>INDEX('MO Store'!E:E,MATCH($K65,'MO Store'!$A:$A,0))</f>
        <v>Brittanie Braggs</v>
      </c>
      <c r="G65" s="4" t="str">
        <f>INDEX('MO Store'!I:I,MATCH($K65,'MO Store'!$A:$A,0))</f>
        <v>Flagship</v>
      </c>
      <c r="H65" s="60" t="s">
        <v>858</v>
      </c>
      <c r="I65" s="19" t="s">
        <v>1978</v>
      </c>
      <c r="J65" s="19" t="s">
        <v>1494</v>
      </c>
      <c r="K65" s="18">
        <v>215747</v>
      </c>
      <c r="L65" s="18" t="str">
        <f t="shared" si="0"/>
        <v>No</v>
      </c>
      <c r="M65" s="18">
        <v>29.19</v>
      </c>
      <c r="N65" s="48">
        <v>0</v>
      </c>
      <c r="O65" s="48">
        <v>0</v>
      </c>
      <c r="P65" s="47">
        <f t="shared" si="1"/>
        <v>0</v>
      </c>
    </row>
    <row r="66" spans="1:16" x14ac:dyDescent="0.25">
      <c r="A66" s="4" t="str">
        <f>INDEX('MO Store'!B:B,MATCH($K66,'MO Store'!$A:$A,0))</f>
        <v>Arizona</v>
      </c>
      <c r="B66" s="4" t="str">
        <f>INDEX('MO Store'!C:C,MATCH($K66,'MO Store'!$A:$A,0))</f>
        <v>MIDVALE PLAZA</v>
      </c>
      <c r="C66" s="4" t="str">
        <f>INDEX('MO Store'!D:D,MATCH($K66,'MO Store'!$A:$A,0))</f>
        <v>Anthony Galichet</v>
      </c>
      <c r="D66" s="4" t="str">
        <f>INDEX('MO Store'!F:F,MATCH($K66,'MO Store'!$A:$A,0))</f>
        <v>No SD</v>
      </c>
      <c r="E66" s="4" t="str">
        <f>INDEX('MO Store'!G:G,MATCH($K66,'MO Store'!$A:$A,0))</f>
        <v>Susu Leong</v>
      </c>
      <c r="F66" s="4" t="str">
        <f>INDEX('MO Store'!E:E,MATCH($K66,'MO Store'!$A:$A,0))</f>
        <v>Brittanie Braggs</v>
      </c>
      <c r="G66" s="4" t="str">
        <f>INDEX('MO Store'!I:I,MATCH($K66,'MO Store'!$A:$A,0))</f>
        <v>Regular</v>
      </c>
      <c r="H66" s="60" t="s">
        <v>336</v>
      </c>
      <c r="I66" s="19" t="s">
        <v>1979</v>
      </c>
      <c r="J66" s="19" t="s">
        <v>1496</v>
      </c>
      <c r="K66" s="18">
        <v>216515</v>
      </c>
      <c r="L66" s="18" t="str">
        <f t="shared" si="0"/>
        <v>No</v>
      </c>
      <c r="M66" s="18">
        <v>30.38</v>
      </c>
      <c r="N66" s="48">
        <v>0</v>
      </c>
      <c r="O66" s="48">
        <v>0</v>
      </c>
      <c r="P66" s="47">
        <f t="shared" si="1"/>
        <v>0</v>
      </c>
    </row>
    <row r="67" spans="1:16" x14ac:dyDescent="0.25">
      <c r="A67" s="4" t="str">
        <f>INDEX('MO Store'!B:B,MATCH($K67,'MO Store'!$A:$A,0))</f>
        <v>Houston South West</v>
      </c>
      <c r="B67" s="4" t="str">
        <f>INDEX('MO Store'!C:C,MATCH($K67,'MO Store'!$A:$A,0))</f>
        <v>Little York Rd</v>
      </c>
      <c r="C67" s="4" t="str">
        <f>INDEX('MO Store'!D:D,MATCH($K67,'MO Store'!$A:$A,0))</f>
        <v>Anthony Galichet</v>
      </c>
      <c r="D67" s="4" t="str">
        <f>INDEX('MO Store'!F:F,MATCH($K67,'MO Store'!$A:$A,0))</f>
        <v>Romio Hamdar</v>
      </c>
      <c r="E67" s="4" t="str">
        <f>INDEX('MO Store'!G:G,MATCH($K67,'MO Store'!$A:$A,0))</f>
        <v>Carlos Ayala-Level Up</v>
      </c>
      <c r="F67" s="4" t="str">
        <f>INDEX('MO Store'!E:E,MATCH($K67,'MO Store'!$A:$A,0))</f>
        <v>Brittanie Braggs</v>
      </c>
      <c r="G67" s="4" t="str">
        <f>INDEX('MO Store'!I:I,MATCH($K67,'MO Store'!$A:$A,0))</f>
        <v>Regular</v>
      </c>
      <c r="H67" s="60" t="s">
        <v>906</v>
      </c>
      <c r="I67" s="19" t="s">
        <v>1980</v>
      </c>
      <c r="J67" s="19" t="s">
        <v>1494</v>
      </c>
      <c r="K67" s="18">
        <v>217138</v>
      </c>
      <c r="L67" s="18" t="str">
        <f t="shared" si="0"/>
        <v>No</v>
      </c>
      <c r="M67" s="18">
        <v>31.19</v>
      </c>
      <c r="N67" s="48">
        <v>0</v>
      </c>
      <c r="O67" s="48">
        <v>0</v>
      </c>
      <c r="P67" s="47">
        <f t="shared" si="1"/>
        <v>0</v>
      </c>
    </row>
    <row r="68" spans="1:16" x14ac:dyDescent="0.25">
      <c r="A68" s="4" t="str">
        <f>INDEX('MO Store'!B:B,MATCH($K68,'MO Store'!$A:$A,0))</f>
        <v>Wisconsin West</v>
      </c>
      <c r="B68" s="4" t="str">
        <f>INDEX('MO Store'!C:C,MATCH($K68,'MO Store'!$A:$A,0))</f>
        <v>Richland Center</v>
      </c>
      <c r="C68" s="4" t="str">
        <f>INDEX('MO Store'!D:D,MATCH($K68,'MO Store'!$A:$A,0))</f>
        <v>Anthony Galichet</v>
      </c>
      <c r="D68" s="4" t="str">
        <f>INDEX('MO Store'!F:F,MATCH($K68,'MO Store'!$A:$A,0))</f>
        <v>No SD</v>
      </c>
      <c r="E68" s="4" t="str">
        <f>INDEX('MO Store'!G:G,MATCH($K68,'MO Store'!$A:$A,0))</f>
        <v>Jayme Roraff</v>
      </c>
      <c r="F68" s="4" t="str">
        <f>INDEX('MO Store'!E:E,MATCH($K68,'MO Store'!$A:$A,0))</f>
        <v>Brittanie Braggs</v>
      </c>
      <c r="G68" s="4" t="str">
        <f>INDEX('MO Store'!I:I,MATCH($K68,'MO Store'!$A:$A,0))</f>
        <v>Regular</v>
      </c>
      <c r="H68" s="60" t="s">
        <v>360</v>
      </c>
      <c r="I68" s="19" t="s">
        <v>1981</v>
      </c>
      <c r="J68" s="19" t="s">
        <v>1493</v>
      </c>
      <c r="K68" s="18">
        <v>240355</v>
      </c>
      <c r="L68" s="18" t="str">
        <f t="shared" ref="L68:L131" si="2">IF(M68&gt;35,"Yes","No")</f>
        <v>No</v>
      </c>
      <c r="M68" s="18">
        <v>27.7</v>
      </c>
      <c r="N68" s="48">
        <v>0</v>
      </c>
      <c r="O68" s="48">
        <v>0</v>
      </c>
      <c r="P68" s="47">
        <f t="shared" ref="P68:P131" si="3">SUM(N68:O68)</f>
        <v>0</v>
      </c>
    </row>
    <row r="69" spans="1:16" x14ac:dyDescent="0.25">
      <c r="A69" s="4" t="str">
        <f>INDEX('MO Store'!B:B,MATCH($K69,'MO Store'!$A:$A,0))</f>
        <v>Houston North East</v>
      </c>
      <c r="B69" s="4" t="str">
        <f>INDEX('MO Store'!C:C,MATCH($K69,'MO Store'!$A:$A,0))</f>
        <v>Rosenberg</v>
      </c>
      <c r="C69" s="4" t="str">
        <f>INDEX('MO Store'!D:D,MATCH($K69,'MO Store'!$A:$A,0))</f>
        <v>Anthony Galichet</v>
      </c>
      <c r="D69" s="4" t="str">
        <f>INDEX('MO Store'!F:F,MATCH($K69,'MO Store'!$A:$A,0))</f>
        <v>Romio Hamdar</v>
      </c>
      <c r="E69" s="4" t="str">
        <f>INDEX('MO Store'!G:G,MATCH($K69,'MO Store'!$A:$A,0))</f>
        <v>Suhail Ishaq</v>
      </c>
      <c r="F69" s="4" t="str">
        <f>INDEX('MO Store'!E:E,MATCH($K69,'MO Store'!$A:$A,0))</f>
        <v>Brittanie Braggs</v>
      </c>
      <c r="G69" s="4" t="str">
        <f>INDEX('MO Store'!I:I,MATCH($K69,'MO Store'!$A:$A,0))</f>
        <v>Focus</v>
      </c>
      <c r="H69" s="60" t="s">
        <v>917</v>
      </c>
      <c r="I69" s="19" t="s">
        <v>1982</v>
      </c>
      <c r="J69" s="19" t="s">
        <v>1493</v>
      </c>
      <c r="K69" s="18">
        <v>219200</v>
      </c>
      <c r="L69" s="18" t="str">
        <f t="shared" si="2"/>
        <v>No</v>
      </c>
      <c r="M69" s="18">
        <v>11.16</v>
      </c>
      <c r="N69" s="48">
        <v>0</v>
      </c>
      <c r="O69" s="48">
        <v>0</v>
      </c>
      <c r="P69" s="47">
        <f t="shared" si="3"/>
        <v>0</v>
      </c>
    </row>
    <row r="70" spans="1:16" x14ac:dyDescent="0.25">
      <c r="A70" s="4" t="str">
        <f>INDEX('MO Store'!B:B,MATCH($K70,'MO Store'!$A:$A,0))</f>
        <v>Arizona</v>
      </c>
      <c r="B70" s="4" t="str">
        <f>INDEX('MO Store'!C:C,MATCH($K70,'MO Store'!$A:$A,0))</f>
        <v>Old Vail Plaza</v>
      </c>
      <c r="C70" s="4" t="str">
        <f>INDEX('MO Store'!D:D,MATCH($K70,'MO Store'!$A:$A,0))</f>
        <v>Anthony Galichet</v>
      </c>
      <c r="D70" s="4" t="str">
        <f>INDEX('MO Store'!F:F,MATCH($K70,'MO Store'!$A:$A,0))</f>
        <v>No SD</v>
      </c>
      <c r="E70" s="4" t="str">
        <f>INDEX('MO Store'!G:G,MATCH($K70,'MO Store'!$A:$A,0))</f>
        <v>Susu Leong</v>
      </c>
      <c r="F70" s="4" t="str">
        <f>INDEX('MO Store'!E:E,MATCH($K70,'MO Store'!$A:$A,0))</f>
        <v>Brittanie Braggs</v>
      </c>
      <c r="G70" s="4" t="str">
        <f>INDEX('MO Store'!I:I,MATCH($K70,'MO Store'!$A:$A,0))</f>
        <v>Regular</v>
      </c>
      <c r="H70" s="60" t="s">
        <v>970</v>
      </c>
      <c r="I70" s="19" t="s">
        <v>1987</v>
      </c>
      <c r="J70" s="19" t="s">
        <v>1493</v>
      </c>
      <c r="K70" s="18">
        <v>222262</v>
      </c>
      <c r="L70" s="18" t="str">
        <f t="shared" si="2"/>
        <v>No</v>
      </c>
      <c r="M70" s="18">
        <v>8.4</v>
      </c>
      <c r="N70" s="48">
        <v>0</v>
      </c>
      <c r="O70" s="48">
        <v>0</v>
      </c>
      <c r="P70" s="47">
        <f t="shared" si="3"/>
        <v>0</v>
      </c>
    </row>
    <row r="71" spans="1:16" x14ac:dyDescent="0.25">
      <c r="A71" s="4" t="str">
        <f>INDEX('MO Store'!B:B,MATCH($K71,'MO Store'!$A:$A,0))</f>
        <v>Colorado</v>
      </c>
      <c r="B71" s="4" t="str">
        <f>INDEX('MO Store'!C:C,MATCH($K71,'MO Store'!$A:$A,0))</f>
        <v>Sand Hill</v>
      </c>
      <c r="C71" s="4" t="str">
        <f>INDEX('MO Store'!D:D,MATCH($K71,'MO Store'!$A:$A,0))</f>
        <v>Anthony Galichet</v>
      </c>
      <c r="D71" s="4" t="str">
        <f>INDEX('MO Store'!F:F,MATCH($K71,'MO Store'!$A:$A,0))</f>
        <v>Romio Hamdar</v>
      </c>
      <c r="E71" s="4" t="str">
        <f>INDEX('MO Store'!G:G,MATCH($K71,'MO Store'!$A:$A,0))</f>
        <v>Colorado Market - No TM</v>
      </c>
      <c r="F71" s="4" t="str">
        <f>INDEX('MO Store'!E:E,MATCH($K71,'MO Store'!$A:$A,0))</f>
        <v>Brittanie Braggs</v>
      </c>
      <c r="G71" s="4" t="str">
        <f>INDEX('MO Store'!I:I,MATCH($K71,'MO Store'!$A:$A,0))</f>
        <v>Focus</v>
      </c>
      <c r="H71" s="60" t="s">
        <v>879</v>
      </c>
      <c r="I71" s="19" t="s">
        <v>1990</v>
      </c>
      <c r="J71" s="19" t="s">
        <v>1493</v>
      </c>
      <c r="K71" s="18">
        <v>195709</v>
      </c>
      <c r="L71" s="18" t="str">
        <f t="shared" si="2"/>
        <v>No</v>
      </c>
      <c r="M71" s="18">
        <v>17.25</v>
      </c>
      <c r="N71" s="48">
        <v>0</v>
      </c>
      <c r="O71" s="48">
        <v>0</v>
      </c>
      <c r="P71" s="47">
        <f t="shared" si="3"/>
        <v>0</v>
      </c>
    </row>
    <row r="72" spans="1:16" x14ac:dyDescent="0.25">
      <c r="A72" s="4" t="str">
        <f>INDEX('MO Store'!B:B,MATCH($K72,'MO Store'!$A:$A,0))</f>
        <v>San Antonio/Laredo</v>
      </c>
      <c r="B72" s="4" t="str">
        <f>INDEX('MO Store'!C:C,MATCH($K72,'MO Store'!$A:$A,0))</f>
        <v>Uvalde</v>
      </c>
      <c r="C72" s="4" t="str">
        <f>INDEX('MO Store'!D:D,MATCH($K72,'MO Store'!$A:$A,0))</f>
        <v>Anthony Galichet</v>
      </c>
      <c r="D72" s="4" t="str">
        <f>INDEX('MO Store'!F:F,MATCH($K72,'MO Store'!$A:$A,0))</f>
        <v>Romio Hamdar</v>
      </c>
      <c r="E72" s="4" t="str">
        <f>INDEX('MO Store'!G:G,MATCH($K72,'MO Store'!$A:$A,0))</f>
        <v>Veronica Ramos</v>
      </c>
      <c r="F72" s="4" t="str">
        <f>INDEX('MO Store'!E:E,MATCH($K72,'MO Store'!$A:$A,0))</f>
        <v>Brittanie Braggs</v>
      </c>
      <c r="G72" s="4" t="str">
        <f>INDEX('MO Store'!I:I,MATCH($K72,'MO Store'!$A:$A,0))</f>
        <v>Flagship</v>
      </c>
      <c r="H72" s="60" t="s">
        <v>984</v>
      </c>
      <c r="I72" s="19" t="s">
        <v>1991</v>
      </c>
      <c r="J72" s="19" t="s">
        <v>1494</v>
      </c>
      <c r="K72" s="18">
        <v>215747</v>
      </c>
      <c r="L72" s="18" t="str">
        <f t="shared" si="2"/>
        <v>No</v>
      </c>
      <c r="M72" s="18">
        <v>18.400000000000002</v>
      </c>
      <c r="N72" s="48">
        <v>0</v>
      </c>
      <c r="O72" s="48">
        <v>0</v>
      </c>
      <c r="P72" s="47">
        <f t="shared" si="3"/>
        <v>0</v>
      </c>
    </row>
    <row r="73" spans="1:16" x14ac:dyDescent="0.25">
      <c r="A73" s="4" t="str">
        <f>INDEX('MO Store'!B:B,MATCH($K73,'MO Store'!$A:$A,0))</f>
        <v>Austin</v>
      </c>
      <c r="B73" s="4" t="str">
        <f>INDEX('MO Store'!C:C,MATCH($K73,'MO Store'!$A:$A,0))</f>
        <v>OLTORF</v>
      </c>
      <c r="C73" s="4" t="str">
        <f>INDEX('MO Store'!D:D,MATCH($K73,'MO Store'!$A:$A,0))</f>
        <v>Anthony Galichet</v>
      </c>
      <c r="D73" s="4" t="str">
        <f>INDEX('MO Store'!F:F,MATCH($K73,'MO Store'!$A:$A,0))</f>
        <v>Romio Hamdar</v>
      </c>
      <c r="E73" s="4" t="str">
        <f>INDEX('MO Store'!G:G,MATCH($K73,'MO Store'!$A:$A,0))</f>
        <v>Austin TM</v>
      </c>
      <c r="F73" s="4" t="str">
        <f>INDEX('MO Store'!E:E,MATCH($K73,'MO Store'!$A:$A,0))</f>
        <v>Brittanie Braggs</v>
      </c>
      <c r="G73" s="4" t="str">
        <f>INDEX('MO Store'!I:I,MATCH($K73,'MO Store'!$A:$A,0))</f>
        <v>Regular</v>
      </c>
      <c r="H73" s="60" t="s">
        <v>1287</v>
      </c>
      <c r="I73" s="19" t="s">
        <v>1992</v>
      </c>
      <c r="J73" s="19" t="s">
        <v>1494</v>
      </c>
      <c r="K73" s="18">
        <v>176020</v>
      </c>
      <c r="L73" s="18" t="str">
        <f t="shared" si="2"/>
        <v>No</v>
      </c>
      <c r="M73" s="18">
        <v>29.34</v>
      </c>
      <c r="N73" s="48">
        <v>0</v>
      </c>
      <c r="O73" s="48">
        <v>0</v>
      </c>
      <c r="P73" s="47">
        <f t="shared" si="3"/>
        <v>0</v>
      </c>
    </row>
    <row r="74" spans="1:16" x14ac:dyDescent="0.25">
      <c r="A74" s="4" t="str">
        <f>INDEX('MO Store'!B:B,MATCH($K74,'MO Store'!$A:$A,0))</f>
        <v>Wisconsin West</v>
      </c>
      <c r="B74" s="4" t="str">
        <f>INDEX('MO Store'!C:C,MATCH($K74,'MO Store'!$A:$A,0))</f>
        <v>Tomah Buan Street</v>
      </c>
      <c r="C74" s="4" t="str">
        <f>INDEX('MO Store'!D:D,MATCH($K74,'MO Store'!$A:$A,0))</f>
        <v>Anthony Galichet</v>
      </c>
      <c r="D74" s="4" t="str">
        <f>INDEX('MO Store'!F:F,MATCH($K74,'MO Store'!$A:$A,0))</f>
        <v>No SD</v>
      </c>
      <c r="E74" s="4" t="str">
        <f>INDEX('MO Store'!G:G,MATCH($K74,'MO Store'!$A:$A,0))</f>
        <v>Jayme Roraff</v>
      </c>
      <c r="F74" s="4" t="str">
        <f>INDEX('MO Store'!E:E,MATCH($K74,'MO Store'!$A:$A,0))</f>
        <v>Brittanie Braggs</v>
      </c>
      <c r="G74" s="4" t="str">
        <f>INDEX('MO Store'!I:I,MATCH($K74,'MO Store'!$A:$A,0))</f>
        <v>Battleship</v>
      </c>
      <c r="H74" s="60" t="s">
        <v>1038</v>
      </c>
      <c r="I74" s="19" t="s">
        <v>1993</v>
      </c>
      <c r="J74" s="19" t="s">
        <v>1493</v>
      </c>
      <c r="K74" s="18">
        <v>180228</v>
      </c>
      <c r="L74" s="18" t="str">
        <f t="shared" si="2"/>
        <v>No</v>
      </c>
      <c r="M74" s="18">
        <v>26.970000000000002</v>
      </c>
      <c r="N74" s="48">
        <v>0</v>
      </c>
      <c r="O74" s="48">
        <v>0</v>
      </c>
      <c r="P74" s="47">
        <f t="shared" si="3"/>
        <v>0</v>
      </c>
    </row>
    <row r="75" spans="1:16" x14ac:dyDescent="0.25">
      <c r="A75" s="4" t="str">
        <f>INDEX('MO Store'!B:B,MATCH($K75,'MO Store'!$A:$A,0))</f>
        <v>Houston South West</v>
      </c>
      <c r="B75" s="4" t="str">
        <f>INDEX('MO Store'!C:C,MATCH($K75,'MO Store'!$A:$A,0))</f>
        <v>Rice Ave</v>
      </c>
      <c r="C75" s="4" t="str">
        <f>INDEX('MO Store'!D:D,MATCH($K75,'MO Store'!$A:$A,0))</f>
        <v>Anthony Galichet</v>
      </c>
      <c r="D75" s="4" t="str">
        <f>INDEX('MO Store'!F:F,MATCH($K75,'MO Store'!$A:$A,0))</f>
        <v>Romio Hamdar</v>
      </c>
      <c r="E75" s="4" t="str">
        <f>INDEX('MO Store'!G:G,MATCH($K75,'MO Store'!$A:$A,0))</f>
        <v>Carlos Ayala-Level Up</v>
      </c>
      <c r="F75" s="4" t="str">
        <f>INDEX('MO Store'!E:E,MATCH($K75,'MO Store'!$A:$A,0))</f>
        <v>Brittanie Braggs</v>
      </c>
      <c r="G75" s="4" t="str">
        <f>INDEX('MO Store'!I:I,MATCH($K75,'MO Store'!$A:$A,0))</f>
        <v>Regular</v>
      </c>
      <c r="H75" s="60" t="s">
        <v>920</v>
      </c>
      <c r="I75" s="19" t="s">
        <v>1999</v>
      </c>
      <c r="J75" s="19" t="s">
        <v>1494</v>
      </c>
      <c r="K75" s="18">
        <v>174112</v>
      </c>
      <c r="L75" s="18" t="str">
        <f t="shared" si="2"/>
        <v>No</v>
      </c>
      <c r="M75" s="18">
        <v>27.36</v>
      </c>
      <c r="N75" s="48">
        <v>0</v>
      </c>
      <c r="O75" s="48">
        <v>0</v>
      </c>
      <c r="P75" s="47">
        <f t="shared" si="3"/>
        <v>0</v>
      </c>
    </row>
    <row r="76" spans="1:16" x14ac:dyDescent="0.25">
      <c r="A76" s="4" t="str">
        <f>INDEX('MO Store'!B:B,MATCH($K76,'MO Store'!$A:$A,0))</f>
        <v>Colorado</v>
      </c>
      <c r="B76" s="4" t="str">
        <f>INDEX('MO Store'!C:C,MATCH($K76,'MO Store'!$A:$A,0))</f>
        <v>Interquest</v>
      </c>
      <c r="C76" s="4" t="str">
        <f>INDEX('MO Store'!D:D,MATCH($K76,'MO Store'!$A:$A,0))</f>
        <v>Anthony Galichet</v>
      </c>
      <c r="D76" s="4" t="str">
        <f>INDEX('MO Store'!F:F,MATCH($K76,'MO Store'!$A:$A,0))</f>
        <v>Romio Hamdar</v>
      </c>
      <c r="E76" s="4" t="str">
        <f>INDEX('MO Store'!G:G,MATCH($K76,'MO Store'!$A:$A,0))</f>
        <v>Colorado Market - No TM</v>
      </c>
      <c r="F76" s="4" t="str">
        <f>INDEX('MO Store'!E:E,MATCH($K76,'MO Store'!$A:$A,0))</f>
        <v>Brittanie Braggs</v>
      </c>
      <c r="G76" s="4" t="str">
        <f>INDEX('MO Store'!I:I,MATCH($K76,'MO Store'!$A:$A,0))</f>
        <v>Regular</v>
      </c>
      <c r="H76" s="60" t="s">
        <v>1187</v>
      </c>
      <c r="I76" s="19" t="s">
        <v>2003</v>
      </c>
      <c r="J76" s="19" t="s">
        <v>1494</v>
      </c>
      <c r="K76" s="18">
        <v>241356</v>
      </c>
      <c r="L76" s="18" t="str">
        <f t="shared" si="2"/>
        <v>No</v>
      </c>
      <c r="M76" s="18">
        <v>12.94</v>
      </c>
      <c r="N76" s="48">
        <v>0</v>
      </c>
      <c r="O76" s="48">
        <v>0</v>
      </c>
      <c r="P76" s="47">
        <f t="shared" si="3"/>
        <v>0</v>
      </c>
    </row>
    <row r="77" spans="1:16" x14ac:dyDescent="0.25">
      <c r="A77" s="4" t="str">
        <f>INDEX('MO Store'!B:B,MATCH($K77,'MO Store'!$A:$A,0))</f>
        <v>Austin</v>
      </c>
      <c r="B77" s="4" t="str">
        <f>INDEX('MO Store'!C:C,MATCH($K77,'MO Store'!$A:$A,0))</f>
        <v>Rutland</v>
      </c>
      <c r="C77" s="4" t="str">
        <f>INDEX('MO Store'!D:D,MATCH($K77,'MO Store'!$A:$A,0))</f>
        <v>Anthony Galichet</v>
      </c>
      <c r="D77" s="4" t="str">
        <f>INDEX('MO Store'!F:F,MATCH($K77,'MO Store'!$A:$A,0))</f>
        <v>Romio Hamdar</v>
      </c>
      <c r="E77" s="4" t="str">
        <f>INDEX('MO Store'!G:G,MATCH($K77,'MO Store'!$A:$A,0))</f>
        <v>Austin TM</v>
      </c>
      <c r="F77" s="4" t="str">
        <f>INDEX('MO Store'!E:E,MATCH($K77,'MO Store'!$A:$A,0))</f>
        <v>Brittanie Braggs</v>
      </c>
      <c r="G77" s="4" t="str">
        <f>INDEX('MO Store'!I:I,MATCH($K77,'MO Store'!$A:$A,0))</f>
        <v>Regular</v>
      </c>
      <c r="H77" s="60" t="s">
        <v>819</v>
      </c>
      <c r="I77" s="19" t="s">
        <v>2004</v>
      </c>
      <c r="J77" s="19" t="s">
        <v>1494</v>
      </c>
      <c r="K77" s="18">
        <v>152336</v>
      </c>
      <c r="L77" s="18" t="str">
        <f t="shared" si="2"/>
        <v>No</v>
      </c>
      <c r="M77" s="18">
        <v>30.48</v>
      </c>
      <c r="N77" s="48">
        <v>0</v>
      </c>
      <c r="O77" s="48">
        <v>0</v>
      </c>
      <c r="P77" s="47">
        <f t="shared" si="3"/>
        <v>0</v>
      </c>
    </row>
    <row r="78" spans="1:16" x14ac:dyDescent="0.25">
      <c r="A78" s="4" t="str">
        <f>INDEX('MO Store'!B:B,MATCH($K78,'MO Store'!$A:$A,0))</f>
        <v>Houston North East</v>
      </c>
      <c r="B78" s="4" t="str">
        <f>INDEX('MO Store'!C:C,MATCH($K78,'MO Store'!$A:$A,0))</f>
        <v>Ponderosa Forest</v>
      </c>
      <c r="C78" s="4" t="str">
        <f>INDEX('MO Store'!D:D,MATCH($K78,'MO Store'!$A:$A,0))</f>
        <v>Anthony Galichet</v>
      </c>
      <c r="D78" s="4" t="str">
        <f>INDEX('MO Store'!F:F,MATCH($K78,'MO Store'!$A:$A,0))</f>
        <v>Romio Hamdar</v>
      </c>
      <c r="E78" s="4" t="str">
        <f>INDEX('MO Store'!G:G,MATCH($K78,'MO Store'!$A:$A,0))</f>
        <v>Suhail Ishaq</v>
      </c>
      <c r="F78" s="4" t="str">
        <f>INDEX('MO Store'!E:E,MATCH($K78,'MO Store'!$A:$A,0))</f>
        <v>Brittanie Braggs</v>
      </c>
      <c r="G78" s="4" t="str">
        <f>INDEX('MO Store'!I:I,MATCH($K78,'MO Store'!$A:$A,0))</f>
        <v>Regular</v>
      </c>
      <c r="H78" s="60" t="s">
        <v>340</v>
      </c>
      <c r="I78" s="19" t="s">
        <v>2005</v>
      </c>
      <c r="J78" s="19" t="s">
        <v>1496</v>
      </c>
      <c r="K78" s="18">
        <v>209868</v>
      </c>
      <c r="L78" s="18" t="str">
        <f t="shared" si="2"/>
        <v>No</v>
      </c>
      <c r="M78" s="18">
        <v>26.049999999999997</v>
      </c>
      <c r="N78" s="48">
        <v>0</v>
      </c>
      <c r="O78" s="48">
        <v>0</v>
      </c>
      <c r="P78" s="47">
        <f t="shared" si="3"/>
        <v>0</v>
      </c>
    </row>
    <row r="79" spans="1:16" x14ac:dyDescent="0.25">
      <c r="A79" s="4" t="str">
        <f>INDEX('MO Store'!B:B,MATCH($K79,'MO Store'!$A:$A,0))</f>
        <v>Wisconsin East</v>
      </c>
      <c r="B79" s="4" t="str">
        <f>INDEX('MO Store'!C:C,MATCH($K79,'MO Store'!$A:$A,0))</f>
        <v>FOND DU LAC</v>
      </c>
      <c r="C79" s="4" t="str">
        <f>INDEX('MO Store'!D:D,MATCH($K79,'MO Store'!$A:$A,0))</f>
        <v>Anthony Galichet</v>
      </c>
      <c r="D79" s="4" t="str">
        <f>INDEX('MO Store'!F:F,MATCH($K79,'MO Store'!$A:$A,0))</f>
        <v>No SD</v>
      </c>
      <c r="E79" s="4" t="str">
        <f>INDEX('MO Store'!G:G,MATCH($K79,'MO Store'!$A:$A,0))</f>
        <v>Jayme Roraff</v>
      </c>
      <c r="F79" s="4" t="str">
        <f>INDEX('MO Store'!E:E,MATCH($K79,'MO Store'!$A:$A,0))</f>
        <v>Brittanie Braggs</v>
      </c>
      <c r="G79" s="4" t="str">
        <f>INDEX('MO Store'!I:I,MATCH($K79,'MO Store'!$A:$A,0))</f>
        <v>Battleship</v>
      </c>
      <c r="H79" s="60" t="s">
        <v>303</v>
      </c>
      <c r="I79" s="19" t="s">
        <v>2006</v>
      </c>
      <c r="J79" s="19" t="s">
        <v>1493</v>
      </c>
      <c r="K79" s="18">
        <v>211318</v>
      </c>
      <c r="L79" s="18" t="str">
        <f t="shared" si="2"/>
        <v>No</v>
      </c>
      <c r="M79" s="18">
        <v>33.930000000000007</v>
      </c>
      <c r="N79" s="48">
        <v>0</v>
      </c>
      <c r="O79" s="48">
        <v>0</v>
      </c>
      <c r="P79" s="47">
        <f t="shared" si="3"/>
        <v>0</v>
      </c>
    </row>
    <row r="80" spans="1:16" x14ac:dyDescent="0.25">
      <c r="A80" s="4" t="str">
        <f>INDEX('MO Store'!B:B,MATCH($K80,'MO Store'!$A:$A,0))</f>
        <v>San Antonio/Laredo</v>
      </c>
      <c r="B80" s="4" t="str">
        <f>INDEX('MO Store'!C:C,MATCH($K80,'MO Store'!$A:$A,0))</f>
        <v>Laredo- Bob Bullock</v>
      </c>
      <c r="C80" s="4" t="str">
        <f>INDEX('MO Store'!D:D,MATCH($K80,'MO Store'!$A:$A,0))</f>
        <v>Anthony Galichet</v>
      </c>
      <c r="D80" s="4" t="str">
        <f>INDEX('MO Store'!F:F,MATCH($K80,'MO Store'!$A:$A,0))</f>
        <v>Romio Hamdar</v>
      </c>
      <c r="E80" s="4" t="str">
        <f>INDEX('MO Store'!G:G,MATCH($K80,'MO Store'!$A:$A,0))</f>
        <v>Veronica Ramos</v>
      </c>
      <c r="F80" s="4" t="str">
        <f>INDEX('MO Store'!E:E,MATCH($K80,'MO Store'!$A:$A,0))</f>
        <v>Brittanie Braggs</v>
      </c>
      <c r="G80" s="4" t="str">
        <f>INDEX('MO Store'!I:I,MATCH($K80,'MO Store'!$A:$A,0))</f>
        <v>Battleship</v>
      </c>
      <c r="H80" s="60" t="s">
        <v>847</v>
      </c>
      <c r="I80" s="19" t="s">
        <v>2008</v>
      </c>
      <c r="J80" s="19" t="s">
        <v>1494</v>
      </c>
      <c r="K80" s="18">
        <v>164638</v>
      </c>
      <c r="L80" s="18" t="str">
        <f t="shared" si="2"/>
        <v>No</v>
      </c>
      <c r="M80" s="18">
        <v>29.28</v>
      </c>
      <c r="N80" s="48">
        <v>0</v>
      </c>
      <c r="O80" s="48">
        <v>0</v>
      </c>
      <c r="P80" s="47">
        <f t="shared" si="3"/>
        <v>0</v>
      </c>
    </row>
    <row r="81" spans="1:16" x14ac:dyDescent="0.25">
      <c r="A81" s="4" t="str">
        <f>INDEX('MO Store'!B:B,MATCH($K81,'MO Store'!$A:$A,0))</f>
        <v>San Antonio/Laredo</v>
      </c>
      <c r="B81" s="4" t="str">
        <f>INDEX('MO Store'!C:C,MATCH($K81,'MO Store'!$A:$A,0))</f>
        <v>San Pedro</v>
      </c>
      <c r="C81" s="4" t="str">
        <f>INDEX('MO Store'!D:D,MATCH($K81,'MO Store'!$A:$A,0))</f>
        <v>Anthony Galichet</v>
      </c>
      <c r="D81" s="4" t="str">
        <f>INDEX('MO Store'!F:F,MATCH($K81,'MO Store'!$A:$A,0))</f>
        <v>Romio Hamdar</v>
      </c>
      <c r="E81" s="4" t="str">
        <f>INDEX('MO Store'!G:G,MATCH($K81,'MO Store'!$A:$A,0))</f>
        <v>Veronica Ramos</v>
      </c>
      <c r="F81" s="4" t="str">
        <f>INDEX('MO Store'!E:E,MATCH($K81,'MO Store'!$A:$A,0))</f>
        <v>Brittanie Braggs</v>
      </c>
      <c r="G81" s="4" t="str">
        <f>INDEX('MO Store'!I:I,MATCH($K81,'MO Store'!$A:$A,0))</f>
        <v>Flagship</v>
      </c>
      <c r="H81" s="60" t="s">
        <v>469</v>
      </c>
      <c r="I81" s="19" t="s">
        <v>2009</v>
      </c>
      <c r="J81" s="19" t="s">
        <v>1494</v>
      </c>
      <c r="K81" s="18">
        <v>215746</v>
      </c>
      <c r="L81" s="18" t="str">
        <f t="shared" si="2"/>
        <v>No</v>
      </c>
      <c r="M81" s="18">
        <v>30.49</v>
      </c>
      <c r="N81" s="48">
        <v>0</v>
      </c>
      <c r="O81" s="48">
        <v>0</v>
      </c>
      <c r="P81" s="47">
        <f t="shared" si="3"/>
        <v>0</v>
      </c>
    </row>
    <row r="82" spans="1:16" x14ac:dyDescent="0.25">
      <c r="A82" s="4" t="str">
        <f>INDEX('MO Store'!B:B,MATCH($K82,'MO Store'!$A:$A,0))</f>
        <v>San Antonio/Laredo</v>
      </c>
      <c r="B82" s="4" t="str">
        <f>INDEX('MO Store'!C:C,MATCH($K82,'MO Store'!$A:$A,0))</f>
        <v>LAREDO PLANTATION CENTRE</v>
      </c>
      <c r="C82" s="4" t="str">
        <f>INDEX('MO Store'!D:D,MATCH($K82,'MO Store'!$A:$A,0))</f>
        <v>Anthony Galichet</v>
      </c>
      <c r="D82" s="4" t="str">
        <f>INDEX('MO Store'!F:F,MATCH($K82,'MO Store'!$A:$A,0))</f>
        <v>Romio Hamdar</v>
      </c>
      <c r="E82" s="4" t="str">
        <f>INDEX('MO Store'!G:G,MATCH($K82,'MO Store'!$A:$A,0))</f>
        <v>Veronica Ramos</v>
      </c>
      <c r="F82" s="4" t="str">
        <f>INDEX('MO Store'!E:E,MATCH($K82,'MO Store'!$A:$A,0))</f>
        <v>Brittanie Braggs</v>
      </c>
      <c r="G82" s="4" t="str">
        <f>INDEX('MO Store'!I:I,MATCH($K82,'MO Store'!$A:$A,0))</f>
        <v>Flagship</v>
      </c>
      <c r="H82" s="60" t="s">
        <v>239</v>
      </c>
      <c r="I82" s="19" t="s">
        <v>2010</v>
      </c>
      <c r="J82" s="19" t="s">
        <v>1494</v>
      </c>
      <c r="K82" s="18">
        <v>207752</v>
      </c>
      <c r="L82" s="18" t="str">
        <f t="shared" si="2"/>
        <v>No</v>
      </c>
      <c r="M82" s="18">
        <v>30.47</v>
      </c>
      <c r="N82" s="48">
        <v>0</v>
      </c>
      <c r="O82" s="48">
        <v>0</v>
      </c>
      <c r="P82" s="47">
        <f t="shared" si="3"/>
        <v>0</v>
      </c>
    </row>
    <row r="83" spans="1:16" x14ac:dyDescent="0.25">
      <c r="A83" s="4" t="str">
        <f>INDEX('MO Store'!B:B,MATCH($K83,'MO Store'!$A:$A,0))</f>
        <v>Colorado</v>
      </c>
      <c r="B83" s="4" t="str">
        <f>INDEX('MO Store'!C:C,MATCH($K83,'MO Store'!$A:$A,0))</f>
        <v>Fountain MESA ROAD</v>
      </c>
      <c r="C83" s="4" t="str">
        <f>INDEX('MO Store'!D:D,MATCH($K83,'MO Store'!$A:$A,0))</f>
        <v>Anthony Galichet</v>
      </c>
      <c r="D83" s="4" t="str">
        <f>INDEX('MO Store'!F:F,MATCH($K83,'MO Store'!$A:$A,0))</f>
        <v>Romio Hamdar</v>
      </c>
      <c r="E83" s="4" t="str">
        <f>INDEX('MO Store'!G:G,MATCH($K83,'MO Store'!$A:$A,0))</f>
        <v>Colorado Market - No TM</v>
      </c>
      <c r="F83" s="4" t="str">
        <f>INDEX('MO Store'!E:E,MATCH($K83,'MO Store'!$A:$A,0))</f>
        <v>Brittanie Braggs</v>
      </c>
      <c r="G83" s="4" t="str">
        <f>INDEX('MO Store'!I:I,MATCH($K83,'MO Store'!$A:$A,0))</f>
        <v>Battleship</v>
      </c>
      <c r="H83" s="60" t="s">
        <v>574</v>
      </c>
      <c r="I83" s="19" t="s">
        <v>2012</v>
      </c>
      <c r="J83" s="19" t="s">
        <v>1494</v>
      </c>
      <c r="K83" s="18">
        <v>178719</v>
      </c>
      <c r="L83" s="18" t="str">
        <f t="shared" si="2"/>
        <v>No</v>
      </c>
      <c r="M83" s="18">
        <v>11.82</v>
      </c>
      <c r="N83" s="48">
        <v>0</v>
      </c>
      <c r="O83" s="48">
        <v>0</v>
      </c>
      <c r="P83" s="47">
        <f t="shared" si="3"/>
        <v>0</v>
      </c>
    </row>
    <row r="84" spans="1:16" x14ac:dyDescent="0.25">
      <c r="A84" s="4" t="str">
        <f>INDEX('MO Store'!B:B,MATCH($K84,'MO Store'!$A:$A,0))</f>
        <v>San Antonio/Laredo</v>
      </c>
      <c r="B84" s="4" t="str">
        <f>INDEX('MO Store'!C:C,MATCH($K84,'MO Store'!$A:$A,0))</f>
        <v>Uvalde</v>
      </c>
      <c r="C84" s="4" t="str">
        <f>INDEX('MO Store'!D:D,MATCH($K84,'MO Store'!$A:$A,0))</f>
        <v>Anthony Galichet</v>
      </c>
      <c r="D84" s="4" t="str">
        <f>INDEX('MO Store'!F:F,MATCH($K84,'MO Store'!$A:$A,0))</f>
        <v>Romio Hamdar</v>
      </c>
      <c r="E84" s="4" t="str">
        <f>INDEX('MO Store'!G:G,MATCH($K84,'MO Store'!$A:$A,0))</f>
        <v>Veronica Ramos</v>
      </c>
      <c r="F84" s="4" t="str">
        <f>INDEX('MO Store'!E:E,MATCH($K84,'MO Store'!$A:$A,0))</f>
        <v>Brittanie Braggs</v>
      </c>
      <c r="G84" s="4" t="str">
        <f>INDEX('MO Store'!I:I,MATCH($K84,'MO Store'!$A:$A,0))</f>
        <v>Flagship</v>
      </c>
      <c r="H84" s="60" t="s">
        <v>1047</v>
      </c>
      <c r="I84" s="19" t="s">
        <v>2018</v>
      </c>
      <c r="J84" s="19" t="s">
        <v>1494</v>
      </c>
      <c r="K84" s="18">
        <v>215747</v>
      </c>
      <c r="L84" s="18" t="str">
        <f t="shared" si="2"/>
        <v>No</v>
      </c>
      <c r="M84" s="18">
        <v>34.5</v>
      </c>
      <c r="N84" s="48">
        <v>0</v>
      </c>
      <c r="O84" s="48">
        <v>0</v>
      </c>
      <c r="P84" s="47">
        <f t="shared" si="3"/>
        <v>0</v>
      </c>
    </row>
    <row r="85" spans="1:16" x14ac:dyDescent="0.25">
      <c r="A85" s="4" t="str">
        <f>INDEX('MO Store'!B:B,MATCH($K85,'MO Store'!$A:$A,0))</f>
        <v>Houston South West</v>
      </c>
      <c r="B85" s="4" t="str">
        <f>INDEX('MO Store'!C:C,MATCH($K85,'MO Store'!$A:$A,0))</f>
        <v>The Grid</v>
      </c>
      <c r="C85" s="4" t="str">
        <f>INDEX('MO Store'!D:D,MATCH($K85,'MO Store'!$A:$A,0))</f>
        <v>Anthony Galichet</v>
      </c>
      <c r="D85" s="4" t="str">
        <f>INDEX('MO Store'!F:F,MATCH($K85,'MO Store'!$A:$A,0))</f>
        <v>Romio Hamdar</v>
      </c>
      <c r="E85" s="4" t="str">
        <f>INDEX('MO Store'!G:G,MATCH($K85,'MO Store'!$A:$A,0))</f>
        <v>Carlos Ayala-Level Up</v>
      </c>
      <c r="F85" s="4" t="str">
        <f>INDEX('MO Store'!E:E,MATCH($K85,'MO Store'!$A:$A,0))</f>
        <v>Brittanie Braggs</v>
      </c>
      <c r="G85" s="4" t="str">
        <f>INDEX('MO Store'!I:I,MATCH($K85,'MO Store'!$A:$A,0))</f>
        <v>Battleship</v>
      </c>
      <c r="H85" s="60" t="s">
        <v>957</v>
      </c>
      <c r="I85" s="19" t="s">
        <v>2019</v>
      </c>
      <c r="J85" s="19" t="s">
        <v>1494</v>
      </c>
      <c r="K85" s="18">
        <v>209858</v>
      </c>
      <c r="L85" s="18" t="str">
        <f t="shared" si="2"/>
        <v>No</v>
      </c>
      <c r="M85" s="18">
        <v>23.520000000000003</v>
      </c>
      <c r="N85" s="48">
        <v>0</v>
      </c>
      <c r="O85" s="48">
        <v>0</v>
      </c>
      <c r="P85" s="47">
        <f t="shared" si="3"/>
        <v>0</v>
      </c>
    </row>
    <row r="86" spans="1:16" x14ac:dyDescent="0.25">
      <c r="A86" s="4" t="str">
        <f>INDEX('MO Store'!B:B,MATCH($K86,'MO Store'!$A:$A,0))</f>
        <v>Houston East</v>
      </c>
      <c r="B86" s="4" t="str">
        <f>INDEX('MO Store'!C:C,MATCH($K86,'MO Store'!$A:$A,0))</f>
        <v>Falls Creek Humble</v>
      </c>
      <c r="C86" s="4" t="str">
        <f>INDEX('MO Store'!D:D,MATCH($K86,'MO Store'!$A:$A,0))</f>
        <v>Anthony Galichet</v>
      </c>
      <c r="D86" s="4" t="str">
        <f>INDEX('MO Store'!F:F,MATCH($K86,'MO Store'!$A:$A,0))</f>
        <v>Romio Hamdar</v>
      </c>
      <c r="E86" s="4" t="str">
        <f>INDEX('MO Store'!G:G,MATCH($K86,'MO Store'!$A:$A,0))</f>
        <v>Isreal Gomez- Level Up</v>
      </c>
      <c r="F86" s="4" t="str">
        <f>INDEX('MO Store'!E:E,MATCH($K86,'MO Store'!$A:$A,0))</f>
        <v>Brittanie Braggs</v>
      </c>
      <c r="G86" s="4" t="str">
        <f>INDEX('MO Store'!I:I,MATCH($K86,'MO Store'!$A:$A,0))</f>
        <v>Battleship</v>
      </c>
      <c r="H86" s="60" t="s">
        <v>805</v>
      </c>
      <c r="I86" s="19" t="s">
        <v>2026</v>
      </c>
      <c r="J86" s="19" t="s">
        <v>1494</v>
      </c>
      <c r="K86" s="18">
        <v>176028</v>
      </c>
      <c r="L86" s="18" t="str">
        <f t="shared" si="2"/>
        <v>No</v>
      </c>
      <c r="M86" s="18">
        <v>17.73</v>
      </c>
      <c r="N86" s="48">
        <v>0</v>
      </c>
      <c r="O86" s="48">
        <v>0</v>
      </c>
      <c r="P86" s="47">
        <f t="shared" si="3"/>
        <v>0</v>
      </c>
    </row>
    <row r="87" spans="1:16" x14ac:dyDescent="0.25">
      <c r="A87" s="4" t="str">
        <f>INDEX('MO Store'!B:B,MATCH($K87,'MO Store'!$A:$A,0))</f>
        <v>San Antonio/Laredo</v>
      </c>
      <c r="B87" s="4" t="str">
        <f>INDEX('MO Store'!C:C,MATCH($K87,'MO Store'!$A:$A,0))</f>
        <v>Laredo Crossing</v>
      </c>
      <c r="C87" s="4" t="str">
        <f>INDEX('MO Store'!D:D,MATCH($K87,'MO Store'!$A:$A,0))</f>
        <v>Anthony Galichet</v>
      </c>
      <c r="D87" s="4" t="str">
        <f>INDEX('MO Store'!F:F,MATCH($K87,'MO Store'!$A:$A,0))</f>
        <v>Romio Hamdar</v>
      </c>
      <c r="E87" s="4" t="str">
        <f>INDEX('MO Store'!G:G,MATCH($K87,'MO Store'!$A:$A,0))</f>
        <v>Veronica Ramos</v>
      </c>
      <c r="F87" s="4" t="str">
        <f>INDEX('MO Store'!E:E,MATCH($K87,'MO Store'!$A:$A,0))</f>
        <v>Brittanie Braggs</v>
      </c>
      <c r="G87" s="4" t="str">
        <f>INDEX('MO Store'!I:I,MATCH($K87,'MO Store'!$A:$A,0))</f>
        <v>Regular</v>
      </c>
      <c r="H87" s="60" t="s">
        <v>880</v>
      </c>
      <c r="I87" s="19" t="s">
        <v>2028</v>
      </c>
      <c r="J87" s="19" t="s">
        <v>1494</v>
      </c>
      <c r="K87" s="18">
        <v>174067</v>
      </c>
      <c r="L87" s="18" t="str">
        <f t="shared" si="2"/>
        <v>No</v>
      </c>
      <c r="M87" s="18">
        <v>27.18</v>
      </c>
      <c r="N87" s="48">
        <v>0</v>
      </c>
      <c r="O87" s="48">
        <v>0</v>
      </c>
      <c r="P87" s="47">
        <f t="shared" si="3"/>
        <v>0</v>
      </c>
    </row>
    <row r="88" spans="1:16" x14ac:dyDescent="0.25">
      <c r="A88" s="4" t="str">
        <f>INDEX('MO Store'!B:B,MATCH($K88,'MO Store'!$A:$A,0))</f>
        <v>Houston North East</v>
      </c>
      <c r="B88" s="4" t="str">
        <f>INDEX('MO Store'!C:C,MATCH($K88,'MO Store'!$A:$A,0))</f>
        <v>Ponderosa Forest</v>
      </c>
      <c r="C88" s="4" t="str">
        <f>INDEX('MO Store'!D:D,MATCH($K88,'MO Store'!$A:$A,0))</f>
        <v>Anthony Galichet</v>
      </c>
      <c r="D88" s="4" t="str">
        <f>INDEX('MO Store'!F:F,MATCH($K88,'MO Store'!$A:$A,0))</f>
        <v>Romio Hamdar</v>
      </c>
      <c r="E88" s="4" t="str">
        <f>INDEX('MO Store'!G:G,MATCH($K88,'MO Store'!$A:$A,0))</f>
        <v>Suhail Ishaq</v>
      </c>
      <c r="F88" s="4" t="str">
        <f>INDEX('MO Store'!E:E,MATCH($K88,'MO Store'!$A:$A,0))</f>
        <v>Brittanie Braggs</v>
      </c>
      <c r="G88" s="4" t="str">
        <f>INDEX('MO Store'!I:I,MATCH($K88,'MO Store'!$A:$A,0))</f>
        <v>Regular</v>
      </c>
      <c r="H88" s="60" t="s">
        <v>963</v>
      </c>
      <c r="I88" s="19" t="s">
        <v>2029</v>
      </c>
      <c r="J88" s="19" t="s">
        <v>1494</v>
      </c>
      <c r="K88" s="18">
        <v>209868</v>
      </c>
      <c r="L88" s="18" t="str">
        <f t="shared" si="2"/>
        <v>No</v>
      </c>
      <c r="M88" s="18">
        <v>33.159999999999997</v>
      </c>
      <c r="N88" s="48">
        <v>0</v>
      </c>
      <c r="O88" s="48">
        <v>0</v>
      </c>
      <c r="P88" s="47">
        <f t="shared" si="3"/>
        <v>0</v>
      </c>
    </row>
    <row r="89" spans="1:16" x14ac:dyDescent="0.25">
      <c r="A89" s="4" t="str">
        <f>INDEX('MO Store'!B:B,MATCH($K89,'MO Store'!$A:$A,0))</f>
        <v>Wisconsin West</v>
      </c>
      <c r="B89" s="4" t="str">
        <f>INDEX('MO Store'!C:C,MATCH($K89,'MO Store'!$A:$A,0))</f>
        <v>Sterling</v>
      </c>
      <c r="C89" s="4" t="str">
        <f>INDEX('MO Store'!D:D,MATCH($K89,'MO Store'!$A:$A,0))</f>
        <v>Anthony Galichet</v>
      </c>
      <c r="D89" s="4" t="str">
        <f>INDEX('MO Store'!F:F,MATCH($K89,'MO Store'!$A:$A,0))</f>
        <v>No SD</v>
      </c>
      <c r="E89" s="4" t="str">
        <f>INDEX('MO Store'!G:G,MATCH($K89,'MO Store'!$A:$A,0))</f>
        <v>Jayme Roraff</v>
      </c>
      <c r="F89" s="4" t="str">
        <f>INDEX('MO Store'!E:E,MATCH($K89,'MO Store'!$A:$A,0))</f>
        <v>Brittanie Braggs</v>
      </c>
      <c r="G89" s="4" t="str">
        <f>INDEX('MO Store'!I:I,MATCH($K89,'MO Store'!$A:$A,0))</f>
        <v>Regular</v>
      </c>
      <c r="H89" s="60" t="s">
        <v>890</v>
      </c>
      <c r="I89" s="19" t="s">
        <v>2030</v>
      </c>
      <c r="J89" s="19" t="s">
        <v>1493</v>
      </c>
      <c r="K89" s="18">
        <v>236188</v>
      </c>
      <c r="L89" s="18" t="str">
        <f t="shared" si="2"/>
        <v>No</v>
      </c>
      <c r="M89" s="18">
        <v>31.440000000000005</v>
      </c>
      <c r="N89" s="48">
        <v>0</v>
      </c>
      <c r="O89" s="48">
        <v>0</v>
      </c>
      <c r="P89" s="47">
        <f t="shared" si="3"/>
        <v>0</v>
      </c>
    </row>
    <row r="90" spans="1:16" x14ac:dyDescent="0.25">
      <c r="A90" s="4" t="str">
        <f>INDEX('MO Store'!B:B,MATCH($K90,'MO Store'!$A:$A,0))</f>
        <v>San Antonio/Laredo</v>
      </c>
      <c r="B90" s="4" t="str">
        <f>INDEX('MO Store'!C:C,MATCH($K90,'MO Store'!$A:$A,0))</f>
        <v>Laredo- Bob Bullock</v>
      </c>
      <c r="C90" s="4" t="str">
        <f>INDEX('MO Store'!D:D,MATCH($K90,'MO Store'!$A:$A,0))</f>
        <v>Anthony Galichet</v>
      </c>
      <c r="D90" s="4" t="str">
        <f>INDEX('MO Store'!F:F,MATCH($K90,'MO Store'!$A:$A,0))</f>
        <v>Romio Hamdar</v>
      </c>
      <c r="E90" s="4" t="str">
        <f>INDEX('MO Store'!G:G,MATCH($K90,'MO Store'!$A:$A,0))</f>
        <v>Veronica Ramos</v>
      </c>
      <c r="F90" s="4" t="str">
        <f>INDEX('MO Store'!E:E,MATCH($K90,'MO Store'!$A:$A,0))</f>
        <v>Brittanie Braggs</v>
      </c>
      <c r="G90" s="4" t="str">
        <f>INDEX('MO Store'!I:I,MATCH($K90,'MO Store'!$A:$A,0))</f>
        <v>Battleship</v>
      </c>
      <c r="H90" s="60" t="s">
        <v>660</v>
      </c>
      <c r="I90" s="19" t="s">
        <v>2031</v>
      </c>
      <c r="J90" s="19" t="s">
        <v>1494</v>
      </c>
      <c r="K90" s="18">
        <v>164638</v>
      </c>
      <c r="L90" s="18" t="str">
        <f t="shared" si="2"/>
        <v>No</v>
      </c>
      <c r="M90" s="18">
        <v>30.899999999999995</v>
      </c>
      <c r="N90" s="48">
        <v>0</v>
      </c>
      <c r="O90" s="48">
        <v>0</v>
      </c>
      <c r="P90" s="47">
        <f t="shared" si="3"/>
        <v>0</v>
      </c>
    </row>
    <row r="91" spans="1:16" x14ac:dyDescent="0.25">
      <c r="A91" s="4" t="str">
        <f>INDEX('MO Store'!B:B,MATCH($K91,'MO Store'!$A:$A,0))</f>
        <v>Houston North East</v>
      </c>
      <c r="B91" s="4" t="str">
        <f>INDEX('MO Store'!C:C,MATCH($K91,'MO Store'!$A:$A,0))</f>
        <v>FUQUA Ave</v>
      </c>
      <c r="C91" s="4" t="str">
        <f>INDEX('MO Store'!D:D,MATCH($K91,'MO Store'!$A:$A,0))</f>
        <v>Anthony Galichet</v>
      </c>
      <c r="D91" s="4" t="str">
        <f>INDEX('MO Store'!F:F,MATCH($K91,'MO Store'!$A:$A,0))</f>
        <v>Romio Hamdar</v>
      </c>
      <c r="E91" s="4" t="str">
        <f>INDEX('MO Store'!G:G,MATCH($K91,'MO Store'!$A:$A,0))</f>
        <v>Suhail Ishaq</v>
      </c>
      <c r="F91" s="4" t="str">
        <f>INDEX('MO Store'!E:E,MATCH($K91,'MO Store'!$A:$A,0))</f>
        <v>Brittanie Braggs</v>
      </c>
      <c r="G91" s="4" t="str">
        <f>INDEX('MO Store'!I:I,MATCH($K91,'MO Store'!$A:$A,0))</f>
        <v>Regular</v>
      </c>
      <c r="H91" s="60" t="s">
        <v>689</v>
      </c>
      <c r="I91" s="19" t="s">
        <v>2040</v>
      </c>
      <c r="J91" s="19" t="s">
        <v>1494</v>
      </c>
      <c r="K91" s="18">
        <v>209867</v>
      </c>
      <c r="L91" s="18" t="str">
        <f t="shared" si="2"/>
        <v>No</v>
      </c>
      <c r="M91" s="18">
        <v>23.169999999999998</v>
      </c>
      <c r="N91" s="48">
        <v>0</v>
      </c>
      <c r="O91" s="48">
        <v>0</v>
      </c>
      <c r="P91" s="47">
        <f t="shared" si="3"/>
        <v>0</v>
      </c>
    </row>
    <row r="92" spans="1:16" x14ac:dyDescent="0.25">
      <c r="A92" s="4" t="str">
        <f>INDEX('MO Store'!B:B,MATCH($K92,'MO Store'!$A:$A,0))</f>
        <v>San Antonio/Laredo</v>
      </c>
      <c r="B92" s="4" t="str">
        <f>INDEX('MO Store'!C:C,MATCH($K92,'MO Store'!$A:$A,0))</f>
        <v>DEL RIO</v>
      </c>
      <c r="C92" s="4" t="str">
        <f>INDEX('MO Store'!D:D,MATCH($K92,'MO Store'!$A:$A,0))</f>
        <v>Anthony Galichet</v>
      </c>
      <c r="D92" s="4" t="str">
        <f>INDEX('MO Store'!F:F,MATCH($K92,'MO Store'!$A:$A,0))</f>
        <v>Romio Hamdar</v>
      </c>
      <c r="E92" s="4" t="str">
        <f>INDEX('MO Store'!G:G,MATCH($K92,'MO Store'!$A:$A,0))</f>
        <v>Veronica Ramos</v>
      </c>
      <c r="F92" s="4" t="str">
        <f>INDEX('MO Store'!E:E,MATCH($K92,'MO Store'!$A:$A,0))</f>
        <v>Brittanie Braggs</v>
      </c>
      <c r="G92" s="4" t="str">
        <f>INDEX('MO Store'!I:I,MATCH($K92,'MO Store'!$A:$A,0))</f>
        <v>Flagship</v>
      </c>
      <c r="H92" s="60" t="s">
        <v>1015</v>
      </c>
      <c r="I92" s="19" t="s">
        <v>2041</v>
      </c>
      <c r="J92" s="19" t="s">
        <v>1494</v>
      </c>
      <c r="K92" s="18">
        <v>207754</v>
      </c>
      <c r="L92" s="18" t="str">
        <f t="shared" si="2"/>
        <v>No</v>
      </c>
      <c r="M92" s="18">
        <v>34.179999999999993</v>
      </c>
      <c r="N92" s="48">
        <v>0</v>
      </c>
      <c r="O92" s="48">
        <v>0</v>
      </c>
      <c r="P92" s="47">
        <f t="shared" si="3"/>
        <v>0</v>
      </c>
    </row>
    <row r="93" spans="1:16" x14ac:dyDescent="0.25">
      <c r="A93" s="4" t="str">
        <f>INDEX('MO Store'!B:B,MATCH($K93,'MO Store'!$A:$A,0))</f>
        <v>Arizona</v>
      </c>
      <c r="B93" s="4" t="str">
        <f>INDEX('MO Store'!C:C,MATCH($K93,'MO Store'!$A:$A,0))</f>
        <v>VAL VISTA</v>
      </c>
      <c r="C93" s="4" t="str">
        <f>INDEX('MO Store'!D:D,MATCH($K93,'MO Store'!$A:$A,0))</f>
        <v>Anthony Galichet</v>
      </c>
      <c r="D93" s="4" t="str">
        <f>INDEX('MO Store'!F:F,MATCH($K93,'MO Store'!$A:$A,0))</f>
        <v>No SD</v>
      </c>
      <c r="E93" s="4" t="str">
        <f>INDEX('MO Store'!G:G,MATCH($K93,'MO Store'!$A:$A,0))</f>
        <v>Susu Leong</v>
      </c>
      <c r="F93" s="4" t="str">
        <f>INDEX('MO Store'!E:E,MATCH($K93,'MO Store'!$A:$A,0))</f>
        <v>Brittanie Braggs</v>
      </c>
      <c r="G93" s="4" t="str">
        <f>INDEX('MO Store'!I:I,MATCH($K93,'MO Store'!$A:$A,0))</f>
        <v>Regular</v>
      </c>
      <c r="H93" s="60" t="s">
        <v>690</v>
      </c>
      <c r="I93" s="19" t="s">
        <v>2046</v>
      </c>
      <c r="J93" s="19" t="s">
        <v>1494</v>
      </c>
      <c r="K93" s="18">
        <v>176995</v>
      </c>
      <c r="L93" s="18" t="str">
        <f t="shared" si="2"/>
        <v>No</v>
      </c>
      <c r="M93" s="18">
        <v>14.200000000000001</v>
      </c>
      <c r="N93" s="48">
        <v>0</v>
      </c>
      <c r="O93" s="48">
        <v>0</v>
      </c>
      <c r="P93" s="47">
        <f t="shared" si="3"/>
        <v>0</v>
      </c>
    </row>
    <row r="94" spans="1:16" x14ac:dyDescent="0.25">
      <c r="A94" s="4" t="str">
        <f>INDEX('MO Store'!B:B,MATCH($K94,'MO Store'!$A:$A,0))</f>
        <v>Houston South West</v>
      </c>
      <c r="B94" s="4" t="str">
        <f>INDEX('MO Store'!C:C,MATCH($K94,'MO Store'!$A:$A,0))</f>
        <v>Bellaire (Hong Kong Mall)</v>
      </c>
      <c r="C94" s="4" t="str">
        <f>INDEX('MO Store'!D:D,MATCH($K94,'MO Store'!$A:$A,0))</f>
        <v>Anthony Galichet</v>
      </c>
      <c r="D94" s="4" t="str">
        <f>INDEX('MO Store'!F:F,MATCH($K94,'MO Store'!$A:$A,0))</f>
        <v>Romio Hamdar</v>
      </c>
      <c r="E94" s="4" t="str">
        <f>INDEX('MO Store'!G:G,MATCH($K94,'MO Store'!$A:$A,0))</f>
        <v>Carlos Ayala-Level Up</v>
      </c>
      <c r="F94" s="4" t="str">
        <f>INDEX('MO Store'!E:E,MATCH($K94,'MO Store'!$A:$A,0))</f>
        <v>Brittanie Braggs</v>
      </c>
      <c r="G94" s="4" t="str">
        <f>INDEX('MO Store'!I:I,MATCH($K94,'MO Store'!$A:$A,0))</f>
        <v>Battleship</v>
      </c>
      <c r="H94" s="60" t="s">
        <v>733</v>
      </c>
      <c r="I94" s="19" t="s">
        <v>2048</v>
      </c>
      <c r="J94" s="19" t="s">
        <v>1494</v>
      </c>
      <c r="K94" s="18">
        <v>209866</v>
      </c>
      <c r="L94" s="18" t="str">
        <f t="shared" si="2"/>
        <v>No</v>
      </c>
      <c r="M94" s="18">
        <v>26.589999999999996</v>
      </c>
      <c r="N94" s="48">
        <v>0</v>
      </c>
      <c r="O94" s="48">
        <v>0</v>
      </c>
      <c r="P94" s="47">
        <f t="shared" si="3"/>
        <v>0</v>
      </c>
    </row>
    <row r="95" spans="1:16" x14ac:dyDescent="0.25">
      <c r="A95" s="4" t="str">
        <f>INDEX('MO Store'!B:B,MATCH($K95,'MO Store'!$A:$A,0))</f>
        <v>San Antonio/Laredo</v>
      </c>
      <c r="B95" s="4" t="str">
        <f>INDEX('MO Store'!C:C,MATCH($K95,'MO Store'!$A:$A,0))</f>
        <v>DEL RIO</v>
      </c>
      <c r="C95" s="4" t="str">
        <f>INDEX('MO Store'!D:D,MATCH($K95,'MO Store'!$A:$A,0))</f>
        <v>Anthony Galichet</v>
      </c>
      <c r="D95" s="4" t="str">
        <f>INDEX('MO Store'!F:F,MATCH($K95,'MO Store'!$A:$A,0))</f>
        <v>Romio Hamdar</v>
      </c>
      <c r="E95" s="4" t="str">
        <f>INDEX('MO Store'!G:G,MATCH($K95,'MO Store'!$A:$A,0))</f>
        <v>Veronica Ramos</v>
      </c>
      <c r="F95" s="4" t="str">
        <f>INDEX('MO Store'!E:E,MATCH($K95,'MO Store'!$A:$A,0))</f>
        <v>Brittanie Braggs</v>
      </c>
      <c r="G95" s="4" t="str">
        <f>INDEX('MO Store'!I:I,MATCH($K95,'MO Store'!$A:$A,0))</f>
        <v>Flagship</v>
      </c>
      <c r="H95" s="60" t="s">
        <v>985</v>
      </c>
      <c r="I95" s="19" t="s">
        <v>2049</v>
      </c>
      <c r="J95" s="19" t="s">
        <v>1494</v>
      </c>
      <c r="K95" s="18">
        <v>207754</v>
      </c>
      <c r="L95" s="18" t="str">
        <f t="shared" si="2"/>
        <v>No</v>
      </c>
      <c r="M95" s="18">
        <v>26.860000000000003</v>
      </c>
      <c r="N95" s="48">
        <v>0</v>
      </c>
      <c r="O95" s="48">
        <v>0</v>
      </c>
      <c r="P95" s="47">
        <f t="shared" si="3"/>
        <v>0</v>
      </c>
    </row>
    <row r="96" spans="1:16" x14ac:dyDescent="0.25">
      <c r="A96" s="4" t="str">
        <f>INDEX('MO Store'!B:B,MATCH($K96,'MO Store'!$A:$A,0))</f>
        <v>Arizona</v>
      </c>
      <c r="B96" s="4" t="str">
        <f>INDEX('MO Store'!C:C,MATCH($K96,'MO Store'!$A:$A,0))</f>
        <v>Legacy Village</v>
      </c>
      <c r="C96" s="4" t="str">
        <f>INDEX('MO Store'!D:D,MATCH($K96,'MO Store'!$A:$A,0))</f>
        <v>Anthony Galichet</v>
      </c>
      <c r="D96" s="4" t="str">
        <f>INDEX('MO Store'!F:F,MATCH($K96,'MO Store'!$A:$A,0))</f>
        <v>No SD</v>
      </c>
      <c r="E96" s="4" t="str">
        <f>INDEX('MO Store'!G:G,MATCH($K96,'MO Store'!$A:$A,0))</f>
        <v>Susu Leong</v>
      </c>
      <c r="F96" s="4" t="str">
        <f>INDEX('MO Store'!E:E,MATCH($K96,'MO Store'!$A:$A,0))</f>
        <v>Brittanie Braggs</v>
      </c>
      <c r="G96" s="4" t="str">
        <f>INDEX('MO Store'!I:I,MATCH($K96,'MO Store'!$A:$A,0))</f>
        <v>Regular</v>
      </c>
      <c r="H96" s="60" t="s">
        <v>841</v>
      </c>
      <c r="I96" s="19" t="s">
        <v>2050</v>
      </c>
      <c r="J96" s="19" t="s">
        <v>1494</v>
      </c>
      <c r="K96" s="18">
        <v>178016</v>
      </c>
      <c r="L96" s="18" t="str">
        <f t="shared" si="2"/>
        <v>No</v>
      </c>
      <c r="M96" s="18">
        <v>23.650000000000002</v>
      </c>
      <c r="N96" s="48">
        <v>0</v>
      </c>
      <c r="O96" s="48">
        <v>0</v>
      </c>
      <c r="P96" s="47">
        <f t="shared" si="3"/>
        <v>0</v>
      </c>
    </row>
    <row r="97" spans="1:16" x14ac:dyDescent="0.25">
      <c r="A97" s="4" t="str">
        <f>INDEX('MO Store'!B:B,MATCH($K97,'MO Store'!$A:$A,0))</f>
        <v>Arizona</v>
      </c>
      <c r="B97" s="4" t="str">
        <f>INDEX('MO Store'!C:C,MATCH($K97,'MO Store'!$A:$A,0))</f>
        <v>Legacy Village</v>
      </c>
      <c r="C97" s="4" t="str">
        <f>INDEX('MO Store'!D:D,MATCH($K97,'MO Store'!$A:$A,0))</f>
        <v>Anthony Galichet</v>
      </c>
      <c r="D97" s="4" t="str">
        <f>INDEX('MO Store'!F:F,MATCH($K97,'MO Store'!$A:$A,0))</f>
        <v>No SD</v>
      </c>
      <c r="E97" s="4" t="str">
        <f>INDEX('MO Store'!G:G,MATCH($K97,'MO Store'!$A:$A,0))</f>
        <v>Susu Leong</v>
      </c>
      <c r="F97" s="4" t="str">
        <f>INDEX('MO Store'!E:E,MATCH($K97,'MO Store'!$A:$A,0))</f>
        <v>Brittanie Braggs</v>
      </c>
      <c r="G97" s="4" t="str">
        <f>INDEX('MO Store'!I:I,MATCH($K97,'MO Store'!$A:$A,0))</f>
        <v>Regular</v>
      </c>
      <c r="H97" s="60" t="s">
        <v>884</v>
      </c>
      <c r="I97" s="19" t="s">
        <v>2051</v>
      </c>
      <c r="J97" s="19" t="s">
        <v>1494</v>
      </c>
      <c r="K97" s="18">
        <v>178016</v>
      </c>
      <c r="L97" s="18" t="str">
        <f t="shared" si="2"/>
        <v>No</v>
      </c>
      <c r="M97" s="18">
        <v>13.35</v>
      </c>
      <c r="N97" s="48">
        <v>0</v>
      </c>
      <c r="O97" s="48">
        <v>0</v>
      </c>
      <c r="P97" s="47">
        <f t="shared" si="3"/>
        <v>0</v>
      </c>
    </row>
    <row r="98" spans="1:16" x14ac:dyDescent="0.25">
      <c r="A98" s="4" t="str">
        <f>INDEX('MO Store'!B:B,MATCH($K98,'MO Store'!$A:$A,0))</f>
        <v>Colorado</v>
      </c>
      <c r="B98" s="4" t="str">
        <f>INDEX('MO Store'!C:C,MATCH($K98,'MO Store'!$A:$A,0))</f>
        <v>Grand View Market Place</v>
      </c>
      <c r="C98" s="4" t="str">
        <f>INDEX('MO Store'!D:D,MATCH($K98,'MO Store'!$A:$A,0))</f>
        <v>Anthony Galichet</v>
      </c>
      <c r="D98" s="4" t="str">
        <f>INDEX('MO Store'!F:F,MATCH($K98,'MO Store'!$A:$A,0))</f>
        <v>Romio Hamdar</v>
      </c>
      <c r="E98" s="4" t="str">
        <f>INDEX('MO Store'!G:G,MATCH($K98,'MO Store'!$A:$A,0))</f>
        <v>Colorado Market - No TM</v>
      </c>
      <c r="F98" s="4" t="str">
        <f>INDEX('MO Store'!E:E,MATCH($K98,'MO Store'!$A:$A,0))</f>
        <v>Brittanie Braggs</v>
      </c>
      <c r="G98" s="4" t="str">
        <f>INDEX('MO Store'!I:I,MATCH($K98,'MO Store'!$A:$A,0))</f>
        <v>Regular</v>
      </c>
      <c r="H98" s="60" t="s">
        <v>215</v>
      </c>
      <c r="I98" s="19" t="s">
        <v>2060</v>
      </c>
      <c r="J98" s="19" t="s">
        <v>1493</v>
      </c>
      <c r="K98" s="18">
        <v>210924</v>
      </c>
      <c r="L98" s="18" t="str">
        <f t="shared" si="2"/>
        <v>No</v>
      </c>
      <c r="M98" s="18">
        <v>31.849999999999998</v>
      </c>
      <c r="N98" s="48">
        <v>0</v>
      </c>
      <c r="O98" s="48">
        <v>0</v>
      </c>
      <c r="P98" s="47">
        <f t="shared" si="3"/>
        <v>0</v>
      </c>
    </row>
    <row r="99" spans="1:16" x14ac:dyDescent="0.25">
      <c r="A99" s="4" t="str">
        <f>INDEX('MO Store'!B:B,MATCH($K99,'MO Store'!$A:$A,0))</f>
        <v>Houston North East</v>
      </c>
      <c r="B99" s="4" t="str">
        <f>INDEX('MO Store'!C:C,MATCH($K99,'MO Store'!$A:$A,0))</f>
        <v>Riverstone</v>
      </c>
      <c r="C99" s="4" t="str">
        <f>INDEX('MO Store'!D:D,MATCH($K99,'MO Store'!$A:$A,0))</f>
        <v>Anthony Galichet</v>
      </c>
      <c r="D99" s="4" t="str">
        <f>INDEX('MO Store'!F:F,MATCH($K99,'MO Store'!$A:$A,0))</f>
        <v>Romio Hamdar</v>
      </c>
      <c r="E99" s="4" t="str">
        <f>INDEX('MO Store'!G:G,MATCH($K99,'MO Store'!$A:$A,0))</f>
        <v>Suhail Ishaq</v>
      </c>
      <c r="F99" s="4" t="str">
        <f>INDEX('MO Store'!E:E,MATCH($K99,'MO Store'!$A:$A,0))</f>
        <v>Brittanie Braggs</v>
      </c>
      <c r="G99" s="4" t="str">
        <f>INDEX('MO Store'!I:I,MATCH($K99,'MO Store'!$A:$A,0))</f>
        <v>Flagship</v>
      </c>
      <c r="H99" s="60" t="s">
        <v>754</v>
      </c>
      <c r="I99" s="19" t="s">
        <v>2062</v>
      </c>
      <c r="J99" s="19" t="s">
        <v>1493</v>
      </c>
      <c r="K99" s="18">
        <v>207758</v>
      </c>
      <c r="L99" s="18" t="str">
        <f t="shared" si="2"/>
        <v>No</v>
      </c>
      <c r="M99" s="18">
        <v>25.4</v>
      </c>
      <c r="N99" s="48">
        <v>0</v>
      </c>
      <c r="O99" s="48">
        <v>0</v>
      </c>
      <c r="P99" s="47">
        <f t="shared" si="3"/>
        <v>0</v>
      </c>
    </row>
    <row r="100" spans="1:16" x14ac:dyDescent="0.25">
      <c r="A100" s="4" t="str">
        <f>INDEX('MO Store'!B:B,MATCH($K100,'MO Store'!$A:$A,0))</f>
        <v>Austin</v>
      </c>
      <c r="B100" s="4" t="str">
        <f>INDEX('MO Store'!C:C,MATCH($K100,'MO Store'!$A:$A,0))</f>
        <v>Buda Town Center</v>
      </c>
      <c r="C100" s="4" t="str">
        <f>INDEX('MO Store'!D:D,MATCH($K100,'MO Store'!$A:$A,0))</f>
        <v>Anthony Galichet</v>
      </c>
      <c r="D100" s="4" t="str">
        <f>INDEX('MO Store'!F:F,MATCH($K100,'MO Store'!$A:$A,0))</f>
        <v>Romio Hamdar</v>
      </c>
      <c r="E100" s="4" t="str">
        <f>INDEX('MO Store'!G:G,MATCH($K100,'MO Store'!$A:$A,0))</f>
        <v>Austin TM</v>
      </c>
      <c r="F100" s="4" t="str">
        <f>INDEX('MO Store'!E:E,MATCH($K100,'MO Store'!$A:$A,0))</f>
        <v>Brittanie Braggs</v>
      </c>
      <c r="G100" s="4" t="str">
        <f>INDEX('MO Store'!I:I,MATCH($K100,'MO Store'!$A:$A,0))</f>
        <v>Regular</v>
      </c>
      <c r="H100" s="60" t="s">
        <v>99</v>
      </c>
      <c r="I100" s="19" t="s">
        <v>2065</v>
      </c>
      <c r="J100" s="19" t="s">
        <v>1493</v>
      </c>
      <c r="K100" s="18">
        <v>176039</v>
      </c>
      <c r="L100" s="18" t="str">
        <f t="shared" si="2"/>
        <v>No</v>
      </c>
      <c r="M100" s="18">
        <v>30.830000000000002</v>
      </c>
      <c r="N100" s="48">
        <v>0</v>
      </c>
      <c r="O100" s="48">
        <v>0</v>
      </c>
      <c r="P100" s="47">
        <f t="shared" si="3"/>
        <v>0</v>
      </c>
    </row>
    <row r="101" spans="1:16" x14ac:dyDescent="0.25">
      <c r="A101" s="4" t="str">
        <f>INDEX('MO Store'!B:B,MATCH($K101,'MO Store'!$A:$A,0))</f>
        <v>Houston North East</v>
      </c>
      <c r="B101" s="4" t="str">
        <f>INDEX('MO Store'!C:C,MATCH($K101,'MO Store'!$A:$A,0))</f>
        <v>Fondren Village</v>
      </c>
      <c r="C101" s="4" t="str">
        <f>INDEX('MO Store'!D:D,MATCH($K101,'MO Store'!$A:$A,0))</f>
        <v>Anthony Galichet</v>
      </c>
      <c r="D101" s="4" t="str">
        <f>INDEX('MO Store'!F:F,MATCH($K101,'MO Store'!$A:$A,0))</f>
        <v>Romio Hamdar</v>
      </c>
      <c r="E101" s="4" t="str">
        <f>INDEX('MO Store'!G:G,MATCH($K101,'MO Store'!$A:$A,0))</f>
        <v>Suhail Ishaq</v>
      </c>
      <c r="F101" s="4" t="str">
        <f>INDEX('MO Store'!E:E,MATCH($K101,'MO Store'!$A:$A,0))</f>
        <v>Brittanie Braggs</v>
      </c>
      <c r="G101" s="4" t="s">
        <v>926</v>
      </c>
      <c r="H101" s="60" t="s">
        <v>826</v>
      </c>
      <c r="I101" s="19" t="s">
        <v>2070</v>
      </c>
      <c r="J101" s="19" t="s">
        <v>1494</v>
      </c>
      <c r="K101" s="18">
        <v>209863</v>
      </c>
      <c r="L101" s="18" t="str">
        <f t="shared" si="2"/>
        <v>No</v>
      </c>
      <c r="M101" s="18">
        <v>32.94</v>
      </c>
      <c r="N101" s="48">
        <v>0</v>
      </c>
      <c r="O101" s="48">
        <v>0</v>
      </c>
      <c r="P101" s="47">
        <f t="shared" si="3"/>
        <v>0</v>
      </c>
    </row>
    <row r="102" spans="1:16" x14ac:dyDescent="0.25">
      <c r="A102" s="4" t="str">
        <f>INDEX('MO Store'!B:B,MATCH($K102,'MO Store'!$A:$A,0))</f>
        <v>Arizona</v>
      </c>
      <c r="B102" s="4" t="str">
        <f>INDEX('MO Store'!C:C,MATCH($K102,'MO Store'!$A:$A,0))</f>
        <v>VAL VISTA</v>
      </c>
      <c r="C102" s="4" t="str">
        <f>INDEX('MO Store'!D:D,MATCH($K102,'MO Store'!$A:$A,0))</f>
        <v>Anthony Galichet</v>
      </c>
      <c r="D102" s="4" t="str">
        <f>INDEX('MO Store'!F:F,MATCH($K102,'MO Store'!$A:$A,0))</f>
        <v>No SD</v>
      </c>
      <c r="E102" s="4" t="str">
        <f>INDEX('MO Store'!G:G,MATCH($K102,'MO Store'!$A:$A,0))</f>
        <v>Susu Leong</v>
      </c>
      <c r="F102" s="4" t="str">
        <f>INDEX('MO Store'!E:E,MATCH($K102,'MO Store'!$A:$A,0))</f>
        <v>Brittanie Braggs</v>
      </c>
      <c r="G102" s="4" t="str">
        <f>INDEX('MO Store'!I:I,MATCH($K102,'MO Store'!$A:$A,0))</f>
        <v>Regular</v>
      </c>
      <c r="H102" s="60" t="s">
        <v>795</v>
      </c>
      <c r="I102" s="19" t="s">
        <v>2071</v>
      </c>
      <c r="J102" s="19" t="s">
        <v>1493</v>
      </c>
      <c r="K102" s="18">
        <v>176995</v>
      </c>
      <c r="L102" s="18" t="str">
        <f t="shared" si="2"/>
        <v>No</v>
      </c>
      <c r="M102" s="18">
        <v>18.75</v>
      </c>
      <c r="N102" s="48">
        <v>0</v>
      </c>
      <c r="O102" s="48">
        <v>0</v>
      </c>
      <c r="P102" s="47">
        <f t="shared" si="3"/>
        <v>0</v>
      </c>
    </row>
    <row r="103" spans="1:16" x14ac:dyDescent="0.25">
      <c r="A103" s="4" t="str">
        <f>INDEX('MO Store'!B:B,MATCH($K103,'MO Store'!$A:$A,0))</f>
        <v>Arizona</v>
      </c>
      <c r="B103" s="4" t="str">
        <f>INDEX('MO Store'!C:C,MATCH($K103,'MO Store'!$A:$A,0))</f>
        <v>Buffalo Spot</v>
      </c>
      <c r="C103" s="4" t="str">
        <f>INDEX('MO Store'!D:D,MATCH($K103,'MO Store'!$A:$A,0))</f>
        <v>Anthony Galichet</v>
      </c>
      <c r="D103" s="4" t="str">
        <f>INDEX('MO Store'!F:F,MATCH($K103,'MO Store'!$A:$A,0))</f>
        <v>No SD</v>
      </c>
      <c r="E103" s="4" t="str">
        <f>INDEX('MO Store'!G:G,MATCH($K103,'MO Store'!$A:$A,0))</f>
        <v>Susu Leong</v>
      </c>
      <c r="F103" s="4" t="str">
        <f>INDEX('MO Store'!E:E,MATCH($K103,'MO Store'!$A:$A,0))</f>
        <v>Brittanie Braggs</v>
      </c>
      <c r="G103" s="4" t="str">
        <f>INDEX('MO Store'!I:I,MATCH($K103,'MO Store'!$A:$A,0))</f>
        <v>Battleship</v>
      </c>
      <c r="H103" s="60" t="s">
        <v>1024</v>
      </c>
      <c r="I103" s="19" t="s">
        <v>2072</v>
      </c>
      <c r="J103" s="19" t="s">
        <v>1494</v>
      </c>
      <c r="K103" s="18">
        <v>178109</v>
      </c>
      <c r="L103" s="18" t="str">
        <f t="shared" si="2"/>
        <v>No</v>
      </c>
      <c r="M103" s="18">
        <v>29.35</v>
      </c>
      <c r="N103" s="48">
        <v>0</v>
      </c>
      <c r="O103" s="48">
        <v>0</v>
      </c>
      <c r="P103" s="47">
        <f t="shared" si="3"/>
        <v>0</v>
      </c>
    </row>
    <row r="104" spans="1:16" x14ac:dyDescent="0.25">
      <c r="A104" s="4" t="str">
        <f>INDEX('MO Store'!B:B,MATCH($K104,'MO Store'!$A:$A,0))</f>
        <v>Arizona</v>
      </c>
      <c r="B104" s="4" t="str">
        <f>INDEX('MO Store'!C:C,MATCH($K104,'MO Store'!$A:$A,0))</f>
        <v>Old Vail Plaza</v>
      </c>
      <c r="C104" s="4" t="str">
        <f>INDEX('MO Store'!D:D,MATCH($K104,'MO Store'!$A:$A,0))</f>
        <v>Anthony Galichet</v>
      </c>
      <c r="D104" s="4" t="str">
        <f>INDEX('MO Store'!F:F,MATCH($K104,'MO Store'!$A:$A,0))</f>
        <v>No SD</v>
      </c>
      <c r="E104" s="4" t="str">
        <f>INDEX('MO Store'!G:G,MATCH($K104,'MO Store'!$A:$A,0))</f>
        <v>Susu Leong</v>
      </c>
      <c r="F104" s="4" t="str">
        <f>INDEX('MO Store'!E:E,MATCH($K104,'MO Store'!$A:$A,0))</f>
        <v>Brittanie Braggs</v>
      </c>
      <c r="G104" s="4" t="str">
        <f>INDEX('MO Store'!I:I,MATCH($K104,'MO Store'!$A:$A,0))</f>
        <v>Regular</v>
      </c>
      <c r="H104" s="60" t="s">
        <v>1094</v>
      </c>
      <c r="I104" s="19" t="s">
        <v>2073</v>
      </c>
      <c r="J104" s="19" t="s">
        <v>1496</v>
      </c>
      <c r="K104" s="18">
        <v>222262</v>
      </c>
      <c r="L104" s="18" t="str">
        <f t="shared" si="2"/>
        <v>No</v>
      </c>
      <c r="M104" s="18">
        <v>15.39</v>
      </c>
      <c r="N104" s="48">
        <v>0</v>
      </c>
      <c r="O104" s="48">
        <v>0</v>
      </c>
      <c r="P104" s="47">
        <f t="shared" si="3"/>
        <v>0</v>
      </c>
    </row>
    <row r="105" spans="1:16" x14ac:dyDescent="0.25">
      <c r="A105" s="4" t="str">
        <f>INDEX('MO Store'!B:B,MATCH($K105,'MO Store'!$A:$A,0))</f>
        <v>Colorado</v>
      </c>
      <c r="B105" s="4" t="str">
        <f>INDEX('MO Store'!C:C,MATCH($K105,'MO Store'!$A:$A,0))</f>
        <v>Grand View Market Place</v>
      </c>
      <c r="C105" s="4" t="str">
        <f>INDEX('MO Store'!D:D,MATCH($K105,'MO Store'!$A:$A,0))</f>
        <v>Anthony Galichet</v>
      </c>
      <c r="D105" s="4" t="str">
        <f>INDEX('MO Store'!F:F,MATCH($K105,'MO Store'!$A:$A,0))</f>
        <v>Romio Hamdar</v>
      </c>
      <c r="E105" s="4" t="str">
        <f>INDEX('MO Store'!G:G,MATCH($K105,'MO Store'!$A:$A,0))</f>
        <v>Colorado Market - No TM</v>
      </c>
      <c r="F105" s="4" t="str">
        <f>INDEX('MO Store'!E:E,MATCH($K105,'MO Store'!$A:$A,0))</f>
        <v>Brittanie Braggs</v>
      </c>
      <c r="G105" s="4" t="str">
        <f>INDEX('MO Store'!I:I,MATCH($K105,'MO Store'!$A:$A,0))</f>
        <v>Regular</v>
      </c>
      <c r="H105" s="60" t="s">
        <v>1035</v>
      </c>
      <c r="I105" s="19" t="s">
        <v>2074</v>
      </c>
      <c r="J105" s="19" t="s">
        <v>1494</v>
      </c>
      <c r="K105" s="18">
        <v>210924</v>
      </c>
      <c r="L105" s="18" t="str">
        <f t="shared" si="2"/>
        <v>No</v>
      </c>
      <c r="M105" s="18">
        <v>16.920000000000002</v>
      </c>
      <c r="N105" s="48">
        <v>0</v>
      </c>
      <c r="O105" s="48">
        <v>0</v>
      </c>
      <c r="P105" s="47">
        <f t="shared" si="3"/>
        <v>0</v>
      </c>
    </row>
    <row r="106" spans="1:16" x14ac:dyDescent="0.25">
      <c r="A106" s="4" t="str">
        <f>INDEX('MO Store'!B:B,MATCH($K106,'MO Store'!$A:$A,0))</f>
        <v>North Carolina</v>
      </c>
      <c r="B106" s="4" t="str">
        <f>INDEX('MO Store'!C:C,MATCH($K106,'MO Store'!$A:$A,0))</f>
        <v>Winterville NC</v>
      </c>
      <c r="C106" s="4" t="str">
        <f>INDEX('MO Store'!D:D,MATCH($K106,'MO Store'!$A:$A,0))</f>
        <v>Anthony Galichet</v>
      </c>
      <c r="D106" s="4" t="str">
        <f>INDEX('MO Store'!F:F,MATCH($K106,'MO Store'!$A:$A,0))</f>
        <v>No SD</v>
      </c>
      <c r="E106" s="4" t="str">
        <f>INDEX('MO Store'!G:G,MATCH($K106,'MO Store'!$A:$A,0))</f>
        <v>North Carolina Market - No TM</v>
      </c>
      <c r="F106" s="4" t="str">
        <f>INDEX('MO Store'!E:E,MATCH($K106,'MO Store'!$A:$A,0))</f>
        <v>Brittanie Braggs</v>
      </c>
      <c r="G106" s="4" t="str">
        <f>INDEX('MO Store'!I:I,MATCH($K106,'MO Store'!$A:$A,0))</f>
        <v>Regular</v>
      </c>
      <c r="H106" s="60" t="s">
        <v>952</v>
      </c>
      <c r="I106" s="19" t="s">
        <v>2077</v>
      </c>
      <c r="J106" s="19" t="s">
        <v>1493</v>
      </c>
      <c r="K106" s="18">
        <v>177547</v>
      </c>
      <c r="L106" s="18" t="str">
        <f t="shared" si="2"/>
        <v>No</v>
      </c>
      <c r="M106" s="18">
        <v>23.68</v>
      </c>
      <c r="N106" s="48">
        <v>0</v>
      </c>
      <c r="O106" s="48">
        <v>0</v>
      </c>
      <c r="P106" s="47">
        <f t="shared" si="3"/>
        <v>0</v>
      </c>
    </row>
    <row r="107" spans="1:16" x14ac:dyDescent="0.25">
      <c r="A107" s="4" t="str">
        <f>INDEX('MO Store'!B:B,MATCH($K107,'MO Store'!$A:$A,0))</f>
        <v>San Antonio/Laredo</v>
      </c>
      <c r="B107" s="4" t="str">
        <f>INDEX('MO Store'!C:C,MATCH($K107,'MO Store'!$A:$A,0))</f>
        <v>Uvalde</v>
      </c>
      <c r="C107" s="4" t="str">
        <f>INDEX('MO Store'!D:D,MATCH($K107,'MO Store'!$A:$A,0))</f>
        <v>Anthony Galichet</v>
      </c>
      <c r="D107" s="4" t="str">
        <f>INDEX('MO Store'!F:F,MATCH($K107,'MO Store'!$A:$A,0))</f>
        <v>Romio Hamdar</v>
      </c>
      <c r="E107" s="4" t="str">
        <f>INDEX('MO Store'!G:G,MATCH($K107,'MO Store'!$A:$A,0))</f>
        <v>Veronica Ramos</v>
      </c>
      <c r="F107" s="4" t="str">
        <f>INDEX('MO Store'!E:E,MATCH($K107,'MO Store'!$A:$A,0))</f>
        <v>Brittanie Braggs</v>
      </c>
      <c r="G107" s="4" t="str">
        <f>INDEX('MO Store'!I:I,MATCH($K107,'MO Store'!$A:$A,0))</f>
        <v>Flagship</v>
      </c>
      <c r="H107" s="60" t="s">
        <v>810</v>
      </c>
      <c r="I107" s="19" t="s">
        <v>2078</v>
      </c>
      <c r="J107" s="19" t="s">
        <v>1494</v>
      </c>
      <c r="K107" s="18">
        <v>215747</v>
      </c>
      <c r="L107" s="18" t="str">
        <f t="shared" si="2"/>
        <v>No</v>
      </c>
      <c r="M107" s="18">
        <v>30.72</v>
      </c>
      <c r="N107" s="48">
        <v>0</v>
      </c>
      <c r="O107" s="48">
        <v>0</v>
      </c>
      <c r="P107" s="47">
        <f t="shared" si="3"/>
        <v>0</v>
      </c>
    </row>
    <row r="108" spans="1:16" x14ac:dyDescent="0.25">
      <c r="A108" s="4" t="str">
        <f>INDEX('MO Store'!B:B,MATCH($K108,'MO Store'!$A:$A,0))</f>
        <v>Houston South West</v>
      </c>
      <c r="B108" s="4" t="str">
        <f>INDEX('MO Store'!C:C,MATCH($K108,'MO Store'!$A:$A,0))</f>
        <v>Rice Ave</v>
      </c>
      <c r="C108" s="4" t="str">
        <f>INDEX('MO Store'!D:D,MATCH($K108,'MO Store'!$A:$A,0))</f>
        <v>Anthony Galichet</v>
      </c>
      <c r="D108" s="4" t="str">
        <f>INDEX('MO Store'!F:F,MATCH($K108,'MO Store'!$A:$A,0))</f>
        <v>Romio Hamdar</v>
      </c>
      <c r="E108" s="4" t="str">
        <f>INDEX('MO Store'!G:G,MATCH($K108,'MO Store'!$A:$A,0))</f>
        <v>Carlos Ayala-Level Up</v>
      </c>
      <c r="F108" s="4" t="str">
        <f>INDEX('MO Store'!E:E,MATCH($K108,'MO Store'!$A:$A,0))</f>
        <v>Brittanie Braggs</v>
      </c>
      <c r="G108" s="4" t="str">
        <f>INDEX('MO Store'!I:I,MATCH($K108,'MO Store'!$A:$A,0))</f>
        <v>Regular</v>
      </c>
      <c r="H108" s="60" t="s">
        <v>953</v>
      </c>
      <c r="I108" s="19" t="s">
        <v>2079</v>
      </c>
      <c r="J108" s="19" t="s">
        <v>1494</v>
      </c>
      <c r="K108" s="18">
        <v>174112</v>
      </c>
      <c r="L108" s="18" t="str">
        <f t="shared" si="2"/>
        <v>No</v>
      </c>
      <c r="M108" s="18">
        <v>26.31</v>
      </c>
      <c r="N108" s="48">
        <v>0</v>
      </c>
      <c r="O108" s="48">
        <v>0</v>
      </c>
      <c r="P108" s="47">
        <f t="shared" si="3"/>
        <v>0</v>
      </c>
    </row>
    <row r="109" spans="1:16" x14ac:dyDescent="0.25">
      <c r="A109" s="4" t="str">
        <f>INDEX('MO Store'!B:B,MATCH($K109,'MO Store'!$A:$A,0))</f>
        <v>San Antonio/Laredo</v>
      </c>
      <c r="B109" s="4" t="str">
        <f>INDEX('MO Store'!C:C,MATCH($K109,'MO Store'!$A:$A,0))</f>
        <v>LAREDO PLANTATION CENTRE</v>
      </c>
      <c r="C109" s="4" t="str">
        <f>INDEX('MO Store'!D:D,MATCH($K109,'MO Store'!$A:$A,0))</f>
        <v>Anthony Galichet</v>
      </c>
      <c r="D109" s="4" t="str">
        <f>INDEX('MO Store'!F:F,MATCH($K109,'MO Store'!$A:$A,0))</f>
        <v>Romio Hamdar</v>
      </c>
      <c r="E109" s="4" t="str">
        <f>INDEX('MO Store'!G:G,MATCH($K109,'MO Store'!$A:$A,0))</f>
        <v>Veronica Ramos</v>
      </c>
      <c r="F109" s="4" t="str">
        <f>INDEX('MO Store'!E:E,MATCH($K109,'MO Store'!$A:$A,0))</f>
        <v>Brittanie Braggs</v>
      </c>
      <c r="G109" s="4" t="str">
        <f>INDEX('MO Store'!I:I,MATCH($K109,'MO Store'!$A:$A,0))</f>
        <v>Flagship</v>
      </c>
      <c r="H109" s="60" t="s">
        <v>896</v>
      </c>
      <c r="I109" s="19" t="s">
        <v>2082</v>
      </c>
      <c r="J109" s="19" t="s">
        <v>1494</v>
      </c>
      <c r="K109" s="18">
        <v>207752</v>
      </c>
      <c r="L109" s="18" t="str">
        <f t="shared" si="2"/>
        <v>No</v>
      </c>
      <c r="M109" s="18">
        <v>31.58</v>
      </c>
      <c r="N109" s="48">
        <v>0</v>
      </c>
      <c r="O109" s="48">
        <v>0</v>
      </c>
      <c r="P109" s="47">
        <f t="shared" si="3"/>
        <v>0</v>
      </c>
    </row>
    <row r="110" spans="1:16" x14ac:dyDescent="0.25">
      <c r="A110" s="4" t="str">
        <f>INDEX('MO Store'!B:B,MATCH($K110,'MO Store'!$A:$A,0))</f>
        <v>Arizona</v>
      </c>
      <c r="B110" s="4" t="str">
        <f>INDEX('MO Store'!C:C,MATCH($K110,'MO Store'!$A:$A,0))</f>
        <v>Bethany Home</v>
      </c>
      <c r="C110" s="4" t="str">
        <f>INDEX('MO Store'!D:D,MATCH($K110,'MO Store'!$A:$A,0))</f>
        <v>Anthony Galichet</v>
      </c>
      <c r="D110" s="4" t="str">
        <f>INDEX('MO Store'!F:F,MATCH($K110,'MO Store'!$A:$A,0))</f>
        <v>No SD</v>
      </c>
      <c r="E110" s="4" t="str">
        <f>INDEX('MO Store'!G:G,MATCH($K110,'MO Store'!$A:$A,0))</f>
        <v>Susu Leong</v>
      </c>
      <c r="F110" s="4" t="str">
        <f>INDEX('MO Store'!E:E,MATCH($K110,'MO Store'!$A:$A,0))</f>
        <v>Brittanie Braggs</v>
      </c>
      <c r="G110" s="4" t="str">
        <f>INDEX('MO Store'!I:I,MATCH($K110,'MO Store'!$A:$A,0))</f>
        <v>Regular</v>
      </c>
      <c r="H110" s="60" t="s">
        <v>943</v>
      </c>
      <c r="I110" s="19" t="s">
        <v>2086</v>
      </c>
      <c r="J110" s="19" t="s">
        <v>1493</v>
      </c>
      <c r="K110" s="18">
        <v>216514</v>
      </c>
      <c r="L110" s="18" t="str">
        <f t="shared" si="2"/>
        <v>No</v>
      </c>
      <c r="M110" s="18">
        <v>30.64</v>
      </c>
      <c r="N110" s="48">
        <v>0</v>
      </c>
      <c r="O110" s="48">
        <v>0</v>
      </c>
      <c r="P110" s="47">
        <f t="shared" si="3"/>
        <v>0</v>
      </c>
    </row>
    <row r="111" spans="1:16" x14ac:dyDescent="0.25">
      <c r="A111" s="4" t="str">
        <f>INDEX('MO Store'!B:B,MATCH($K111,'MO Store'!$A:$A,0))</f>
        <v>San Antonio/Laredo</v>
      </c>
      <c r="B111" s="4" t="str">
        <f>INDEX('MO Store'!C:C,MATCH($K111,'MO Store'!$A:$A,0))</f>
        <v>EAGLE PASS</v>
      </c>
      <c r="C111" s="4" t="str">
        <f>INDEX('MO Store'!D:D,MATCH($K111,'MO Store'!$A:$A,0))</f>
        <v>Anthony Galichet</v>
      </c>
      <c r="D111" s="4" t="str">
        <f>INDEX('MO Store'!F:F,MATCH($K111,'MO Store'!$A:$A,0))</f>
        <v>Romio Hamdar</v>
      </c>
      <c r="E111" s="4" t="str">
        <f>INDEX('MO Store'!G:G,MATCH($K111,'MO Store'!$A:$A,0))</f>
        <v>Veronica Ramos</v>
      </c>
      <c r="F111" s="4" t="str">
        <f>INDEX('MO Store'!E:E,MATCH($K111,'MO Store'!$A:$A,0))</f>
        <v>Brittanie Braggs</v>
      </c>
      <c r="G111" s="4" t="str">
        <f>INDEX('MO Store'!I:I,MATCH($K111,'MO Store'!$A:$A,0))</f>
        <v>Flagship</v>
      </c>
      <c r="H111" s="60" t="s">
        <v>788</v>
      </c>
      <c r="I111" s="19" t="s">
        <v>2088</v>
      </c>
      <c r="J111" s="19" t="s">
        <v>1295</v>
      </c>
      <c r="K111" s="18">
        <v>207753</v>
      </c>
      <c r="L111" s="18" t="str">
        <f t="shared" si="2"/>
        <v>No</v>
      </c>
      <c r="M111" s="18">
        <v>32.049999999999997</v>
      </c>
      <c r="N111" s="48">
        <v>0</v>
      </c>
      <c r="O111" s="48">
        <v>0</v>
      </c>
      <c r="P111" s="47">
        <f t="shared" si="3"/>
        <v>0</v>
      </c>
    </row>
    <row r="112" spans="1:16" x14ac:dyDescent="0.25">
      <c r="A112" s="4" t="str">
        <f>INDEX('MO Store'!B:B,MATCH($K112,'MO Store'!$A:$A,0))</f>
        <v>Colorado</v>
      </c>
      <c r="B112" s="4" t="str">
        <f>INDEX('MO Store'!C:C,MATCH($K112,'MO Store'!$A:$A,0))</f>
        <v>Grand View Market Place</v>
      </c>
      <c r="C112" s="4" t="str">
        <f>INDEX('MO Store'!D:D,MATCH($K112,'MO Store'!$A:$A,0))</f>
        <v>Anthony Galichet</v>
      </c>
      <c r="D112" s="4" t="str">
        <f>INDEX('MO Store'!F:F,MATCH($K112,'MO Store'!$A:$A,0))</f>
        <v>Romio Hamdar</v>
      </c>
      <c r="E112" s="4" t="str">
        <f>INDEX('MO Store'!G:G,MATCH($K112,'MO Store'!$A:$A,0))</f>
        <v>Colorado Market - No TM</v>
      </c>
      <c r="F112" s="4" t="str">
        <f>INDEX('MO Store'!E:E,MATCH($K112,'MO Store'!$A:$A,0))</f>
        <v>Brittanie Braggs</v>
      </c>
      <c r="G112" s="4" t="str">
        <f>INDEX('MO Store'!I:I,MATCH($K112,'MO Store'!$A:$A,0))</f>
        <v>Regular</v>
      </c>
      <c r="H112" s="60" t="s">
        <v>1049</v>
      </c>
      <c r="I112" s="19" t="s">
        <v>2097</v>
      </c>
      <c r="J112" s="19" t="s">
        <v>1493</v>
      </c>
      <c r="K112" s="18">
        <v>210924</v>
      </c>
      <c r="L112" s="18" t="str">
        <f t="shared" si="2"/>
        <v>No</v>
      </c>
      <c r="M112" s="18">
        <v>27.2</v>
      </c>
      <c r="N112" s="48">
        <v>0</v>
      </c>
      <c r="O112" s="48">
        <v>0</v>
      </c>
      <c r="P112" s="47">
        <f t="shared" si="3"/>
        <v>0</v>
      </c>
    </row>
    <row r="113" spans="1:16" x14ac:dyDescent="0.25">
      <c r="A113" s="4" t="str">
        <f>INDEX('MO Store'!B:B,MATCH($K113,'MO Store'!$A:$A,0))</f>
        <v>San Antonio/Laredo</v>
      </c>
      <c r="B113" s="4" t="str">
        <f>INDEX('MO Store'!C:C,MATCH($K113,'MO Store'!$A:$A,0))</f>
        <v>Wurzbach Road</v>
      </c>
      <c r="C113" s="4" t="str">
        <f>INDEX('MO Store'!D:D,MATCH($K113,'MO Store'!$A:$A,0))</f>
        <v>Anthony Galichet</v>
      </c>
      <c r="D113" s="4" t="str">
        <f>INDEX('MO Store'!F:F,MATCH($K113,'MO Store'!$A:$A,0))</f>
        <v>Romio Hamdar</v>
      </c>
      <c r="E113" s="4" t="str">
        <f>INDEX('MO Store'!G:G,MATCH($K113,'MO Store'!$A:$A,0))</f>
        <v>Veronica Ramos</v>
      </c>
      <c r="F113" s="4" t="str">
        <f>INDEX('MO Store'!E:E,MATCH($K113,'MO Store'!$A:$A,0))</f>
        <v>Brittanie Braggs</v>
      </c>
      <c r="G113" s="4" t="str">
        <f>INDEX('MO Store'!I:I,MATCH($K113,'MO Store'!$A:$A,0))</f>
        <v>Battleship</v>
      </c>
      <c r="H113" s="60" t="s">
        <v>903</v>
      </c>
      <c r="I113" s="19" t="s">
        <v>2104</v>
      </c>
      <c r="J113" s="19" t="s">
        <v>1494</v>
      </c>
      <c r="K113" s="18">
        <v>215745</v>
      </c>
      <c r="L113" s="18" t="str">
        <f t="shared" si="2"/>
        <v>No</v>
      </c>
      <c r="M113" s="18">
        <v>30.990000000000002</v>
      </c>
      <c r="N113" s="48">
        <v>0</v>
      </c>
      <c r="O113" s="48">
        <v>0</v>
      </c>
      <c r="P113" s="47">
        <f t="shared" si="3"/>
        <v>0</v>
      </c>
    </row>
    <row r="114" spans="1:16" x14ac:dyDescent="0.25">
      <c r="A114" s="4" t="str">
        <f>INDEX('MO Store'!B:B,MATCH($K114,'MO Store'!$A:$A,0))</f>
        <v>San Antonio/Laredo</v>
      </c>
      <c r="B114" s="4" t="str">
        <f>INDEX('MO Store'!C:C,MATCH($K114,'MO Store'!$A:$A,0))</f>
        <v>Laredo- Bob Bullock</v>
      </c>
      <c r="C114" s="4" t="str">
        <f>INDEX('MO Store'!D:D,MATCH($K114,'MO Store'!$A:$A,0))</f>
        <v>Anthony Galichet</v>
      </c>
      <c r="D114" s="4" t="str">
        <f>INDEX('MO Store'!F:F,MATCH($K114,'MO Store'!$A:$A,0))</f>
        <v>Romio Hamdar</v>
      </c>
      <c r="E114" s="4" t="str">
        <f>INDEX('MO Store'!G:G,MATCH($K114,'MO Store'!$A:$A,0))</f>
        <v>Veronica Ramos</v>
      </c>
      <c r="F114" s="4" t="str">
        <f>INDEX('MO Store'!E:E,MATCH($K114,'MO Store'!$A:$A,0))</f>
        <v>Brittanie Braggs</v>
      </c>
      <c r="G114" s="4" t="str">
        <f>INDEX('MO Store'!I:I,MATCH($K114,'MO Store'!$A:$A,0))</f>
        <v>Battleship</v>
      </c>
      <c r="H114" s="60" t="s">
        <v>500</v>
      </c>
      <c r="I114" s="19" t="s">
        <v>2106</v>
      </c>
      <c r="J114" s="19" t="s">
        <v>1494</v>
      </c>
      <c r="K114" s="18">
        <v>164638</v>
      </c>
      <c r="L114" s="18" t="str">
        <f t="shared" si="2"/>
        <v>No</v>
      </c>
      <c r="M114" s="18">
        <v>29.229999999999997</v>
      </c>
      <c r="N114" s="48">
        <v>0</v>
      </c>
      <c r="O114" s="48">
        <v>0</v>
      </c>
      <c r="P114" s="47">
        <f t="shared" si="3"/>
        <v>0</v>
      </c>
    </row>
    <row r="115" spans="1:16" x14ac:dyDescent="0.25">
      <c r="A115" s="4" t="str">
        <f>INDEX('MO Store'!B:B,MATCH($K115,'MO Store'!$A:$A,0))</f>
        <v>North Carolina</v>
      </c>
      <c r="B115" s="4" t="str">
        <f>INDEX('MO Store'!C:C,MATCH($K115,'MO Store'!$A:$A,0))</f>
        <v>Garner Raleigh</v>
      </c>
      <c r="C115" s="4" t="str">
        <f>INDEX('MO Store'!D:D,MATCH($K115,'MO Store'!$A:$A,0))</f>
        <v>Anthony Galichet</v>
      </c>
      <c r="D115" s="4" t="str">
        <f>INDEX('MO Store'!F:F,MATCH($K115,'MO Store'!$A:$A,0))</f>
        <v>No SD</v>
      </c>
      <c r="E115" s="4" t="str">
        <f>INDEX('MO Store'!G:G,MATCH($K115,'MO Store'!$A:$A,0))</f>
        <v>North Carolina Market - No TM</v>
      </c>
      <c r="F115" s="4" t="str">
        <f>INDEX('MO Store'!E:E,MATCH($K115,'MO Store'!$A:$A,0))</f>
        <v>Brittanie Braggs</v>
      </c>
      <c r="G115" s="4" t="str">
        <f>INDEX('MO Store'!I:I,MATCH($K115,'MO Store'!$A:$A,0))</f>
        <v>Regular</v>
      </c>
      <c r="H115" s="60" t="s">
        <v>994</v>
      </c>
      <c r="I115" s="19" t="s">
        <v>2107</v>
      </c>
      <c r="J115" s="19" t="s">
        <v>1494</v>
      </c>
      <c r="K115" s="18">
        <v>176289</v>
      </c>
      <c r="L115" s="18" t="str">
        <f t="shared" si="2"/>
        <v>No</v>
      </c>
      <c r="M115" s="18">
        <v>20.81</v>
      </c>
      <c r="N115" s="48">
        <v>0</v>
      </c>
      <c r="O115" s="48">
        <v>0</v>
      </c>
      <c r="P115" s="47">
        <f t="shared" si="3"/>
        <v>0</v>
      </c>
    </row>
    <row r="116" spans="1:16" x14ac:dyDescent="0.25">
      <c r="A116" s="4" t="str">
        <f>INDEX('MO Store'!B:B,MATCH($K116,'MO Store'!$A:$A,0))</f>
        <v>Arizona</v>
      </c>
      <c r="B116" s="4" t="str">
        <f>INDEX('MO Store'!C:C,MATCH($K116,'MO Store'!$A:$A,0))</f>
        <v>Old Vail Plaza</v>
      </c>
      <c r="C116" s="4" t="str">
        <f>INDEX('MO Store'!D:D,MATCH($K116,'MO Store'!$A:$A,0))</f>
        <v>Anthony Galichet</v>
      </c>
      <c r="D116" s="4" t="str">
        <f>INDEX('MO Store'!F:F,MATCH($K116,'MO Store'!$A:$A,0))</f>
        <v>No SD</v>
      </c>
      <c r="E116" s="4" t="str">
        <f>INDEX('MO Store'!G:G,MATCH($K116,'MO Store'!$A:$A,0))</f>
        <v>Susu Leong</v>
      </c>
      <c r="F116" s="4" t="str">
        <f>INDEX('MO Store'!E:E,MATCH($K116,'MO Store'!$A:$A,0))</f>
        <v>Brittanie Braggs</v>
      </c>
      <c r="G116" s="4" t="str">
        <f>INDEX('MO Store'!I:I,MATCH($K116,'MO Store'!$A:$A,0))</f>
        <v>Regular</v>
      </c>
      <c r="H116" s="60" t="s">
        <v>1062</v>
      </c>
      <c r="I116" s="19" t="s">
        <v>2108</v>
      </c>
      <c r="J116" s="19" t="s">
        <v>1494</v>
      </c>
      <c r="K116" s="18">
        <v>222262</v>
      </c>
      <c r="L116" s="18" t="str">
        <f t="shared" si="2"/>
        <v>No</v>
      </c>
      <c r="M116" s="18">
        <v>31.990000000000002</v>
      </c>
      <c r="N116" s="48">
        <v>0</v>
      </c>
      <c r="O116" s="48">
        <v>0</v>
      </c>
      <c r="P116" s="47">
        <f t="shared" si="3"/>
        <v>0</v>
      </c>
    </row>
    <row r="117" spans="1:16" x14ac:dyDescent="0.25">
      <c r="A117" s="4" t="str">
        <f>INDEX('MO Store'!B:B,MATCH($K117,'MO Store'!$A:$A,0))</f>
        <v>Wisconsin East</v>
      </c>
      <c r="B117" s="4" t="str">
        <f>INDEX('MO Store'!C:C,MATCH($K117,'MO Store'!$A:$A,0))</f>
        <v>Sturgeon Bay</v>
      </c>
      <c r="C117" s="4" t="str">
        <f>INDEX('MO Store'!D:D,MATCH($K117,'MO Store'!$A:$A,0))</f>
        <v>Anthony Galichet</v>
      </c>
      <c r="D117" s="4" t="str">
        <f>INDEX('MO Store'!F:F,MATCH($K117,'MO Store'!$A:$A,0))</f>
        <v>No SD</v>
      </c>
      <c r="E117" s="4" t="str">
        <f>INDEX('MO Store'!G:G,MATCH($K117,'MO Store'!$A:$A,0))</f>
        <v>Jayme Roraff</v>
      </c>
      <c r="F117" s="4" t="str">
        <f>INDEX('MO Store'!E:E,MATCH($K117,'MO Store'!$A:$A,0))</f>
        <v>Brittanie Braggs</v>
      </c>
      <c r="G117" s="4" t="s">
        <v>926</v>
      </c>
      <c r="H117" s="60" t="s">
        <v>714</v>
      </c>
      <c r="I117" s="19" t="s">
        <v>2110</v>
      </c>
      <c r="J117" s="19" t="s">
        <v>1493</v>
      </c>
      <c r="K117" s="18">
        <v>240558</v>
      </c>
      <c r="L117" s="18" t="str">
        <f t="shared" si="2"/>
        <v>No</v>
      </c>
      <c r="M117" s="18">
        <v>30.98</v>
      </c>
      <c r="N117" s="48">
        <v>0</v>
      </c>
      <c r="O117" s="48">
        <v>0</v>
      </c>
      <c r="P117" s="47">
        <f t="shared" si="3"/>
        <v>0</v>
      </c>
    </row>
    <row r="118" spans="1:16" x14ac:dyDescent="0.25">
      <c r="A118" s="4" t="str">
        <f>INDEX('MO Store'!B:B,MATCH($K118,'MO Store'!$A:$A,0))</f>
        <v>San Antonio/Laredo</v>
      </c>
      <c r="B118" s="4" t="str">
        <f>INDEX('MO Store'!C:C,MATCH($K118,'MO Store'!$A:$A,0))</f>
        <v>Wurzbach Road</v>
      </c>
      <c r="C118" s="4" t="str">
        <f>INDEX('MO Store'!D:D,MATCH($K118,'MO Store'!$A:$A,0))</f>
        <v>Anthony Galichet</v>
      </c>
      <c r="D118" s="4" t="str">
        <f>INDEX('MO Store'!F:F,MATCH($K118,'MO Store'!$A:$A,0))</f>
        <v>Romio Hamdar</v>
      </c>
      <c r="E118" s="4" t="str">
        <f>INDEX('MO Store'!G:G,MATCH($K118,'MO Store'!$A:$A,0))</f>
        <v>Veronica Ramos</v>
      </c>
      <c r="F118" s="4" t="str">
        <f>INDEX('MO Store'!E:E,MATCH($K118,'MO Store'!$A:$A,0))</f>
        <v>Brittanie Braggs</v>
      </c>
      <c r="G118" s="4" t="str">
        <f>INDEX('MO Store'!I:I,MATCH($K118,'MO Store'!$A:$A,0))</f>
        <v>Battleship</v>
      </c>
      <c r="H118" s="60" t="s">
        <v>1098</v>
      </c>
      <c r="I118" s="19" t="s">
        <v>2111</v>
      </c>
      <c r="J118" s="19" t="s">
        <v>1494</v>
      </c>
      <c r="K118" s="18">
        <v>215745</v>
      </c>
      <c r="L118" s="18" t="str">
        <f t="shared" si="2"/>
        <v>No</v>
      </c>
      <c r="M118" s="18">
        <v>30.950000000000003</v>
      </c>
      <c r="N118" s="48">
        <v>0</v>
      </c>
      <c r="O118" s="48">
        <v>0</v>
      </c>
      <c r="P118" s="47">
        <f t="shared" si="3"/>
        <v>0</v>
      </c>
    </row>
    <row r="119" spans="1:16" x14ac:dyDescent="0.25">
      <c r="A119" s="4" t="str">
        <f>INDEX('MO Store'!B:B,MATCH($K119,'MO Store'!$A:$A,0))</f>
        <v>Colorado</v>
      </c>
      <c r="B119" s="4" t="str">
        <f>INDEX('MO Store'!C:C,MATCH($K119,'MO Store'!$A:$A,0))</f>
        <v>Interquest</v>
      </c>
      <c r="C119" s="4" t="str">
        <f>INDEX('MO Store'!D:D,MATCH($K119,'MO Store'!$A:$A,0))</f>
        <v>Anthony Galichet</v>
      </c>
      <c r="D119" s="4" t="str">
        <f>INDEX('MO Store'!F:F,MATCH($K119,'MO Store'!$A:$A,0))</f>
        <v>Romio Hamdar</v>
      </c>
      <c r="E119" s="4" t="str">
        <f>INDEX('MO Store'!G:G,MATCH($K119,'MO Store'!$A:$A,0))</f>
        <v>Colorado Market - No TM</v>
      </c>
      <c r="F119" s="4" t="str">
        <f>INDEX('MO Store'!E:E,MATCH($K119,'MO Store'!$A:$A,0))</f>
        <v>Brittanie Braggs</v>
      </c>
      <c r="G119" s="4" t="str">
        <f>INDEX('MO Store'!I:I,MATCH($K119,'MO Store'!$A:$A,0))</f>
        <v>Regular</v>
      </c>
      <c r="H119" s="60" t="s">
        <v>692</v>
      </c>
      <c r="I119" s="19" t="s">
        <v>2112</v>
      </c>
      <c r="J119" s="19" t="s">
        <v>1493</v>
      </c>
      <c r="K119" s="18">
        <v>241356</v>
      </c>
      <c r="L119" s="18" t="str">
        <f t="shared" si="2"/>
        <v>No</v>
      </c>
      <c r="M119" s="18">
        <v>25.08</v>
      </c>
      <c r="N119" s="48">
        <v>0</v>
      </c>
      <c r="O119" s="48">
        <v>0</v>
      </c>
      <c r="P119" s="47">
        <f t="shared" si="3"/>
        <v>0</v>
      </c>
    </row>
    <row r="120" spans="1:16" x14ac:dyDescent="0.25">
      <c r="A120" s="4" t="str">
        <f>INDEX('MO Store'!B:B,MATCH($K120,'MO Store'!$A:$A,0))</f>
        <v>Colorado</v>
      </c>
      <c r="B120" s="4" t="str">
        <f>INDEX('MO Store'!C:C,MATCH($K120,'MO Store'!$A:$A,0))</f>
        <v>Fountain MESA ROAD</v>
      </c>
      <c r="C120" s="4" t="str">
        <f>INDEX('MO Store'!D:D,MATCH($K120,'MO Store'!$A:$A,0))</f>
        <v>Anthony Galichet</v>
      </c>
      <c r="D120" s="4" t="str">
        <f>INDEX('MO Store'!F:F,MATCH($K120,'MO Store'!$A:$A,0))</f>
        <v>Romio Hamdar</v>
      </c>
      <c r="E120" s="4" t="str">
        <f>INDEX('MO Store'!G:G,MATCH($K120,'MO Store'!$A:$A,0))</f>
        <v>Colorado Market - No TM</v>
      </c>
      <c r="F120" s="4" t="str">
        <f>INDEX('MO Store'!E:E,MATCH($K120,'MO Store'!$A:$A,0))</f>
        <v>Brittanie Braggs</v>
      </c>
      <c r="G120" s="4" t="str">
        <f>INDEX('MO Store'!I:I,MATCH($K120,'MO Store'!$A:$A,0))</f>
        <v>Battleship</v>
      </c>
      <c r="H120" s="60" t="s">
        <v>1017</v>
      </c>
      <c r="I120" s="19" t="s">
        <v>2113</v>
      </c>
      <c r="J120" s="19" t="s">
        <v>1494</v>
      </c>
      <c r="K120" s="18">
        <v>178719</v>
      </c>
      <c r="L120" s="18" t="str">
        <f t="shared" si="2"/>
        <v>No</v>
      </c>
      <c r="M120" s="18">
        <v>28.349999999999998</v>
      </c>
      <c r="N120" s="48">
        <v>0</v>
      </c>
      <c r="O120" s="48">
        <v>0</v>
      </c>
      <c r="P120" s="47">
        <f t="shared" si="3"/>
        <v>0</v>
      </c>
    </row>
    <row r="121" spans="1:16" x14ac:dyDescent="0.25">
      <c r="A121" s="4" t="str">
        <f>INDEX('MO Store'!B:B,MATCH($K121,'MO Store'!$A:$A,0))</f>
        <v>Houston East</v>
      </c>
      <c r="B121" s="4" t="str">
        <f>INDEX('MO Store'!C:C,MATCH($K121,'MO Store'!$A:$A,0))</f>
        <v>Baytown</v>
      </c>
      <c r="C121" s="4" t="str">
        <f>INDEX('MO Store'!D:D,MATCH($K121,'MO Store'!$A:$A,0))</f>
        <v>Anthony Galichet</v>
      </c>
      <c r="D121" s="4" t="str">
        <f>INDEX('MO Store'!F:F,MATCH($K121,'MO Store'!$A:$A,0))</f>
        <v>Romio Hamdar</v>
      </c>
      <c r="E121" s="4" t="str">
        <f>INDEX('MO Store'!G:G,MATCH($K121,'MO Store'!$A:$A,0))</f>
        <v>Isreal Gomez- Level Up</v>
      </c>
      <c r="F121" s="4" t="str">
        <f>INDEX('MO Store'!E:E,MATCH($K121,'MO Store'!$A:$A,0))</f>
        <v>Brittanie Braggs</v>
      </c>
      <c r="G121" s="4" t="str">
        <f>INDEX('MO Store'!I:I,MATCH($K121,'MO Store'!$A:$A,0))</f>
        <v>Regular</v>
      </c>
      <c r="H121" s="60" t="s">
        <v>1020</v>
      </c>
      <c r="I121" s="19" t="s">
        <v>2116</v>
      </c>
      <c r="J121" s="19" t="s">
        <v>1493</v>
      </c>
      <c r="K121" s="18">
        <v>219201</v>
      </c>
      <c r="L121" s="18" t="str">
        <f t="shared" si="2"/>
        <v>No</v>
      </c>
      <c r="M121" s="18">
        <v>22.27</v>
      </c>
      <c r="N121" s="48">
        <v>0</v>
      </c>
      <c r="O121" s="48">
        <v>0</v>
      </c>
      <c r="P121" s="47">
        <f t="shared" si="3"/>
        <v>0</v>
      </c>
    </row>
    <row r="122" spans="1:16" x14ac:dyDescent="0.25">
      <c r="A122" s="4" t="str">
        <f>INDEX('MO Store'!B:B,MATCH($K122,'MO Store'!$A:$A,0))</f>
        <v>Houston South West</v>
      </c>
      <c r="B122" s="4" t="str">
        <f>INDEX('MO Store'!C:C,MATCH($K122,'MO Store'!$A:$A,0))</f>
        <v>Bellaire (Hong Kong Mall)</v>
      </c>
      <c r="C122" s="4" t="str">
        <f>INDEX('MO Store'!D:D,MATCH($K122,'MO Store'!$A:$A,0))</f>
        <v>Anthony Galichet</v>
      </c>
      <c r="D122" s="4" t="str">
        <f>INDEX('MO Store'!F:F,MATCH($K122,'MO Store'!$A:$A,0))</f>
        <v>Romio Hamdar</v>
      </c>
      <c r="E122" s="4" t="str">
        <f>INDEX('MO Store'!G:G,MATCH($K122,'MO Store'!$A:$A,0))</f>
        <v>Carlos Ayala-Level Up</v>
      </c>
      <c r="F122" s="4" t="str">
        <f>INDEX('MO Store'!E:E,MATCH($K122,'MO Store'!$A:$A,0))</f>
        <v>Brittanie Braggs</v>
      </c>
      <c r="G122" s="4" t="str">
        <f>INDEX('MO Store'!I:I,MATCH($K122,'MO Store'!$A:$A,0))</f>
        <v>Battleship</v>
      </c>
      <c r="H122" s="60" t="s">
        <v>110</v>
      </c>
      <c r="I122" s="19" t="s">
        <v>2117</v>
      </c>
      <c r="J122" s="19" t="s">
        <v>1295</v>
      </c>
      <c r="K122" s="18">
        <v>209866</v>
      </c>
      <c r="L122" s="18" t="str">
        <f t="shared" si="2"/>
        <v>No</v>
      </c>
      <c r="M122" s="18">
        <v>30.54</v>
      </c>
      <c r="N122" s="48">
        <v>0</v>
      </c>
      <c r="O122" s="48">
        <v>0</v>
      </c>
      <c r="P122" s="47">
        <f t="shared" si="3"/>
        <v>0</v>
      </c>
    </row>
    <row r="123" spans="1:16" x14ac:dyDescent="0.25">
      <c r="A123" s="4" t="str">
        <f>INDEX('MO Store'!B:B,MATCH($K123,'MO Store'!$A:$A,0))</f>
        <v>San Antonio/Laredo</v>
      </c>
      <c r="B123" s="4" t="str">
        <f>INDEX('MO Store'!C:C,MATCH($K123,'MO Store'!$A:$A,0))</f>
        <v>San Pedro</v>
      </c>
      <c r="C123" s="4" t="str">
        <f>INDEX('MO Store'!D:D,MATCH($K123,'MO Store'!$A:$A,0))</f>
        <v>Anthony Galichet</v>
      </c>
      <c r="D123" s="4" t="str">
        <f>INDEX('MO Store'!F:F,MATCH($K123,'MO Store'!$A:$A,0))</f>
        <v>Romio Hamdar</v>
      </c>
      <c r="E123" s="4" t="str">
        <f>INDEX('MO Store'!G:G,MATCH($K123,'MO Store'!$A:$A,0))</f>
        <v>Veronica Ramos</v>
      </c>
      <c r="F123" s="4" t="str">
        <f>INDEX('MO Store'!E:E,MATCH($K123,'MO Store'!$A:$A,0))</f>
        <v>Brittanie Braggs</v>
      </c>
      <c r="G123" s="4" t="str">
        <f>INDEX('MO Store'!I:I,MATCH($K123,'MO Store'!$A:$A,0))</f>
        <v>Flagship</v>
      </c>
      <c r="H123" s="60" t="s">
        <v>816</v>
      </c>
      <c r="I123" s="19" t="s">
        <v>2118</v>
      </c>
      <c r="J123" s="19" t="s">
        <v>1494</v>
      </c>
      <c r="K123" s="18">
        <v>215746</v>
      </c>
      <c r="L123" s="18" t="str">
        <f t="shared" si="2"/>
        <v>No</v>
      </c>
      <c r="M123" s="18">
        <v>31.189999999999998</v>
      </c>
      <c r="N123" s="48">
        <v>0</v>
      </c>
      <c r="O123" s="48">
        <v>0</v>
      </c>
      <c r="P123" s="47">
        <f t="shared" si="3"/>
        <v>0</v>
      </c>
    </row>
    <row r="124" spans="1:16" x14ac:dyDescent="0.25">
      <c r="A124" s="4" t="str">
        <f>INDEX('MO Store'!B:B,MATCH($K124,'MO Store'!$A:$A,0))</f>
        <v>San Antonio/Laredo</v>
      </c>
      <c r="B124" s="4" t="str">
        <f>INDEX('MO Store'!C:C,MATCH($K124,'MO Store'!$A:$A,0))</f>
        <v>DEL RIO</v>
      </c>
      <c r="C124" s="4" t="str">
        <f>INDEX('MO Store'!D:D,MATCH($K124,'MO Store'!$A:$A,0))</f>
        <v>Anthony Galichet</v>
      </c>
      <c r="D124" s="4" t="str">
        <f>INDEX('MO Store'!F:F,MATCH($K124,'MO Store'!$A:$A,0))</f>
        <v>Romio Hamdar</v>
      </c>
      <c r="E124" s="4" t="str">
        <f>INDEX('MO Store'!G:G,MATCH($K124,'MO Store'!$A:$A,0))</f>
        <v>Veronica Ramos</v>
      </c>
      <c r="F124" s="4" t="str">
        <f>INDEX('MO Store'!E:E,MATCH($K124,'MO Store'!$A:$A,0))</f>
        <v>Brittanie Braggs</v>
      </c>
      <c r="G124" s="4" t="str">
        <f>INDEX('MO Store'!I:I,MATCH($K124,'MO Store'!$A:$A,0))</f>
        <v>Flagship</v>
      </c>
      <c r="H124" s="60" t="s">
        <v>1046</v>
      </c>
      <c r="I124" s="19" t="s">
        <v>2121</v>
      </c>
      <c r="J124" s="19" t="s">
        <v>1494</v>
      </c>
      <c r="K124" s="18">
        <v>207754</v>
      </c>
      <c r="L124" s="18" t="str">
        <f t="shared" si="2"/>
        <v>No</v>
      </c>
      <c r="M124" s="18">
        <v>18.54</v>
      </c>
      <c r="N124" s="48">
        <v>0</v>
      </c>
      <c r="O124" s="48">
        <v>0</v>
      </c>
      <c r="P124" s="47">
        <f t="shared" si="3"/>
        <v>0</v>
      </c>
    </row>
    <row r="125" spans="1:16" x14ac:dyDescent="0.25">
      <c r="A125" s="4" t="str">
        <f>INDEX('MO Store'!B:B,MATCH($K125,'MO Store'!$A:$A,0))</f>
        <v>Wisconsin West</v>
      </c>
      <c r="B125" s="4" t="str">
        <f>INDEX('MO Store'!C:C,MATCH($K125,'MO Store'!$A:$A,0))</f>
        <v>APPLETON</v>
      </c>
      <c r="C125" s="4" t="str">
        <f>INDEX('MO Store'!D:D,MATCH($K125,'MO Store'!$A:$A,0))</f>
        <v>Anthony Galichet</v>
      </c>
      <c r="D125" s="4" t="str">
        <f>INDEX('MO Store'!F:F,MATCH($K125,'MO Store'!$A:$A,0))</f>
        <v>No SD</v>
      </c>
      <c r="E125" s="4" t="str">
        <f>INDEX('MO Store'!G:G,MATCH($K125,'MO Store'!$A:$A,0))</f>
        <v>Jayme Roraff</v>
      </c>
      <c r="F125" s="4" t="str">
        <f>INDEX('MO Store'!E:E,MATCH($K125,'MO Store'!$A:$A,0))</f>
        <v>Brittanie Braggs</v>
      </c>
      <c r="G125" s="4" t="str">
        <f>INDEX('MO Store'!I:I,MATCH($K125,'MO Store'!$A:$A,0))</f>
        <v>Battleship</v>
      </c>
      <c r="H125" s="60" t="s">
        <v>976</v>
      </c>
      <c r="I125" s="19" t="s">
        <v>2122</v>
      </c>
      <c r="J125" s="19" t="s">
        <v>1494</v>
      </c>
      <c r="K125" s="18">
        <v>207757</v>
      </c>
      <c r="L125" s="18" t="str">
        <f t="shared" si="2"/>
        <v>No</v>
      </c>
      <c r="M125" s="18">
        <v>21.68</v>
      </c>
      <c r="N125" s="48">
        <v>0</v>
      </c>
      <c r="O125" s="48">
        <v>0</v>
      </c>
      <c r="P125" s="47">
        <f t="shared" si="3"/>
        <v>0</v>
      </c>
    </row>
    <row r="126" spans="1:16" x14ac:dyDescent="0.25">
      <c r="A126" s="4" t="str">
        <f>INDEX('MO Store'!B:B,MATCH($K126,'MO Store'!$A:$A,0))</f>
        <v>Colorado</v>
      </c>
      <c r="B126" s="4" t="str">
        <f>INDEX('MO Store'!C:C,MATCH($K126,'MO Store'!$A:$A,0))</f>
        <v>Grand View Market Place</v>
      </c>
      <c r="C126" s="4" t="str">
        <f>INDEX('MO Store'!D:D,MATCH($K126,'MO Store'!$A:$A,0))</f>
        <v>Anthony Galichet</v>
      </c>
      <c r="D126" s="4" t="str">
        <f>INDEX('MO Store'!F:F,MATCH($K126,'MO Store'!$A:$A,0))</f>
        <v>Romio Hamdar</v>
      </c>
      <c r="E126" s="4" t="str">
        <f>INDEX('MO Store'!G:G,MATCH($K126,'MO Store'!$A:$A,0))</f>
        <v>Colorado Market - No TM</v>
      </c>
      <c r="F126" s="4" t="str">
        <f>INDEX('MO Store'!E:E,MATCH($K126,'MO Store'!$A:$A,0))</f>
        <v>Brittanie Braggs</v>
      </c>
      <c r="G126" s="4" t="str">
        <f>INDEX('MO Store'!I:I,MATCH($K126,'MO Store'!$A:$A,0))</f>
        <v>Regular</v>
      </c>
      <c r="H126" s="60" t="s">
        <v>180</v>
      </c>
      <c r="I126" s="19" t="s">
        <v>2124</v>
      </c>
      <c r="J126" s="19" t="s">
        <v>1493</v>
      </c>
      <c r="K126" s="18">
        <v>210924</v>
      </c>
      <c r="L126" s="18" t="str">
        <f t="shared" si="2"/>
        <v>No</v>
      </c>
      <c r="M126" s="18">
        <v>33.200000000000003</v>
      </c>
      <c r="N126" s="48">
        <v>0</v>
      </c>
      <c r="O126" s="48">
        <v>0</v>
      </c>
      <c r="P126" s="47">
        <f t="shared" si="3"/>
        <v>0</v>
      </c>
    </row>
    <row r="127" spans="1:16" x14ac:dyDescent="0.25">
      <c r="A127" s="4" t="str">
        <f>INDEX('MO Store'!B:B,MATCH($K127,'MO Store'!$A:$A,0))</f>
        <v>San Antonio/Laredo</v>
      </c>
      <c r="B127" s="4" t="str">
        <f>INDEX('MO Store'!C:C,MATCH($K127,'MO Store'!$A:$A,0))</f>
        <v>EAGLE PASS</v>
      </c>
      <c r="C127" s="4" t="str">
        <f>INDEX('MO Store'!D:D,MATCH($K127,'MO Store'!$A:$A,0))</f>
        <v>Anthony Galichet</v>
      </c>
      <c r="D127" s="4" t="str">
        <f>INDEX('MO Store'!F:F,MATCH($K127,'MO Store'!$A:$A,0))</f>
        <v>Romio Hamdar</v>
      </c>
      <c r="E127" s="4" t="str">
        <f>INDEX('MO Store'!G:G,MATCH($K127,'MO Store'!$A:$A,0))</f>
        <v>Veronica Ramos</v>
      </c>
      <c r="F127" s="4" t="str">
        <f>INDEX('MO Store'!E:E,MATCH($K127,'MO Store'!$A:$A,0))</f>
        <v>Brittanie Braggs</v>
      </c>
      <c r="G127" s="4" t="str">
        <f>INDEX('MO Store'!I:I,MATCH($K127,'MO Store'!$A:$A,0))</f>
        <v>Flagship</v>
      </c>
      <c r="H127" s="60" t="s">
        <v>849</v>
      </c>
      <c r="I127" s="19" t="s">
        <v>2127</v>
      </c>
      <c r="J127" s="19" t="s">
        <v>1494</v>
      </c>
      <c r="K127" s="18">
        <v>207753</v>
      </c>
      <c r="L127" s="18" t="str">
        <f t="shared" si="2"/>
        <v>No</v>
      </c>
      <c r="M127" s="18">
        <v>27.33</v>
      </c>
      <c r="N127" s="48">
        <v>0</v>
      </c>
      <c r="O127" s="48">
        <v>0</v>
      </c>
      <c r="P127" s="47">
        <f t="shared" si="3"/>
        <v>0</v>
      </c>
    </row>
    <row r="128" spans="1:16" x14ac:dyDescent="0.25">
      <c r="A128" s="4" t="str">
        <f>INDEX('MO Store'!B:B,MATCH($K128,'MO Store'!$A:$A,0))</f>
        <v>Houston North East</v>
      </c>
      <c r="B128" s="4" t="str">
        <f>INDEX('MO Store'!C:C,MATCH($K128,'MO Store'!$A:$A,0))</f>
        <v>Riverstone</v>
      </c>
      <c r="C128" s="4" t="str">
        <f>INDEX('MO Store'!D:D,MATCH($K128,'MO Store'!$A:$A,0))</f>
        <v>Anthony Galichet</v>
      </c>
      <c r="D128" s="4" t="str">
        <f>INDEX('MO Store'!F:F,MATCH($K128,'MO Store'!$A:$A,0))</f>
        <v>Romio Hamdar</v>
      </c>
      <c r="E128" s="4" t="str">
        <f>INDEX('MO Store'!G:G,MATCH($K128,'MO Store'!$A:$A,0))</f>
        <v>Suhail Ishaq</v>
      </c>
      <c r="F128" s="4" t="str">
        <f>INDEX('MO Store'!E:E,MATCH($K128,'MO Store'!$A:$A,0))</f>
        <v>Brittanie Braggs</v>
      </c>
      <c r="G128" s="4" t="str">
        <f>INDEX('MO Store'!I:I,MATCH($K128,'MO Store'!$A:$A,0))</f>
        <v>Flagship</v>
      </c>
      <c r="H128" s="60" t="s">
        <v>1066</v>
      </c>
      <c r="I128" s="19" t="s">
        <v>2128</v>
      </c>
      <c r="J128" s="19" t="s">
        <v>1494</v>
      </c>
      <c r="K128" s="18">
        <v>207758</v>
      </c>
      <c r="L128" s="18" t="str">
        <f t="shared" si="2"/>
        <v>No</v>
      </c>
      <c r="M128" s="18">
        <v>33.769999999999996</v>
      </c>
      <c r="N128" s="48">
        <v>0</v>
      </c>
      <c r="O128" s="48">
        <v>0</v>
      </c>
      <c r="P128" s="47">
        <f t="shared" si="3"/>
        <v>0</v>
      </c>
    </row>
    <row r="129" spans="1:16" x14ac:dyDescent="0.25">
      <c r="A129" s="4" t="str">
        <f>INDEX('MO Store'!B:B,MATCH($K129,'MO Store'!$A:$A,0))</f>
        <v>Houston North East</v>
      </c>
      <c r="B129" s="4" t="str">
        <f>INDEX('MO Store'!C:C,MATCH($K129,'MO Store'!$A:$A,0))</f>
        <v>Fondren Village</v>
      </c>
      <c r="C129" s="4" t="str">
        <f>INDEX('MO Store'!D:D,MATCH($K129,'MO Store'!$A:$A,0))</f>
        <v>Anthony Galichet</v>
      </c>
      <c r="D129" s="4" t="str">
        <f>INDEX('MO Store'!F:F,MATCH($K129,'MO Store'!$A:$A,0))</f>
        <v>Romio Hamdar</v>
      </c>
      <c r="E129" s="4" t="str">
        <f>INDEX('MO Store'!G:G,MATCH($K129,'MO Store'!$A:$A,0))</f>
        <v>Suhail Ishaq</v>
      </c>
      <c r="F129" s="4" t="str">
        <f>INDEX('MO Store'!E:E,MATCH($K129,'MO Store'!$A:$A,0))</f>
        <v>Brittanie Braggs</v>
      </c>
      <c r="G129" s="4" t="str">
        <f>INDEX('MO Store'!I:I,MATCH($K129,'MO Store'!$A:$A,0))</f>
        <v>Regular</v>
      </c>
      <c r="H129" s="60" t="s">
        <v>977</v>
      </c>
      <c r="I129" s="19" t="s">
        <v>2129</v>
      </c>
      <c r="J129" s="19" t="s">
        <v>1494</v>
      </c>
      <c r="K129" s="18">
        <v>209863</v>
      </c>
      <c r="L129" s="18" t="str">
        <f t="shared" si="2"/>
        <v>No</v>
      </c>
      <c r="M129" s="18">
        <v>23.79</v>
      </c>
      <c r="N129" s="48">
        <v>0</v>
      </c>
      <c r="O129" s="48">
        <v>0</v>
      </c>
      <c r="P129" s="47">
        <f t="shared" si="3"/>
        <v>0</v>
      </c>
    </row>
    <row r="130" spans="1:16" x14ac:dyDescent="0.25">
      <c r="A130" s="4" t="str">
        <f>INDEX('MO Store'!B:B,MATCH($K130,'MO Store'!$A:$A,0))</f>
        <v>Austin</v>
      </c>
      <c r="B130" s="4" t="str">
        <f>INDEX('MO Store'!C:C,MATCH($K130,'MO Store'!$A:$A,0))</f>
        <v>Rutland</v>
      </c>
      <c r="C130" s="4" t="str">
        <f>INDEX('MO Store'!D:D,MATCH($K130,'MO Store'!$A:$A,0))</f>
        <v>Anthony Galichet</v>
      </c>
      <c r="D130" s="4" t="str">
        <f>INDEX('MO Store'!F:F,MATCH($K130,'MO Store'!$A:$A,0))</f>
        <v>Romio Hamdar</v>
      </c>
      <c r="E130" s="4" t="str">
        <f>INDEX('MO Store'!G:G,MATCH($K130,'MO Store'!$A:$A,0))</f>
        <v>Austin TM</v>
      </c>
      <c r="F130" s="4" t="str">
        <f>INDEX('MO Store'!E:E,MATCH($K130,'MO Store'!$A:$A,0))</f>
        <v>Brittanie Braggs</v>
      </c>
      <c r="G130" s="4" t="str">
        <f>INDEX('MO Store'!I:I,MATCH($K130,'MO Store'!$A:$A,0))</f>
        <v>Regular</v>
      </c>
      <c r="H130" s="60" t="s">
        <v>859</v>
      </c>
      <c r="I130" s="19" t="s">
        <v>2131</v>
      </c>
      <c r="J130" s="19" t="s">
        <v>1494</v>
      </c>
      <c r="K130" s="18">
        <v>152336</v>
      </c>
      <c r="L130" s="18" t="str">
        <f t="shared" si="2"/>
        <v>No</v>
      </c>
      <c r="M130" s="18">
        <v>11.88</v>
      </c>
      <c r="N130" s="48">
        <v>0</v>
      </c>
      <c r="O130" s="48">
        <v>0</v>
      </c>
      <c r="P130" s="47">
        <f t="shared" si="3"/>
        <v>0</v>
      </c>
    </row>
    <row r="131" spans="1:16" x14ac:dyDescent="0.25">
      <c r="A131" s="4" t="str">
        <f>INDEX('MO Store'!B:B,MATCH($K131,'MO Store'!$A:$A,0))</f>
        <v>San Antonio/Laredo</v>
      </c>
      <c r="B131" s="4" t="str">
        <f>INDEX('MO Store'!C:C,MATCH($K131,'MO Store'!$A:$A,0))</f>
        <v>Uvalde</v>
      </c>
      <c r="C131" s="4" t="str">
        <f>INDEX('MO Store'!D:D,MATCH($K131,'MO Store'!$A:$A,0))</f>
        <v>Anthony Galichet</v>
      </c>
      <c r="D131" s="4" t="str">
        <f>INDEX('MO Store'!F:F,MATCH($K131,'MO Store'!$A:$A,0))</f>
        <v>Romio Hamdar</v>
      </c>
      <c r="E131" s="4" t="str">
        <f>INDEX('MO Store'!G:G,MATCH($K131,'MO Store'!$A:$A,0))</f>
        <v>Veronica Ramos</v>
      </c>
      <c r="F131" s="4" t="str">
        <f>INDEX('MO Store'!E:E,MATCH($K131,'MO Store'!$A:$A,0))</f>
        <v>Brittanie Braggs</v>
      </c>
      <c r="G131" s="4" t="str">
        <f>INDEX('MO Store'!I:I,MATCH($K131,'MO Store'!$A:$A,0))</f>
        <v>Flagship</v>
      </c>
      <c r="H131" s="60" t="s">
        <v>1013</v>
      </c>
      <c r="I131" s="19" t="s">
        <v>2133</v>
      </c>
      <c r="J131" s="19" t="s">
        <v>1494</v>
      </c>
      <c r="K131" s="18">
        <v>215747</v>
      </c>
      <c r="L131" s="18" t="str">
        <f t="shared" si="2"/>
        <v>No</v>
      </c>
      <c r="M131" s="18">
        <v>27.779999999999998</v>
      </c>
      <c r="N131" s="48">
        <v>0</v>
      </c>
      <c r="O131" s="48">
        <v>0</v>
      </c>
      <c r="P131" s="47">
        <f t="shared" si="3"/>
        <v>0</v>
      </c>
    </row>
    <row r="132" spans="1:16" x14ac:dyDescent="0.25">
      <c r="A132" s="4" t="str">
        <f>INDEX('MO Store'!B:B,MATCH($K132,'MO Store'!$A:$A,0))</f>
        <v>Wisconsin East</v>
      </c>
      <c r="B132" s="4" t="str">
        <f>INDEX('MO Store'!C:C,MATCH($K132,'MO Store'!$A:$A,0))</f>
        <v>Sturgeon Bay</v>
      </c>
      <c r="C132" s="4" t="str">
        <f>INDEX('MO Store'!D:D,MATCH($K132,'MO Store'!$A:$A,0))</f>
        <v>Anthony Galichet</v>
      </c>
      <c r="D132" s="4" t="str">
        <f>INDEX('MO Store'!F:F,MATCH($K132,'MO Store'!$A:$A,0))</f>
        <v>No SD</v>
      </c>
      <c r="E132" s="4" t="str">
        <f>INDEX('MO Store'!G:G,MATCH($K132,'MO Store'!$A:$A,0))</f>
        <v>Jayme Roraff</v>
      </c>
      <c r="F132" s="4" t="str">
        <f>INDEX('MO Store'!E:E,MATCH($K132,'MO Store'!$A:$A,0))</f>
        <v>Brittanie Braggs</v>
      </c>
      <c r="G132" s="4" t="str">
        <f>INDEX('MO Store'!I:I,MATCH($K132,'MO Store'!$A:$A,0))</f>
        <v>Regular</v>
      </c>
      <c r="H132" s="60" t="s">
        <v>986</v>
      </c>
      <c r="I132" s="19" t="s">
        <v>2135</v>
      </c>
      <c r="J132" s="19" t="s">
        <v>1493</v>
      </c>
      <c r="K132" s="18">
        <v>240558</v>
      </c>
      <c r="L132" s="18" t="str">
        <f t="shared" ref="L132:L195" si="4">IF(M132&gt;35,"Yes","No")</f>
        <v>No</v>
      </c>
      <c r="M132" s="18">
        <v>9.43</v>
      </c>
      <c r="N132" s="48">
        <v>0</v>
      </c>
      <c r="O132" s="48">
        <v>0</v>
      </c>
      <c r="P132" s="47">
        <f t="shared" ref="P132:P195" si="5">SUM(N132:O132)</f>
        <v>0</v>
      </c>
    </row>
    <row r="133" spans="1:16" x14ac:dyDescent="0.25">
      <c r="A133" s="4" t="str">
        <f>INDEX('MO Store'!B:B,MATCH($K133,'MO Store'!$A:$A,0))</f>
        <v>Houston East</v>
      </c>
      <c r="B133" s="4" t="str">
        <f>INDEX('MO Store'!C:C,MATCH($K133,'MO Store'!$A:$A,0))</f>
        <v>Falls Creek Humble</v>
      </c>
      <c r="C133" s="4" t="str">
        <f>INDEX('MO Store'!D:D,MATCH($K133,'MO Store'!$A:$A,0))</f>
        <v>Anthony Galichet</v>
      </c>
      <c r="D133" s="4" t="str">
        <f>INDEX('MO Store'!F:F,MATCH($K133,'MO Store'!$A:$A,0))</f>
        <v>Romio Hamdar</v>
      </c>
      <c r="E133" s="4" t="str">
        <f>INDEX('MO Store'!G:G,MATCH($K133,'MO Store'!$A:$A,0))</f>
        <v>Isreal Gomez- Level Up</v>
      </c>
      <c r="F133" s="4" t="str">
        <f>INDEX('MO Store'!E:E,MATCH($K133,'MO Store'!$A:$A,0))</f>
        <v>Brittanie Braggs</v>
      </c>
      <c r="G133" s="4" t="str">
        <f>INDEX('MO Store'!I:I,MATCH($K133,'MO Store'!$A:$A,0))</f>
        <v>Battleship</v>
      </c>
      <c r="H133" s="60" t="s">
        <v>174</v>
      </c>
      <c r="I133" s="19" t="s">
        <v>2138</v>
      </c>
      <c r="J133" s="19" t="s">
        <v>1494</v>
      </c>
      <c r="K133" s="18">
        <v>176028</v>
      </c>
      <c r="L133" s="18" t="str">
        <f t="shared" si="4"/>
        <v>No</v>
      </c>
      <c r="M133" s="18">
        <v>22.39</v>
      </c>
      <c r="N133" s="48">
        <v>0</v>
      </c>
      <c r="O133" s="48">
        <v>0</v>
      </c>
      <c r="P133" s="47">
        <f t="shared" si="5"/>
        <v>0</v>
      </c>
    </row>
    <row r="134" spans="1:16" x14ac:dyDescent="0.25">
      <c r="A134" s="4" t="str">
        <f>INDEX('MO Store'!B:B,MATCH($K134,'MO Store'!$A:$A,0))</f>
        <v>Wisconsin West</v>
      </c>
      <c r="B134" s="4" t="str">
        <f>INDEX('MO Store'!C:C,MATCH($K134,'MO Store'!$A:$A,0))</f>
        <v>APPLETON</v>
      </c>
      <c r="C134" s="4" t="str">
        <f>INDEX('MO Store'!D:D,MATCH($K134,'MO Store'!$A:$A,0))</f>
        <v>Anthony Galichet</v>
      </c>
      <c r="D134" s="4" t="str">
        <f>INDEX('MO Store'!F:F,MATCH($K134,'MO Store'!$A:$A,0))</f>
        <v>No SD</v>
      </c>
      <c r="E134" s="4" t="str">
        <f>INDEX('MO Store'!G:G,MATCH($K134,'MO Store'!$A:$A,0))</f>
        <v>Jayme Roraff</v>
      </c>
      <c r="F134" s="4" t="str">
        <f>INDEX('MO Store'!E:E,MATCH($K134,'MO Store'!$A:$A,0))</f>
        <v>Brittanie Braggs</v>
      </c>
      <c r="G134" s="4" t="str">
        <f>INDEX('MO Store'!I:I,MATCH($K134,'MO Store'!$A:$A,0))</f>
        <v>Battleship</v>
      </c>
      <c r="H134" s="60" t="s">
        <v>964</v>
      </c>
      <c r="I134" s="19" t="s">
        <v>2139</v>
      </c>
      <c r="J134" s="19" t="s">
        <v>1493</v>
      </c>
      <c r="K134" s="18">
        <v>207757</v>
      </c>
      <c r="L134" s="18" t="str">
        <f t="shared" si="4"/>
        <v>No</v>
      </c>
      <c r="M134" s="18">
        <v>13.1</v>
      </c>
      <c r="N134" s="48">
        <v>0</v>
      </c>
      <c r="O134" s="48">
        <v>0</v>
      </c>
      <c r="P134" s="47">
        <f t="shared" si="5"/>
        <v>0</v>
      </c>
    </row>
    <row r="135" spans="1:16" x14ac:dyDescent="0.25">
      <c r="A135" s="4" t="str">
        <f>INDEX('MO Store'!B:B,MATCH($K135,'MO Store'!$A:$A,0))</f>
        <v>Colorado</v>
      </c>
      <c r="B135" s="4" t="str">
        <f>INDEX('MO Store'!C:C,MATCH($K135,'MO Store'!$A:$A,0))</f>
        <v>Briargate</v>
      </c>
      <c r="C135" s="4" t="str">
        <f>INDEX('MO Store'!D:D,MATCH($K135,'MO Store'!$A:$A,0))</f>
        <v>Anthony Galichet</v>
      </c>
      <c r="D135" s="4" t="str">
        <f>INDEX('MO Store'!F:F,MATCH($K135,'MO Store'!$A:$A,0))</f>
        <v>Romio Hamdar</v>
      </c>
      <c r="E135" s="4" t="str">
        <f>INDEX('MO Store'!G:G,MATCH($K135,'MO Store'!$A:$A,0))</f>
        <v>Colorado Market - No TM</v>
      </c>
      <c r="F135" s="4" t="str">
        <f>INDEX('MO Store'!E:E,MATCH($K135,'MO Store'!$A:$A,0))</f>
        <v>Brittanie Braggs</v>
      </c>
      <c r="G135" s="4" t="str">
        <f>INDEX('MO Store'!I:I,MATCH($K135,'MO Store'!$A:$A,0))</f>
        <v>Regular</v>
      </c>
      <c r="H135" s="60" t="s">
        <v>909</v>
      </c>
      <c r="I135" s="19" t="s">
        <v>2141</v>
      </c>
      <c r="J135" s="19" t="s">
        <v>1494</v>
      </c>
      <c r="K135" s="18">
        <v>178937</v>
      </c>
      <c r="L135" s="18" t="str">
        <f t="shared" si="4"/>
        <v>No</v>
      </c>
      <c r="M135" s="18">
        <v>15.469999999999999</v>
      </c>
      <c r="N135" s="48">
        <v>0</v>
      </c>
      <c r="O135" s="48">
        <v>0</v>
      </c>
      <c r="P135" s="47">
        <f t="shared" si="5"/>
        <v>0</v>
      </c>
    </row>
    <row r="136" spans="1:16" x14ac:dyDescent="0.25">
      <c r="A136" s="4" t="str">
        <f>INDEX('MO Store'!B:B,MATCH($K136,'MO Store'!$A:$A,0))</f>
        <v>San Antonio/Laredo</v>
      </c>
      <c r="B136" s="4" t="str">
        <f>INDEX('MO Store'!C:C,MATCH($K136,'MO Store'!$A:$A,0))</f>
        <v>EAGLE PASS</v>
      </c>
      <c r="C136" s="4" t="str">
        <f>INDEX('MO Store'!D:D,MATCH($K136,'MO Store'!$A:$A,0))</f>
        <v>Anthony Galichet</v>
      </c>
      <c r="D136" s="4" t="str">
        <f>INDEX('MO Store'!F:F,MATCH($K136,'MO Store'!$A:$A,0))</f>
        <v>Romio Hamdar</v>
      </c>
      <c r="E136" s="4" t="str">
        <f>INDEX('MO Store'!G:G,MATCH($K136,'MO Store'!$A:$A,0))</f>
        <v>Veronica Ramos</v>
      </c>
      <c r="F136" s="4" t="str">
        <f>INDEX('MO Store'!E:E,MATCH($K136,'MO Store'!$A:$A,0))</f>
        <v>Brittanie Braggs</v>
      </c>
      <c r="G136" s="4" t="str">
        <f>INDEX('MO Store'!I:I,MATCH($K136,'MO Store'!$A:$A,0))</f>
        <v>Flagship</v>
      </c>
      <c r="H136" s="60" t="s">
        <v>246</v>
      </c>
      <c r="I136" s="19" t="s">
        <v>2142</v>
      </c>
      <c r="J136" s="19" t="s">
        <v>1494</v>
      </c>
      <c r="K136" s="18">
        <v>207753</v>
      </c>
      <c r="L136" s="18" t="str">
        <f t="shared" si="4"/>
        <v>No</v>
      </c>
      <c r="M136" s="18">
        <v>28.560000000000002</v>
      </c>
      <c r="N136" s="48">
        <v>0</v>
      </c>
      <c r="O136" s="48">
        <v>0</v>
      </c>
      <c r="P136" s="47">
        <f t="shared" si="5"/>
        <v>0</v>
      </c>
    </row>
    <row r="137" spans="1:16" x14ac:dyDescent="0.25">
      <c r="A137" s="4" t="str">
        <f>INDEX('MO Store'!B:B,MATCH($K137,'MO Store'!$A:$A,0))</f>
        <v>San Antonio/Laredo</v>
      </c>
      <c r="B137" s="4" t="str">
        <f>INDEX('MO Store'!C:C,MATCH($K137,'MO Store'!$A:$A,0))</f>
        <v>Laredo Crossing</v>
      </c>
      <c r="C137" s="4" t="str">
        <f>INDEX('MO Store'!D:D,MATCH($K137,'MO Store'!$A:$A,0))</f>
        <v>Anthony Galichet</v>
      </c>
      <c r="D137" s="4" t="str">
        <f>INDEX('MO Store'!F:F,MATCH($K137,'MO Store'!$A:$A,0))</f>
        <v>Romio Hamdar</v>
      </c>
      <c r="E137" s="4" t="str">
        <f>INDEX('MO Store'!G:G,MATCH($K137,'MO Store'!$A:$A,0))</f>
        <v>Veronica Ramos</v>
      </c>
      <c r="F137" s="4" t="str">
        <f>INDEX('MO Store'!E:E,MATCH($K137,'MO Store'!$A:$A,0))</f>
        <v>Brittanie Braggs</v>
      </c>
      <c r="G137" s="4" t="str">
        <f>INDEX('MO Store'!I:I,MATCH($K137,'MO Store'!$A:$A,0))</f>
        <v>Regular</v>
      </c>
      <c r="H137" s="60" t="s">
        <v>151</v>
      </c>
      <c r="I137" s="19" t="s">
        <v>2144</v>
      </c>
      <c r="J137" s="19" t="s">
        <v>1493</v>
      </c>
      <c r="K137" s="18">
        <v>174067</v>
      </c>
      <c r="L137" s="18" t="str">
        <f t="shared" si="4"/>
        <v>No</v>
      </c>
      <c r="M137" s="18">
        <v>16.190000000000001</v>
      </c>
      <c r="N137" s="48">
        <v>0</v>
      </c>
      <c r="O137" s="48">
        <v>0</v>
      </c>
      <c r="P137" s="47">
        <f t="shared" si="5"/>
        <v>0</v>
      </c>
    </row>
    <row r="138" spans="1:16" x14ac:dyDescent="0.25">
      <c r="A138" s="4" t="str">
        <f>INDEX('MO Store'!B:B,MATCH($K138,'MO Store'!$A:$A,0))</f>
        <v>Houston North East</v>
      </c>
      <c r="B138" s="4" t="str">
        <f>INDEX('MO Store'!C:C,MATCH($K138,'MO Store'!$A:$A,0))</f>
        <v>Riverstone</v>
      </c>
      <c r="C138" s="4" t="str">
        <f>INDEX('MO Store'!D:D,MATCH($K138,'MO Store'!$A:$A,0))</f>
        <v>Anthony Galichet</v>
      </c>
      <c r="D138" s="4" t="str">
        <f>INDEX('MO Store'!F:F,MATCH($K138,'MO Store'!$A:$A,0))</f>
        <v>Romio Hamdar</v>
      </c>
      <c r="E138" s="4" t="str">
        <f>INDEX('MO Store'!G:G,MATCH($K138,'MO Store'!$A:$A,0))</f>
        <v>Suhail Ishaq</v>
      </c>
      <c r="F138" s="4" t="str">
        <f>INDEX('MO Store'!E:E,MATCH($K138,'MO Store'!$A:$A,0))</f>
        <v>Brittanie Braggs</v>
      </c>
      <c r="G138" s="4" t="str">
        <f>INDEX('MO Store'!I:I,MATCH($K138,'MO Store'!$A:$A,0))</f>
        <v>Flagship</v>
      </c>
      <c r="H138" s="60" t="s">
        <v>855</v>
      </c>
      <c r="I138" s="19" t="s">
        <v>2146</v>
      </c>
      <c r="J138" s="19" t="s">
        <v>1494</v>
      </c>
      <c r="K138" s="18">
        <v>207758</v>
      </c>
      <c r="L138" s="18" t="str">
        <f t="shared" si="4"/>
        <v>No</v>
      </c>
      <c r="M138" s="18">
        <v>30.720000000000002</v>
      </c>
      <c r="N138" s="48">
        <v>0</v>
      </c>
      <c r="O138" s="48">
        <v>0</v>
      </c>
      <c r="P138" s="47">
        <f t="shared" si="5"/>
        <v>0</v>
      </c>
    </row>
    <row r="139" spans="1:16" x14ac:dyDescent="0.25">
      <c r="A139" s="4" t="str">
        <f>INDEX('MO Store'!B:B,MATCH($K139,'MO Store'!$A:$A,0))</f>
        <v>Arizona</v>
      </c>
      <c r="B139" s="4" t="str">
        <f>INDEX('MO Store'!C:C,MATCH($K139,'MO Store'!$A:$A,0))</f>
        <v>MIDVALE PLAZA</v>
      </c>
      <c r="C139" s="4" t="str">
        <f>INDEX('MO Store'!D:D,MATCH($K139,'MO Store'!$A:$A,0))</f>
        <v>Anthony Galichet</v>
      </c>
      <c r="D139" s="4" t="str">
        <f>INDEX('MO Store'!F:F,MATCH($K139,'MO Store'!$A:$A,0))</f>
        <v>No SD</v>
      </c>
      <c r="E139" s="4" t="str">
        <f>INDEX('MO Store'!G:G,MATCH($K139,'MO Store'!$A:$A,0))</f>
        <v>Susu Leong</v>
      </c>
      <c r="F139" s="4" t="str">
        <f>INDEX('MO Store'!E:E,MATCH($K139,'MO Store'!$A:$A,0))</f>
        <v>Brittanie Braggs</v>
      </c>
      <c r="G139" s="4" t="str">
        <f>INDEX('MO Store'!I:I,MATCH($K139,'MO Store'!$A:$A,0))</f>
        <v>Regular</v>
      </c>
      <c r="H139" s="60" t="s">
        <v>115</v>
      </c>
      <c r="I139" s="19" t="s">
        <v>2150</v>
      </c>
      <c r="J139" s="19" t="s">
        <v>1494</v>
      </c>
      <c r="K139" s="18">
        <v>216515</v>
      </c>
      <c r="L139" s="18" t="str">
        <f t="shared" si="4"/>
        <v>No</v>
      </c>
      <c r="M139" s="18">
        <v>15.93</v>
      </c>
      <c r="N139" s="48">
        <v>0</v>
      </c>
      <c r="O139" s="48">
        <v>0</v>
      </c>
      <c r="P139" s="47">
        <f t="shared" si="5"/>
        <v>0</v>
      </c>
    </row>
    <row r="140" spans="1:16" x14ac:dyDescent="0.25">
      <c r="A140" s="4" t="str">
        <f>INDEX('MO Store'!B:B,MATCH($K140,'MO Store'!$A:$A,0))</f>
        <v>Houston South West</v>
      </c>
      <c r="B140" s="4" t="str">
        <f>INDEX('MO Store'!C:C,MATCH($K140,'MO Store'!$A:$A,0))</f>
        <v>Westheimer Tanglewilde</v>
      </c>
      <c r="C140" s="4" t="str">
        <f>INDEX('MO Store'!D:D,MATCH($K140,'MO Store'!$A:$A,0))</f>
        <v>Anthony Galichet</v>
      </c>
      <c r="D140" s="4" t="str">
        <f>INDEX('MO Store'!F:F,MATCH($K140,'MO Store'!$A:$A,0))</f>
        <v>Romio Hamdar</v>
      </c>
      <c r="E140" s="4" t="str">
        <f>INDEX('MO Store'!G:G,MATCH($K140,'MO Store'!$A:$A,0))</f>
        <v>Carlos Ayala-Level Up</v>
      </c>
      <c r="F140" s="4" t="str">
        <f>INDEX('MO Store'!E:E,MATCH($K140,'MO Store'!$A:$A,0))</f>
        <v>Brittanie Braggs</v>
      </c>
      <c r="G140" s="4" t="str">
        <f>INDEX('MO Store'!I:I,MATCH($K140,'MO Store'!$A:$A,0))</f>
        <v>Regular</v>
      </c>
      <c r="H140" s="60" t="s">
        <v>712</v>
      </c>
      <c r="I140" s="19" t="s">
        <v>2151</v>
      </c>
      <c r="J140" s="19" t="s">
        <v>1494</v>
      </c>
      <c r="K140" s="18">
        <v>209864</v>
      </c>
      <c r="L140" s="18" t="str">
        <f t="shared" si="4"/>
        <v>No</v>
      </c>
      <c r="M140" s="18">
        <v>22.4</v>
      </c>
      <c r="N140" s="48">
        <v>0</v>
      </c>
      <c r="O140" s="48">
        <v>0</v>
      </c>
      <c r="P140" s="47">
        <f t="shared" si="5"/>
        <v>0</v>
      </c>
    </row>
    <row r="141" spans="1:16" x14ac:dyDescent="0.25">
      <c r="A141" s="4" t="str">
        <f>INDEX('MO Store'!B:B,MATCH($K141,'MO Store'!$A:$A,0))</f>
        <v>Arizona</v>
      </c>
      <c r="B141" s="4" t="str">
        <f>INDEX('MO Store'!C:C,MATCH($K141,'MO Store'!$A:$A,0))</f>
        <v>The Groves</v>
      </c>
      <c r="C141" s="4" t="str">
        <f>INDEX('MO Store'!D:D,MATCH($K141,'MO Store'!$A:$A,0))</f>
        <v>Anthony Galichet</v>
      </c>
      <c r="D141" s="4" t="str">
        <f>INDEX('MO Store'!F:F,MATCH($K141,'MO Store'!$A:$A,0))</f>
        <v>No SD</v>
      </c>
      <c r="E141" s="4" t="str">
        <f>INDEX('MO Store'!G:G,MATCH($K141,'MO Store'!$A:$A,0))</f>
        <v>Susu Leong</v>
      </c>
      <c r="F141" s="4" t="str">
        <f>INDEX('MO Store'!E:E,MATCH($K141,'MO Store'!$A:$A,0))</f>
        <v>Brittanie Braggs</v>
      </c>
      <c r="G141" s="4" t="str">
        <f>INDEX('MO Store'!I:I,MATCH($K141,'MO Store'!$A:$A,0))</f>
        <v>Regular</v>
      </c>
      <c r="H141" s="60" t="s">
        <v>1002</v>
      </c>
      <c r="I141" s="19" t="s">
        <v>2153</v>
      </c>
      <c r="J141" s="19" t="s">
        <v>1494</v>
      </c>
      <c r="K141" s="18">
        <v>211579</v>
      </c>
      <c r="L141" s="18" t="str">
        <f t="shared" si="4"/>
        <v>No</v>
      </c>
      <c r="M141" s="18">
        <v>29.74</v>
      </c>
      <c r="N141" s="48">
        <v>0</v>
      </c>
      <c r="O141" s="48">
        <v>0</v>
      </c>
      <c r="P141" s="47">
        <f t="shared" si="5"/>
        <v>0</v>
      </c>
    </row>
    <row r="142" spans="1:16" x14ac:dyDescent="0.25">
      <c r="A142" s="4" t="str">
        <f>INDEX('MO Store'!B:B,MATCH($K142,'MO Store'!$A:$A,0))</f>
        <v>San Antonio/Laredo</v>
      </c>
      <c r="B142" s="4" t="str">
        <f>INDEX('MO Store'!C:C,MATCH($K142,'MO Store'!$A:$A,0))</f>
        <v>DEL RIO</v>
      </c>
      <c r="C142" s="4" t="str">
        <f>INDEX('MO Store'!D:D,MATCH($K142,'MO Store'!$A:$A,0))</f>
        <v>Anthony Galichet</v>
      </c>
      <c r="D142" s="4" t="str">
        <f>INDEX('MO Store'!F:F,MATCH($K142,'MO Store'!$A:$A,0))</f>
        <v>Romio Hamdar</v>
      </c>
      <c r="E142" s="4" t="str">
        <f>INDEX('MO Store'!G:G,MATCH($K142,'MO Store'!$A:$A,0))</f>
        <v>Veronica Ramos</v>
      </c>
      <c r="F142" s="4" t="str">
        <f>INDEX('MO Store'!E:E,MATCH($K142,'MO Store'!$A:$A,0))</f>
        <v>Brittanie Braggs</v>
      </c>
      <c r="G142" s="4" t="str">
        <f>INDEX('MO Store'!I:I,MATCH($K142,'MO Store'!$A:$A,0))</f>
        <v>Flagship</v>
      </c>
      <c r="H142" s="60" t="s">
        <v>1048</v>
      </c>
      <c r="I142" s="19" t="s">
        <v>2156</v>
      </c>
      <c r="J142" s="19" t="s">
        <v>1494</v>
      </c>
      <c r="K142" s="18">
        <v>207754</v>
      </c>
      <c r="L142" s="18" t="str">
        <f t="shared" si="4"/>
        <v>No</v>
      </c>
      <c r="M142" s="18">
        <v>28.29</v>
      </c>
      <c r="N142" s="48">
        <v>0</v>
      </c>
      <c r="O142" s="48">
        <v>0</v>
      </c>
      <c r="P142" s="47">
        <f t="shared" si="5"/>
        <v>0</v>
      </c>
    </row>
    <row r="143" spans="1:16" x14ac:dyDescent="0.25">
      <c r="A143" s="4" t="str">
        <f>INDEX('MO Store'!B:B,MATCH($K143,'MO Store'!$A:$A,0))</f>
        <v>Houston South West</v>
      </c>
      <c r="B143" s="4" t="str">
        <f>INDEX('MO Store'!C:C,MATCH($K143,'MO Store'!$A:$A,0))</f>
        <v>Presidio</v>
      </c>
      <c r="C143" s="4" t="str">
        <f>INDEX('MO Store'!D:D,MATCH($K143,'MO Store'!$A:$A,0))</f>
        <v>Anthony Galichet</v>
      </c>
      <c r="D143" s="4" t="str">
        <f>INDEX('MO Store'!F:F,MATCH($K143,'MO Store'!$A:$A,0))</f>
        <v>Romio Hamdar</v>
      </c>
      <c r="E143" s="4" t="str">
        <f>INDEX('MO Store'!G:G,MATCH($K143,'MO Store'!$A:$A,0))</f>
        <v>Carlos Ayala-Level Up</v>
      </c>
      <c r="F143" s="4" t="str">
        <f>INDEX('MO Store'!E:E,MATCH($K143,'MO Store'!$A:$A,0))</f>
        <v>Brittanie Braggs</v>
      </c>
      <c r="G143" s="4" t="str">
        <f>INDEX('MO Store'!I:I,MATCH($K143,'MO Store'!$A:$A,0))</f>
        <v>Regular</v>
      </c>
      <c r="H143" s="60" t="s">
        <v>300</v>
      </c>
      <c r="I143" s="19" t="s">
        <v>2157</v>
      </c>
      <c r="J143" s="19" t="s">
        <v>1494</v>
      </c>
      <c r="K143" s="18">
        <v>211049</v>
      </c>
      <c r="L143" s="18" t="str">
        <f t="shared" si="4"/>
        <v>No</v>
      </c>
      <c r="M143" s="18">
        <v>25.91</v>
      </c>
      <c r="N143" s="48">
        <v>0</v>
      </c>
      <c r="O143" s="48">
        <v>0</v>
      </c>
      <c r="P143" s="47">
        <f t="shared" si="5"/>
        <v>0</v>
      </c>
    </row>
    <row r="144" spans="1:16" x14ac:dyDescent="0.25">
      <c r="A144" s="4" t="str">
        <f>INDEX('MO Store'!B:B,MATCH($K144,'MO Store'!$A:$A,0))</f>
        <v>Wisconsin West</v>
      </c>
      <c r="B144" s="4" t="str">
        <f>INDEX('MO Store'!C:C,MATCH($K144,'MO Store'!$A:$A,0))</f>
        <v>Onalaska</v>
      </c>
      <c r="C144" s="4" t="str">
        <f>INDEX('MO Store'!D:D,MATCH($K144,'MO Store'!$A:$A,0))</f>
        <v>Anthony Galichet</v>
      </c>
      <c r="D144" s="4" t="str">
        <f>INDEX('MO Store'!F:F,MATCH($K144,'MO Store'!$A:$A,0))</f>
        <v>No SD</v>
      </c>
      <c r="E144" s="4" t="str">
        <f>INDEX('MO Store'!G:G,MATCH($K144,'MO Store'!$A:$A,0))</f>
        <v>Jayme Roraff</v>
      </c>
      <c r="F144" s="4" t="str">
        <f>INDEX('MO Store'!E:E,MATCH($K144,'MO Store'!$A:$A,0))</f>
        <v>Brittanie Braggs</v>
      </c>
      <c r="G144" s="4" t="str">
        <f>INDEX('MO Store'!I:I,MATCH($K144,'MO Store'!$A:$A,0))</f>
        <v>Flagship</v>
      </c>
      <c r="H144" s="60" t="s">
        <v>219</v>
      </c>
      <c r="I144" s="19" t="s">
        <v>2159</v>
      </c>
      <c r="J144" s="19" t="s">
        <v>1494</v>
      </c>
      <c r="K144" s="18">
        <v>180225</v>
      </c>
      <c r="L144" s="18" t="str">
        <f t="shared" si="4"/>
        <v>No</v>
      </c>
      <c r="M144" s="18">
        <v>18.399999999999999</v>
      </c>
      <c r="N144" s="48">
        <v>0</v>
      </c>
      <c r="O144" s="48">
        <v>0</v>
      </c>
      <c r="P144" s="47">
        <f t="shared" si="5"/>
        <v>0</v>
      </c>
    </row>
    <row r="145" spans="1:16" x14ac:dyDescent="0.25">
      <c r="A145" s="4" t="str">
        <f>INDEX('MO Store'!B:B,MATCH($K145,'MO Store'!$A:$A,0))</f>
        <v>Wisconsin West</v>
      </c>
      <c r="B145" s="4" t="str">
        <f>INDEX('MO Store'!C:C,MATCH($K145,'MO Store'!$A:$A,0))</f>
        <v>PLOVER</v>
      </c>
      <c r="C145" s="4" t="str">
        <f>INDEX('MO Store'!D:D,MATCH($K145,'MO Store'!$A:$A,0))</f>
        <v>Anthony Galichet</v>
      </c>
      <c r="D145" s="4" t="str">
        <f>INDEX('MO Store'!F:F,MATCH($K145,'MO Store'!$A:$A,0))</f>
        <v>No SD</v>
      </c>
      <c r="E145" s="4" t="str">
        <f>INDEX('MO Store'!G:G,MATCH($K145,'MO Store'!$A:$A,0))</f>
        <v>Jayme Roraff</v>
      </c>
      <c r="F145" s="4" t="str">
        <f>INDEX('MO Store'!E:E,MATCH($K145,'MO Store'!$A:$A,0))</f>
        <v>Brittanie Braggs</v>
      </c>
      <c r="G145" s="4" t="str">
        <f>INDEX('MO Store'!I:I,MATCH($K145,'MO Store'!$A:$A,0))</f>
        <v>Flagship</v>
      </c>
      <c r="H145" s="60" t="s">
        <v>965</v>
      </c>
      <c r="I145" s="19" t="s">
        <v>2161</v>
      </c>
      <c r="J145" s="19" t="s">
        <v>1494</v>
      </c>
      <c r="K145" s="18">
        <v>207760</v>
      </c>
      <c r="L145" s="18" t="str">
        <f t="shared" si="4"/>
        <v>No</v>
      </c>
      <c r="M145" s="18">
        <v>24.4</v>
      </c>
      <c r="N145" s="48">
        <v>0</v>
      </c>
      <c r="O145" s="48">
        <v>0</v>
      </c>
      <c r="P145" s="47">
        <f t="shared" si="5"/>
        <v>0</v>
      </c>
    </row>
    <row r="146" spans="1:16" x14ac:dyDescent="0.25">
      <c r="A146" s="4" t="str">
        <f>INDEX('MO Store'!B:B,MATCH($K146,'MO Store'!$A:$A,0))</f>
        <v>Houston East</v>
      </c>
      <c r="B146" s="4" t="str">
        <f>INDEX('MO Store'!C:C,MATCH($K146,'MO Store'!$A:$A,0))</f>
        <v>Deer Park</v>
      </c>
      <c r="C146" s="4" t="str">
        <f>INDEX('MO Store'!D:D,MATCH($K146,'MO Store'!$A:$A,0))</f>
        <v>Anthony Galichet</v>
      </c>
      <c r="D146" s="4" t="str">
        <f>INDEX('MO Store'!F:F,MATCH($K146,'MO Store'!$A:$A,0))</f>
        <v>Romio Hamdar</v>
      </c>
      <c r="E146" s="4" t="str">
        <f>INDEX('MO Store'!G:G,MATCH($K146,'MO Store'!$A:$A,0))</f>
        <v>Isreal Gomez- Level Up</v>
      </c>
      <c r="F146" s="4" t="str">
        <f>INDEX('MO Store'!E:E,MATCH($K146,'MO Store'!$A:$A,0))</f>
        <v>Brittanie Braggs</v>
      </c>
      <c r="G146" s="4" t="str">
        <f>INDEX('MO Store'!I:I,MATCH($K146,'MO Store'!$A:$A,0))</f>
        <v>Regular</v>
      </c>
      <c r="H146" s="60" t="s">
        <v>955</v>
      </c>
      <c r="I146" s="19" t="s">
        <v>2162</v>
      </c>
      <c r="J146" s="19" t="s">
        <v>1494</v>
      </c>
      <c r="K146" s="18">
        <v>209870</v>
      </c>
      <c r="L146" s="18" t="str">
        <f t="shared" si="4"/>
        <v>No</v>
      </c>
      <c r="M146" s="18">
        <v>12.42</v>
      </c>
      <c r="N146" s="48">
        <v>0</v>
      </c>
      <c r="O146" s="48">
        <v>0</v>
      </c>
      <c r="P146" s="47">
        <f t="shared" si="5"/>
        <v>0</v>
      </c>
    </row>
    <row r="147" spans="1:16" x14ac:dyDescent="0.25">
      <c r="A147" s="4" t="str">
        <f>INDEX('MO Store'!B:B,MATCH($K147,'MO Store'!$A:$A,0))</f>
        <v>Arizona</v>
      </c>
      <c r="B147" s="4" t="str">
        <f>INDEX('MO Store'!C:C,MATCH($K147,'MO Store'!$A:$A,0))</f>
        <v>Legacy Village</v>
      </c>
      <c r="C147" s="4" t="str">
        <f>INDEX('MO Store'!D:D,MATCH($K147,'MO Store'!$A:$A,0))</f>
        <v>Anthony Galichet</v>
      </c>
      <c r="D147" s="4" t="str">
        <f>INDEX('MO Store'!F:F,MATCH($K147,'MO Store'!$A:$A,0))</f>
        <v>No SD</v>
      </c>
      <c r="E147" s="4" t="str">
        <f>INDEX('MO Store'!G:G,MATCH($K147,'MO Store'!$A:$A,0))</f>
        <v>Susu Leong</v>
      </c>
      <c r="F147" s="4" t="str">
        <f>INDEX('MO Store'!E:E,MATCH($K147,'MO Store'!$A:$A,0))</f>
        <v>Brittanie Braggs</v>
      </c>
      <c r="G147" s="4" t="str">
        <f>INDEX('MO Store'!I:I,MATCH($K147,'MO Store'!$A:$A,0))</f>
        <v>Regular</v>
      </c>
      <c r="H147" s="60" t="s">
        <v>1021</v>
      </c>
      <c r="I147" s="19" t="s">
        <v>2164</v>
      </c>
      <c r="J147" s="19" t="s">
        <v>1494</v>
      </c>
      <c r="K147" s="18">
        <v>178016</v>
      </c>
      <c r="L147" s="18" t="str">
        <f t="shared" si="4"/>
        <v>No</v>
      </c>
      <c r="M147" s="18">
        <v>13.57</v>
      </c>
      <c r="N147" s="48">
        <v>0</v>
      </c>
      <c r="O147" s="48">
        <v>0</v>
      </c>
      <c r="P147" s="47">
        <f t="shared" si="5"/>
        <v>0</v>
      </c>
    </row>
    <row r="148" spans="1:16" x14ac:dyDescent="0.25">
      <c r="A148" s="4" t="str">
        <f>INDEX('MO Store'!B:B,MATCH($K148,'MO Store'!$A:$A,0))</f>
        <v>San Antonio/Laredo</v>
      </c>
      <c r="B148" s="4" t="str">
        <f>INDEX('MO Store'!C:C,MATCH($K148,'MO Store'!$A:$A,0))</f>
        <v>Uvalde</v>
      </c>
      <c r="C148" s="4" t="str">
        <f>INDEX('MO Store'!D:D,MATCH($K148,'MO Store'!$A:$A,0))</f>
        <v>Anthony Galichet</v>
      </c>
      <c r="D148" s="4" t="str">
        <f>INDEX('MO Store'!F:F,MATCH($K148,'MO Store'!$A:$A,0))</f>
        <v>Romio Hamdar</v>
      </c>
      <c r="E148" s="4" t="str">
        <f>INDEX('MO Store'!G:G,MATCH($K148,'MO Store'!$A:$A,0))</f>
        <v>Veronica Ramos</v>
      </c>
      <c r="F148" s="4" t="str">
        <f>INDEX('MO Store'!E:E,MATCH($K148,'MO Store'!$A:$A,0))</f>
        <v>Brittanie Braggs</v>
      </c>
      <c r="G148" s="4" t="str">
        <f>INDEX('MO Store'!I:I,MATCH($K148,'MO Store'!$A:$A,0))</f>
        <v>Flagship</v>
      </c>
      <c r="H148" s="60" t="s">
        <v>838</v>
      </c>
      <c r="I148" s="19" t="s">
        <v>2167</v>
      </c>
      <c r="J148" s="19" t="s">
        <v>1494</v>
      </c>
      <c r="K148" s="18">
        <v>215747</v>
      </c>
      <c r="L148" s="18" t="str">
        <f t="shared" si="4"/>
        <v>No</v>
      </c>
      <c r="M148" s="18">
        <v>28.529999999999998</v>
      </c>
      <c r="N148" s="48">
        <v>0</v>
      </c>
      <c r="O148" s="48">
        <v>0</v>
      </c>
      <c r="P148" s="47">
        <f t="shared" si="5"/>
        <v>0</v>
      </c>
    </row>
    <row r="149" spans="1:16" x14ac:dyDescent="0.25">
      <c r="A149" s="4" t="str">
        <f>INDEX('MO Store'!B:B,MATCH($K149,'MO Store'!$A:$A,0))</f>
        <v>Houston South West</v>
      </c>
      <c r="B149" s="4" t="str">
        <f>INDEX('MO Store'!C:C,MATCH($K149,'MO Store'!$A:$A,0))</f>
        <v>Memorial Dr</v>
      </c>
      <c r="C149" s="4" t="str">
        <f>INDEX('MO Store'!D:D,MATCH($K149,'MO Store'!$A:$A,0))</f>
        <v>Anthony Galichet</v>
      </c>
      <c r="D149" s="4" t="str">
        <f>INDEX('MO Store'!F:F,MATCH($K149,'MO Store'!$A:$A,0))</f>
        <v>Romio Hamdar</v>
      </c>
      <c r="E149" s="4" t="str">
        <f>INDEX('MO Store'!G:G,MATCH($K149,'MO Store'!$A:$A,0))</f>
        <v>Carlos Ayala-Level Up</v>
      </c>
      <c r="F149" s="4" t="str">
        <f>INDEX('MO Store'!E:E,MATCH($K149,'MO Store'!$A:$A,0))</f>
        <v>Brittanie Braggs</v>
      </c>
      <c r="G149" s="4" t="str">
        <f>INDEX('MO Store'!I:I,MATCH($K149,'MO Store'!$A:$A,0))</f>
        <v>Regular</v>
      </c>
      <c r="H149" s="60" t="s">
        <v>910</v>
      </c>
      <c r="I149" s="19" t="s">
        <v>2169</v>
      </c>
      <c r="J149" s="19" t="s">
        <v>1493</v>
      </c>
      <c r="K149" s="18">
        <v>213409</v>
      </c>
      <c r="L149" s="18" t="str">
        <f t="shared" si="4"/>
        <v>No</v>
      </c>
      <c r="M149" s="18">
        <v>19.619999999999997</v>
      </c>
      <c r="N149" s="48">
        <v>0</v>
      </c>
      <c r="O149" s="48">
        <v>0</v>
      </c>
      <c r="P149" s="47">
        <f t="shared" si="5"/>
        <v>0</v>
      </c>
    </row>
    <row r="150" spans="1:16" x14ac:dyDescent="0.25">
      <c r="A150" s="4" t="str">
        <f>INDEX('MO Store'!B:B,MATCH($K150,'MO Store'!$A:$A,0))</f>
        <v>Houston South West</v>
      </c>
      <c r="B150" s="4" t="str">
        <f>INDEX('MO Store'!C:C,MATCH($K150,'MO Store'!$A:$A,0))</f>
        <v>Presidio</v>
      </c>
      <c r="C150" s="4" t="str">
        <f>INDEX('MO Store'!D:D,MATCH($K150,'MO Store'!$A:$A,0))</f>
        <v>Anthony Galichet</v>
      </c>
      <c r="D150" s="4" t="str">
        <f>INDEX('MO Store'!F:F,MATCH($K150,'MO Store'!$A:$A,0))</f>
        <v>Romio Hamdar</v>
      </c>
      <c r="E150" s="4" t="str">
        <f>INDEX('MO Store'!G:G,MATCH($K150,'MO Store'!$A:$A,0))</f>
        <v>Carlos Ayala-Level Up</v>
      </c>
      <c r="F150" s="4" t="str">
        <f>INDEX('MO Store'!E:E,MATCH($K150,'MO Store'!$A:$A,0))</f>
        <v>Brittanie Braggs</v>
      </c>
      <c r="G150" s="4" t="str">
        <f>INDEX('MO Store'!I:I,MATCH($K150,'MO Store'!$A:$A,0))</f>
        <v>Regular</v>
      </c>
      <c r="H150" s="60" t="s">
        <v>1103</v>
      </c>
      <c r="I150" s="19" t="s">
        <v>2170</v>
      </c>
      <c r="J150" s="19" t="s">
        <v>1494</v>
      </c>
      <c r="K150" s="18">
        <v>211049</v>
      </c>
      <c r="L150" s="18" t="str">
        <f t="shared" si="4"/>
        <v>No</v>
      </c>
      <c r="M150" s="18">
        <v>23.09</v>
      </c>
      <c r="N150" s="48">
        <v>0</v>
      </c>
      <c r="O150" s="48">
        <v>0</v>
      </c>
      <c r="P150" s="47">
        <f t="shared" si="5"/>
        <v>0</v>
      </c>
    </row>
    <row r="151" spans="1:16" x14ac:dyDescent="0.25">
      <c r="A151" s="4" t="str">
        <f>INDEX('MO Store'!B:B,MATCH($K151,'MO Store'!$A:$A,0))</f>
        <v>Houston South West</v>
      </c>
      <c r="B151" s="4" t="str">
        <f>INDEX('MO Store'!C:C,MATCH($K151,'MO Store'!$A:$A,0))</f>
        <v>Kingsbridge</v>
      </c>
      <c r="C151" s="4" t="str">
        <f>INDEX('MO Store'!D:D,MATCH($K151,'MO Store'!$A:$A,0))</f>
        <v>Anthony Galichet</v>
      </c>
      <c r="D151" s="4" t="str">
        <f>INDEX('MO Store'!F:F,MATCH($K151,'MO Store'!$A:$A,0))</f>
        <v>Romio Hamdar</v>
      </c>
      <c r="E151" s="4" t="str">
        <f>INDEX('MO Store'!G:G,MATCH($K151,'MO Store'!$A:$A,0))</f>
        <v>Carlos Ayala-Level Up</v>
      </c>
      <c r="F151" s="4" t="str">
        <f>INDEX('MO Store'!E:E,MATCH($K151,'MO Store'!$A:$A,0))</f>
        <v>Brittanie Braggs</v>
      </c>
      <c r="G151" s="4" t="str">
        <f>INDEX('MO Store'!I:I,MATCH($K151,'MO Store'!$A:$A,0))</f>
        <v>Regular</v>
      </c>
      <c r="H151" s="60" t="s">
        <v>1104</v>
      </c>
      <c r="I151" s="19" t="s">
        <v>2171</v>
      </c>
      <c r="J151" s="19" t="s">
        <v>1494</v>
      </c>
      <c r="K151" s="18">
        <v>209862</v>
      </c>
      <c r="L151" s="18" t="str">
        <f t="shared" si="4"/>
        <v>No</v>
      </c>
      <c r="M151" s="18">
        <v>22.799999999999997</v>
      </c>
      <c r="N151" s="48">
        <v>0</v>
      </c>
      <c r="O151" s="48">
        <v>0</v>
      </c>
      <c r="P151" s="47">
        <f t="shared" si="5"/>
        <v>0</v>
      </c>
    </row>
    <row r="152" spans="1:16" x14ac:dyDescent="0.25">
      <c r="A152" s="4" t="str">
        <f>INDEX('MO Store'!B:B,MATCH($K152,'MO Store'!$A:$A,0))</f>
        <v>Arizona</v>
      </c>
      <c r="B152" s="4" t="str">
        <f>INDEX('MO Store'!C:C,MATCH($K152,'MO Store'!$A:$A,0))</f>
        <v>Tucson Speedway</v>
      </c>
      <c r="C152" s="4" t="str">
        <f>INDEX('MO Store'!D:D,MATCH($K152,'MO Store'!$A:$A,0))</f>
        <v>Anthony Galichet</v>
      </c>
      <c r="D152" s="4" t="str">
        <f>INDEX('MO Store'!F:F,MATCH($K152,'MO Store'!$A:$A,0))</f>
        <v>No SD</v>
      </c>
      <c r="E152" s="4" t="str">
        <f>INDEX('MO Store'!G:G,MATCH($K152,'MO Store'!$A:$A,0))</f>
        <v>Susu Leong</v>
      </c>
      <c r="F152" s="4" t="str">
        <f>INDEX('MO Store'!E:E,MATCH($K152,'MO Store'!$A:$A,0))</f>
        <v>Brittanie Braggs</v>
      </c>
      <c r="G152" s="4" t="str">
        <f>INDEX('MO Store'!I:I,MATCH($K152,'MO Store'!$A:$A,0))</f>
        <v>Regular</v>
      </c>
      <c r="H152" s="60" t="s">
        <v>885</v>
      </c>
      <c r="I152" s="19" t="s">
        <v>2174</v>
      </c>
      <c r="J152" s="19" t="s">
        <v>1494</v>
      </c>
      <c r="K152" s="18">
        <v>155061</v>
      </c>
      <c r="L152" s="18" t="str">
        <f t="shared" si="4"/>
        <v>No</v>
      </c>
      <c r="M152" s="18">
        <v>20.68</v>
      </c>
      <c r="N152" s="48">
        <v>0</v>
      </c>
      <c r="O152" s="48">
        <v>0</v>
      </c>
      <c r="P152" s="47">
        <f t="shared" si="5"/>
        <v>0</v>
      </c>
    </row>
    <row r="153" spans="1:16" x14ac:dyDescent="0.25">
      <c r="A153" s="4" t="str">
        <f>INDEX('MO Store'!B:B,MATCH($K153,'MO Store'!$A:$A,0))</f>
        <v>Houston North East</v>
      </c>
      <c r="B153" s="4" t="str">
        <f>INDEX('MO Store'!C:C,MATCH($K153,'MO Store'!$A:$A,0))</f>
        <v>Rosenberg</v>
      </c>
      <c r="C153" s="4" t="str">
        <f>INDEX('MO Store'!D:D,MATCH($K153,'MO Store'!$A:$A,0))</f>
        <v>Anthony Galichet</v>
      </c>
      <c r="D153" s="4" t="str">
        <f>INDEX('MO Store'!F:F,MATCH($K153,'MO Store'!$A:$A,0))</f>
        <v>Romio Hamdar</v>
      </c>
      <c r="E153" s="4" t="str">
        <f>INDEX('MO Store'!G:G,MATCH($K153,'MO Store'!$A:$A,0))</f>
        <v>Suhail Ishaq</v>
      </c>
      <c r="F153" s="4" t="str">
        <f>INDEX('MO Store'!E:E,MATCH($K153,'MO Store'!$A:$A,0))</f>
        <v>Brittanie Braggs</v>
      </c>
      <c r="G153" s="4" t="str">
        <f>INDEX('MO Store'!I:I,MATCH($K153,'MO Store'!$A:$A,0))</f>
        <v>Focus</v>
      </c>
      <c r="H153" s="60" t="s">
        <v>779</v>
      </c>
      <c r="I153" s="19" t="s">
        <v>2176</v>
      </c>
      <c r="J153" s="19" t="s">
        <v>1494</v>
      </c>
      <c r="K153" s="18">
        <v>219200</v>
      </c>
      <c r="L153" s="18" t="str">
        <f t="shared" si="4"/>
        <v>No</v>
      </c>
      <c r="M153" s="18">
        <v>29.64</v>
      </c>
      <c r="N153" s="48">
        <v>0</v>
      </c>
      <c r="O153" s="48">
        <v>0</v>
      </c>
      <c r="P153" s="47">
        <f t="shared" si="5"/>
        <v>0</v>
      </c>
    </row>
    <row r="154" spans="1:16" x14ac:dyDescent="0.25">
      <c r="A154" s="4" t="str">
        <f>INDEX('MO Store'!B:B,MATCH($K154,'MO Store'!$A:$A,0))</f>
        <v>Wisconsin East</v>
      </c>
      <c r="B154" s="4" t="str">
        <f>INDEX('MO Store'!C:C,MATCH($K154,'MO Store'!$A:$A,0))</f>
        <v>WAUKESHA</v>
      </c>
      <c r="C154" s="4" t="str">
        <f>INDEX('MO Store'!D:D,MATCH($K154,'MO Store'!$A:$A,0))</f>
        <v>Anthony Galichet</v>
      </c>
      <c r="D154" s="4" t="str">
        <f>INDEX('MO Store'!F:F,MATCH($K154,'MO Store'!$A:$A,0))</f>
        <v>No SD</v>
      </c>
      <c r="E154" s="4" t="str">
        <f>INDEX('MO Store'!G:G,MATCH($K154,'MO Store'!$A:$A,0))</f>
        <v>Jayme Roraff</v>
      </c>
      <c r="F154" s="4" t="str">
        <f>INDEX('MO Store'!E:E,MATCH($K154,'MO Store'!$A:$A,0))</f>
        <v>Brittanie Braggs</v>
      </c>
      <c r="G154" s="4" t="str">
        <f>INDEX('MO Store'!I:I,MATCH($K154,'MO Store'!$A:$A,0))</f>
        <v>Regular</v>
      </c>
      <c r="H154" s="60" t="s">
        <v>949</v>
      </c>
      <c r="I154" s="19" t="s">
        <v>2177</v>
      </c>
      <c r="J154" s="19" t="s">
        <v>1493</v>
      </c>
      <c r="K154" s="18">
        <v>176115</v>
      </c>
      <c r="L154" s="18" t="str">
        <f t="shared" si="4"/>
        <v>No</v>
      </c>
      <c r="M154" s="18">
        <v>27.79</v>
      </c>
      <c r="N154" s="48">
        <v>0</v>
      </c>
      <c r="O154" s="48">
        <v>0</v>
      </c>
      <c r="P154" s="47">
        <f t="shared" si="5"/>
        <v>0</v>
      </c>
    </row>
    <row r="155" spans="1:16" x14ac:dyDescent="0.25">
      <c r="A155" s="4" t="str">
        <f>INDEX('MO Store'!B:B,MATCH($K155,'MO Store'!$A:$A,0))</f>
        <v>Austin</v>
      </c>
      <c r="B155" s="4" t="str">
        <f>INDEX('MO Store'!C:C,MATCH($K155,'MO Store'!$A:$A,0))</f>
        <v>OLTORF</v>
      </c>
      <c r="C155" s="4" t="str">
        <f>INDEX('MO Store'!D:D,MATCH($K155,'MO Store'!$A:$A,0))</f>
        <v>Anthony Galichet</v>
      </c>
      <c r="D155" s="4" t="str">
        <f>INDEX('MO Store'!F:F,MATCH($K155,'MO Store'!$A:$A,0))</f>
        <v>Romio Hamdar</v>
      </c>
      <c r="E155" s="4" t="str">
        <f>INDEX('MO Store'!G:G,MATCH($K155,'MO Store'!$A:$A,0))</f>
        <v>Austin TM</v>
      </c>
      <c r="F155" s="4" t="str">
        <f>INDEX('MO Store'!E:E,MATCH($K155,'MO Store'!$A:$A,0))</f>
        <v>Brittanie Braggs</v>
      </c>
      <c r="G155" s="4" t="str">
        <f>INDEX('MO Store'!I:I,MATCH($K155,'MO Store'!$A:$A,0))</f>
        <v>Regular</v>
      </c>
      <c r="H155" s="60" t="s">
        <v>996</v>
      </c>
      <c r="I155" s="19" t="s">
        <v>2179</v>
      </c>
      <c r="J155" s="19" t="s">
        <v>1494</v>
      </c>
      <c r="K155" s="18">
        <v>176020</v>
      </c>
      <c r="L155" s="18" t="str">
        <f t="shared" si="4"/>
        <v>No</v>
      </c>
      <c r="M155" s="18">
        <v>26.54</v>
      </c>
      <c r="N155" s="48">
        <v>0</v>
      </c>
      <c r="O155" s="48">
        <v>0</v>
      </c>
      <c r="P155" s="47">
        <f t="shared" si="5"/>
        <v>0</v>
      </c>
    </row>
    <row r="156" spans="1:16" x14ac:dyDescent="0.25">
      <c r="A156" s="4" t="str">
        <f>INDEX('MO Store'!B:B,MATCH($K156,'MO Store'!$A:$A,0))</f>
        <v>Arizona</v>
      </c>
      <c r="B156" s="4" t="str">
        <f>INDEX('MO Store'!C:C,MATCH($K156,'MO Store'!$A:$A,0))</f>
        <v>Tucson Speedway</v>
      </c>
      <c r="C156" s="4" t="str">
        <f>INDEX('MO Store'!D:D,MATCH($K156,'MO Store'!$A:$A,0))</f>
        <v>Anthony Galichet</v>
      </c>
      <c r="D156" s="4" t="str">
        <f>INDEX('MO Store'!F:F,MATCH($K156,'MO Store'!$A:$A,0))</f>
        <v>No SD</v>
      </c>
      <c r="E156" s="4" t="str">
        <f>INDEX('MO Store'!G:G,MATCH($K156,'MO Store'!$A:$A,0))</f>
        <v>Susu Leong</v>
      </c>
      <c r="F156" s="4" t="str">
        <f>INDEX('MO Store'!E:E,MATCH($K156,'MO Store'!$A:$A,0))</f>
        <v>Brittanie Braggs</v>
      </c>
      <c r="G156" s="4" t="str">
        <f>INDEX('MO Store'!I:I,MATCH($K156,'MO Store'!$A:$A,0))</f>
        <v>Regular</v>
      </c>
      <c r="H156" s="60" t="s">
        <v>908</v>
      </c>
      <c r="I156" s="19" t="s">
        <v>2180</v>
      </c>
      <c r="J156" s="19" t="s">
        <v>1494</v>
      </c>
      <c r="K156" s="18">
        <v>155061</v>
      </c>
      <c r="L156" s="18" t="str">
        <f t="shared" si="4"/>
        <v>No</v>
      </c>
      <c r="M156" s="18">
        <v>19.87</v>
      </c>
      <c r="N156" s="48">
        <v>0</v>
      </c>
      <c r="O156" s="48">
        <v>0</v>
      </c>
      <c r="P156" s="47">
        <f t="shared" si="5"/>
        <v>0</v>
      </c>
    </row>
    <row r="157" spans="1:16" x14ac:dyDescent="0.25">
      <c r="A157" s="4" t="str">
        <f>INDEX('MO Store'!B:B,MATCH($K157,'MO Store'!$A:$A,0))</f>
        <v>Wisconsin East</v>
      </c>
      <c r="B157" s="4" t="str">
        <f>INDEX('MO Store'!C:C,MATCH($K157,'MO Store'!$A:$A,0))</f>
        <v>Sturgeon Bay</v>
      </c>
      <c r="C157" s="4" t="str">
        <f>INDEX('MO Store'!D:D,MATCH($K157,'MO Store'!$A:$A,0))</f>
        <v>Anthony Galichet</v>
      </c>
      <c r="D157" s="4" t="str">
        <f>INDEX('MO Store'!F:F,MATCH($K157,'MO Store'!$A:$A,0))</f>
        <v>No SD</v>
      </c>
      <c r="E157" s="4" t="str">
        <f>INDEX('MO Store'!G:G,MATCH($K157,'MO Store'!$A:$A,0))</f>
        <v>Jayme Roraff</v>
      </c>
      <c r="F157" s="4" t="str">
        <f>INDEX('MO Store'!E:E,MATCH($K157,'MO Store'!$A:$A,0))</f>
        <v>Brittanie Braggs</v>
      </c>
      <c r="G157" s="4" t="str">
        <f>INDEX('MO Store'!I:I,MATCH($K157,'MO Store'!$A:$A,0))</f>
        <v>Regular</v>
      </c>
      <c r="H157" s="60" t="s">
        <v>967</v>
      </c>
      <c r="I157" s="19" t="s">
        <v>2181</v>
      </c>
      <c r="J157" s="19" t="s">
        <v>1493</v>
      </c>
      <c r="K157" s="18">
        <v>240558</v>
      </c>
      <c r="L157" s="18" t="str">
        <f t="shared" si="4"/>
        <v>No</v>
      </c>
      <c r="M157" s="18">
        <v>30.38</v>
      </c>
      <c r="N157" s="48">
        <v>0</v>
      </c>
      <c r="O157" s="48">
        <v>0</v>
      </c>
      <c r="P157" s="47">
        <f t="shared" si="5"/>
        <v>0</v>
      </c>
    </row>
    <row r="158" spans="1:16" x14ac:dyDescent="0.25">
      <c r="A158" s="4" t="str">
        <f>INDEX('MO Store'!B:B,MATCH($K158,'MO Store'!$A:$A,0))</f>
        <v>Arizona</v>
      </c>
      <c r="B158" s="4" t="str">
        <f>INDEX('MO Store'!C:C,MATCH($K158,'MO Store'!$A:$A,0))</f>
        <v>MIDVALE PLAZA</v>
      </c>
      <c r="C158" s="4" t="str">
        <f>INDEX('MO Store'!D:D,MATCH($K158,'MO Store'!$A:$A,0))</f>
        <v>Anthony Galichet</v>
      </c>
      <c r="D158" s="4" t="str">
        <f>INDEX('MO Store'!F:F,MATCH($K158,'MO Store'!$A:$A,0))</f>
        <v>No SD</v>
      </c>
      <c r="E158" s="4" t="str">
        <f>INDEX('MO Store'!G:G,MATCH($K158,'MO Store'!$A:$A,0))</f>
        <v>Susu Leong</v>
      </c>
      <c r="F158" s="4" t="str">
        <f>INDEX('MO Store'!E:E,MATCH($K158,'MO Store'!$A:$A,0))</f>
        <v>Brittanie Braggs</v>
      </c>
      <c r="G158" s="4" t="str">
        <f>INDEX('MO Store'!I:I,MATCH($K158,'MO Store'!$A:$A,0))</f>
        <v>Regular</v>
      </c>
      <c r="H158" s="60" t="s">
        <v>875</v>
      </c>
      <c r="I158" s="19" t="s">
        <v>2182</v>
      </c>
      <c r="J158" s="19" t="s">
        <v>1494</v>
      </c>
      <c r="K158" s="18">
        <v>216515</v>
      </c>
      <c r="L158" s="18" t="str">
        <f t="shared" si="4"/>
        <v>No</v>
      </c>
      <c r="M158" s="18">
        <v>30.93</v>
      </c>
      <c r="N158" s="48">
        <v>0</v>
      </c>
      <c r="O158" s="48">
        <v>0</v>
      </c>
      <c r="P158" s="47">
        <f t="shared" si="5"/>
        <v>0</v>
      </c>
    </row>
    <row r="159" spans="1:16" x14ac:dyDescent="0.25">
      <c r="A159" s="4" t="str">
        <f>INDEX('MO Store'!B:B,MATCH($K159,'MO Store'!$A:$A,0))</f>
        <v>Arizona</v>
      </c>
      <c r="B159" s="4" t="str">
        <f>INDEX('MO Store'!C:C,MATCH($K159,'MO Store'!$A:$A,0))</f>
        <v>Nogales - Mariposa Mall</v>
      </c>
      <c r="C159" s="4" t="str">
        <f>INDEX('MO Store'!D:D,MATCH($K159,'MO Store'!$A:$A,0))</f>
        <v>Anthony Galichet</v>
      </c>
      <c r="D159" s="4" t="str">
        <f>INDEX('MO Store'!F:F,MATCH($K159,'MO Store'!$A:$A,0))</f>
        <v>No SD</v>
      </c>
      <c r="E159" s="4" t="str">
        <f>INDEX('MO Store'!G:G,MATCH($K159,'MO Store'!$A:$A,0))</f>
        <v>Susu Leong</v>
      </c>
      <c r="F159" s="4" t="str">
        <f>INDEX('MO Store'!E:E,MATCH($K159,'MO Store'!$A:$A,0))</f>
        <v>Brittanie Braggs</v>
      </c>
      <c r="G159" s="4" t="str">
        <f>INDEX('MO Store'!I:I,MATCH($K159,'MO Store'!$A:$A,0))</f>
        <v>Regular</v>
      </c>
      <c r="H159" s="60" t="s">
        <v>651</v>
      </c>
      <c r="I159" s="19" t="s">
        <v>2184</v>
      </c>
      <c r="J159" s="19" t="s">
        <v>1494</v>
      </c>
      <c r="K159" s="18">
        <v>177961</v>
      </c>
      <c r="L159" s="18" t="str">
        <f t="shared" si="4"/>
        <v>No</v>
      </c>
      <c r="M159" s="18">
        <v>28.92</v>
      </c>
      <c r="N159" s="48">
        <v>0</v>
      </c>
      <c r="O159" s="48">
        <v>0</v>
      </c>
      <c r="P159" s="47">
        <f t="shared" si="5"/>
        <v>0</v>
      </c>
    </row>
    <row r="160" spans="1:16" x14ac:dyDescent="0.25">
      <c r="A160" s="4" t="str">
        <f>INDEX('MO Store'!B:B,MATCH($K160,'MO Store'!$A:$A,0))</f>
        <v>Houston North East</v>
      </c>
      <c r="B160" s="4" t="str">
        <f>INDEX('MO Store'!C:C,MATCH($K160,'MO Store'!$A:$A,0))</f>
        <v>Antoine Town Center</v>
      </c>
      <c r="C160" s="4" t="str">
        <f>INDEX('MO Store'!D:D,MATCH($K160,'MO Store'!$A:$A,0))</f>
        <v>Anthony Galichet</v>
      </c>
      <c r="D160" s="4" t="str">
        <f>INDEX('MO Store'!F:F,MATCH($K160,'MO Store'!$A:$A,0))</f>
        <v>Romio Hamdar</v>
      </c>
      <c r="E160" s="4" t="str">
        <f>INDEX('MO Store'!G:G,MATCH($K160,'MO Store'!$A:$A,0))</f>
        <v>Suhail Ishaq</v>
      </c>
      <c r="F160" s="4" t="str">
        <f>INDEX('MO Store'!E:E,MATCH($K160,'MO Store'!$A:$A,0))</f>
        <v>Brittanie Braggs</v>
      </c>
      <c r="G160" s="4" t="str">
        <f>INDEX('MO Store'!I:I,MATCH($K160,'MO Store'!$A:$A,0))</f>
        <v>Regular</v>
      </c>
      <c r="H160" s="60" t="s">
        <v>342</v>
      </c>
      <c r="I160" s="19" t="s">
        <v>2185</v>
      </c>
      <c r="J160" s="19" t="s">
        <v>1497</v>
      </c>
      <c r="K160" s="18">
        <v>209865</v>
      </c>
      <c r="L160" s="18" t="str">
        <f t="shared" si="4"/>
        <v>No</v>
      </c>
      <c r="M160" s="18">
        <v>23.25</v>
      </c>
      <c r="N160" s="48">
        <v>0</v>
      </c>
      <c r="O160" s="48">
        <v>0</v>
      </c>
      <c r="P160" s="47">
        <f t="shared" si="5"/>
        <v>0</v>
      </c>
    </row>
    <row r="161" spans="1:16" x14ac:dyDescent="0.25">
      <c r="A161" s="4" t="str">
        <f>INDEX('MO Store'!B:B,MATCH($K161,'MO Store'!$A:$A,0))</f>
        <v>North Carolina</v>
      </c>
      <c r="B161" s="4" t="str">
        <f>INDEX('MO Store'!C:C,MATCH($K161,'MO Store'!$A:$A,0))</f>
        <v>Reidsville Rd</v>
      </c>
      <c r="C161" s="4" t="str">
        <f>INDEX('MO Store'!D:D,MATCH($K161,'MO Store'!$A:$A,0))</f>
        <v>Anthony Galichet</v>
      </c>
      <c r="D161" s="4" t="str">
        <f>INDEX('MO Store'!F:F,MATCH($K161,'MO Store'!$A:$A,0))</f>
        <v>No SD</v>
      </c>
      <c r="E161" s="4" t="str">
        <f>INDEX('MO Store'!G:G,MATCH($K161,'MO Store'!$A:$A,0))</f>
        <v>North Carolina Market - No TM</v>
      </c>
      <c r="F161" s="4" t="str">
        <f>INDEX('MO Store'!E:E,MATCH($K161,'MO Store'!$A:$A,0))</f>
        <v>Brittanie Braggs</v>
      </c>
      <c r="G161" s="4" t="str">
        <f>INDEX('MO Store'!I:I,MATCH($K161,'MO Store'!$A:$A,0))</f>
        <v>Focus</v>
      </c>
      <c r="H161" s="60" t="s">
        <v>1040</v>
      </c>
      <c r="I161" s="19" t="s">
        <v>2186</v>
      </c>
      <c r="J161" s="19" t="s">
        <v>1493</v>
      </c>
      <c r="K161" s="18">
        <v>220742</v>
      </c>
      <c r="L161" s="18" t="str">
        <f t="shared" si="4"/>
        <v>No</v>
      </c>
      <c r="M161" s="18">
        <v>34.950000000000003</v>
      </c>
      <c r="N161" s="48">
        <v>0</v>
      </c>
      <c r="O161" s="48">
        <v>0</v>
      </c>
      <c r="P161" s="47">
        <f t="shared" si="5"/>
        <v>0</v>
      </c>
    </row>
    <row r="162" spans="1:16" x14ac:dyDescent="0.25">
      <c r="A162" s="4" t="str">
        <f>INDEX('MO Store'!B:B,MATCH($K162,'MO Store'!$A:$A,0))</f>
        <v>San Antonio/Laredo</v>
      </c>
      <c r="B162" s="4" t="str">
        <f>INDEX('MO Store'!C:C,MATCH($K162,'MO Store'!$A:$A,0))</f>
        <v>San Pedro</v>
      </c>
      <c r="C162" s="4" t="str">
        <f>INDEX('MO Store'!D:D,MATCH($K162,'MO Store'!$A:$A,0))</f>
        <v>Anthony Galichet</v>
      </c>
      <c r="D162" s="4" t="str">
        <f>INDEX('MO Store'!F:F,MATCH($K162,'MO Store'!$A:$A,0))</f>
        <v>Romio Hamdar</v>
      </c>
      <c r="E162" s="4" t="str">
        <f>INDEX('MO Store'!G:G,MATCH($K162,'MO Store'!$A:$A,0))</f>
        <v>Veronica Ramos</v>
      </c>
      <c r="F162" s="4" t="str">
        <f>INDEX('MO Store'!E:E,MATCH($K162,'MO Store'!$A:$A,0))</f>
        <v>Brittanie Braggs</v>
      </c>
      <c r="G162" s="4" t="str">
        <f>INDEX('MO Store'!I:I,MATCH($K162,'MO Store'!$A:$A,0))</f>
        <v>Flagship</v>
      </c>
      <c r="H162" s="60" t="s">
        <v>1042</v>
      </c>
      <c r="I162" s="19" t="s">
        <v>2187</v>
      </c>
      <c r="J162" s="19" t="s">
        <v>1494</v>
      </c>
      <c r="K162" s="18">
        <v>215746</v>
      </c>
      <c r="L162" s="18" t="str">
        <f t="shared" si="4"/>
        <v>No</v>
      </c>
      <c r="M162" s="18">
        <v>23.61</v>
      </c>
      <c r="N162" s="48">
        <v>0</v>
      </c>
      <c r="O162" s="48">
        <v>0</v>
      </c>
      <c r="P162" s="47">
        <f t="shared" si="5"/>
        <v>0</v>
      </c>
    </row>
    <row r="163" spans="1:16" x14ac:dyDescent="0.25">
      <c r="A163" s="4" t="str">
        <f>INDEX('MO Store'!B:B,MATCH($K163,'MO Store'!$A:$A,0))</f>
        <v>Wisconsin West</v>
      </c>
      <c r="B163" s="4" t="str">
        <f>INDEX('MO Store'!C:C,MATCH($K163,'MO Store'!$A:$A,0))</f>
        <v>Onalaska</v>
      </c>
      <c r="C163" s="4" t="str">
        <f>INDEX('MO Store'!D:D,MATCH($K163,'MO Store'!$A:$A,0))</f>
        <v>Anthony Galichet</v>
      </c>
      <c r="D163" s="4" t="str">
        <f>INDEX('MO Store'!F:F,MATCH($K163,'MO Store'!$A:$A,0))</f>
        <v>No SD</v>
      </c>
      <c r="E163" s="4" t="str">
        <f>INDEX('MO Store'!G:G,MATCH($K163,'MO Store'!$A:$A,0))</f>
        <v>Jayme Roraff</v>
      </c>
      <c r="F163" s="4" t="str">
        <f>INDEX('MO Store'!E:E,MATCH($K163,'MO Store'!$A:$A,0))</f>
        <v>Brittanie Braggs</v>
      </c>
      <c r="G163" s="4" t="str">
        <f>INDEX('MO Store'!I:I,MATCH($K163,'MO Store'!$A:$A,0))</f>
        <v>Flagship</v>
      </c>
      <c r="H163" s="60" t="s">
        <v>1030</v>
      </c>
      <c r="I163" s="19" t="s">
        <v>2193</v>
      </c>
      <c r="J163" s="19" t="s">
        <v>1493</v>
      </c>
      <c r="K163" s="18">
        <v>180225</v>
      </c>
      <c r="L163" s="18" t="str">
        <f t="shared" si="4"/>
        <v>No</v>
      </c>
      <c r="M163" s="18">
        <v>20.450000000000003</v>
      </c>
      <c r="N163" s="48">
        <v>0</v>
      </c>
      <c r="O163" s="48">
        <v>0</v>
      </c>
      <c r="P163" s="47">
        <f t="shared" si="5"/>
        <v>0</v>
      </c>
    </row>
    <row r="164" spans="1:16" x14ac:dyDescent="0.25">
      <c r="A164" s="4" t="str">
        <f>INDEX('MO Store'!B:B,MATCH($K164,'MO Store'!$A:$A,0))</f>
        <v>Houston North East</v>
      </c>
      <c r="B164" s="4" t="str">
        <f>INDEX('MO Store'!C:C,MATCH($K164,'MO Store'!$A:$A,0))</f>
        <v>Midtown</v>
      </c>
      <c r="C164" s="4" t="str">
        <f>INDEX('MO Store'!D:D,MATCH($K164,'MO Store'!$A:$A,0))</f>
        <v>Anthony Galichet</v>
      </c>
      <c r="D164" s="4" t="str">
        <f>INDEX('MO Store'!F:F,MATCH($K164,'MO Store'!$A:$A,0))</f>
        <v>Romio Hamdar</v>
      </c>
      <c r="E164" s="4" t="str">
        <f>INDEX('MO Store'!G:G,MATCH($K164,'MO Store'!$A:$A,0))</f>
        <v>Suhail Ishaq</v>
      </c>
      <c r="F164" s="4" t="str">
        <f>INDEX('MO Store'!E:E,MATCH($K164,'MO Store'!$A:$A,0))</f>
        <v>Brittanie Braggs</v>
      </c>
      <c r="G164" s="4" t="str">
        <f>INDEX('MO Store'!I:I,MATCH($K164,'MO Store'!$A:$A,0))</f>
        <v>Battleship</v>
      </c>
      <c r="H164" s="60" t="s">
        <v>983</v>
      </c>
      <c r="I164" s="19" t="s">
        <v>2200</v>
      </c>
      <c r="J164" s="19" t="s">
        <v>1494</v>
      </c>
      <c r="K164" s="18">
        <v>176027</v>
      </c>
      <c r="L164" s="18" t="str">
        <f t="shared" si="4"/>
        <v>No</v>
      </c>
      <c r="M164" s="18">
        <v>18.52</v>
      </c>
      <c r="N164" s="48">
        <v>0</v>
      </c>
      <c r="O164" s="48">
        <v>0</v>
      </c>
      <c r="P164" s="47">
        <f t="shared" si="5"/>
        <v>0</v>
      </c>
    </row>
    <row r="165" spans="1:16" x14ac:dyDescent="0.25">
      <c r="A165" s="4" t="str">
        <f>INDEX('MO Store'!B:B,MATCH($K165,'MO Store'!$A:$A,0))</f>
        <v>Houston South West</v>
      </c>
      <c r="B165" s="4" t="str">
        <f>INDEX('MO Store'!C:C,MATCH($K165,'MO Store'!$A:$A,0))</f>
        <v>Little York Rd</v>
      </c>
      <c r="C165" s="4" t="str">
        <f>INDEX('MO Store'!D:D,MATCH($K165,'MO Store'!$A:$A,0))</f>
        <v>Anthony Galichet</v>
      </c>
      <c r="D165" s="4" t="str">
        <f>INDEX('MO Store'!F:F,MATCH($K165,'MO Store'!$A:$A,0))</f>
        <v>Romio Hamdar</v>
      </c>
      <c r="E165" s="4" t="str">
        <f>INDEX('MO Store'!G:G,MATCH($K165,'MO Store'!$A:$A,0))</f>
        <v>Carlos Ayala-Level Up</v>
      </c>
      <c r="F165" s="4" t="str">
        <f>INDEX('MO Store'!E:E,MATCH($K165,'MO Store'!$A:$A,0))</f>
        <v>Brittanie Braggs</v>
      </c>
      <c r="G165" s="4" t="str">
        <f>INDEX('MO Store'!I:I,MATCH($K165,'MO Store'!$A:$A,0))</f>
        <v>Regular</v>
      </c>
      <c r="H165" s="60" t="s">
        <v>172</v>
      </c>
      <c r="I165" s="19" t="s">
        <v>2202</v>
      </c>
      <c r="J165" s="19" t="s">
        <v>1494</v>
      </c>
      <c r="K165" s="18">
        <v>217138</v>
      </c>
      <c r="L165" s="18" t="str">
        <f t="shared" si="4"/>
        <v>No</v>
      </c>
      <c r="M165" s="18">
        <v>32.019999999999996</v>
      </c>
      <c r="N165" s="48">
        <v>0</v>
      </c>
      <c r="O165" s="48">
        <v>0</v>
      </c>
      <c r="P165" s="47">
        <f t="shared" si="5"/>
        <v>0</v>
      </c>
    </row>
    <row r="166" spans="1:16" x14ac:dyDescent="0.25">
      <c r="A166" s="4" t="str">
        <f>INDEX('MO Store'!B:B,MATCH($K166,'MO Store'!$A:$A,0))</f>
        <v>Houston North East</v>
      </c>
      <c r="B166" s="4" t="str">
        <f>INDEX('MO Store'!C:C,MATCH($K166,'MO Store'!$A:$A,0))</f>
        <v>Missouri City</v>
      </c>
      <c r="C166" s="4" t="str">
        <f>INDEX('MO Store'!D:D,MATCH($K166,'MO Store'!$A:$A,0))</f>
        <v>Anthony Galichet</v>
      </c>
      <c r="D166" s="4" t="str">
        <f>INDEX('MO Store'!F:F,MATCH($K166,'MO Store'!$A:$A,0))</f>
        <v>Romio Hamdar</v>
      </c>
      <c r="E166" s="4" t="str">
        <f>INDEX('MO Store'!G:G,MATCH($K166,'MO Store'!$A:$A,0))</f>
        <v>Suhail Ishaq</v>
      </c>
      <c r="F166" s="4" t="str">
        <f>INDEX('MO Store'!E:E,MATCH($K166,'MO Store'!$A:$A,0))</f>
        <v>Brittanie Braggs</v>
      </c>
      <c r="G166" s="4" t="str">
        <f>INDEX('MO Store'!I:I,MATCH($K166,'MO Store'!$A:$A,0))</f>
        <v>Regular</v>
      </c>
      <c r="H166" s="60" t="s">
        <v>160</v>
      </c>
      <c r="I166" s="19" t="s">
        <v>2203</v>
      </c>
      <c r="J166" s="19" t="s">
        <v>1493</v>
      </c>
      <c r="K166" s="18">
        <v>174113</v>
      </c>
      <c r="L166" s="18" t="str">
        <f t="shared" si="4"/>
        <v>No</v>
      </c>
      <c r="M166" s="18">
        <v>17.36</v>
      </c>
      <c r="N166" s="48">
        <v>0</v>
      </c>
      <c r="O166" s="48">
        <v>0</v>
      </c>
      <c r="P166" s="47">
        <f t="shared" si="5"/>
        <v>0</v>
      </c>
    </row>
    <row r="167" spans="1:16" x14ac:dyDescent="0.25">
      <c r="A167" s="4" t="str">
        <f>INDEX('MO Store'!B:B,MATCH($K167,'MO Store'!$A:$A,0))</f>
        <v>San Antonio/Laredo</v>
      </c>
      <c r="B167" s="4" t="str">
        <f>INDEX('MO Store'!C:C,MATCH($K167,'MO Store'!$A:$A,0))</f>
        <v>DEL RIO</v>
      </c>
      <c r="C167" s="4" t="str">
        <f>INDEX('MO Store'!D:D,MATCH($K167,'MO Store'!$A:$A,0))</f>
        <v>Anthony Galichet</v>
      </c>
      <c r="D167" s="4" t="str">
        <f>INDEX('MO Store'!F:F,MATCH($K167,'MO Store'!$A:$A,0))</f>
        <v>Romio Hamdar</v>
      </c>
      <c r="E167" s="4" t="str">
        <f>INDEX('MO Store'!G:G,MATCH($K167,'MO Store'!$A:$A,0))</f>
        <v>Veronica Ramos</v>
      </c>
      <c r="F167" s="4" t="str">
        <f>INDEX('MO Store'!E:E,MATCH($K167,'MO Store'!$A:$A,0))</f>
        <v>Brittanie Braggs</v>
      </c>
      <c r="G167" s="4" t="str">
        <f>INDEX('MO Store'!I:I,MATCH($K167,'MO Store'!$A:$A,0))</f>
        <v>Flagship</v>
      </c>
      <c r="H167" s="60" t="s">
        <v>1107</v>
      </c>
      <c r="I167" s="19" t="s">
        <v>2204</v>
      </c>
      <c r="J167" s="19" t="s">
        <v>1494</v>
      </c>
      <c r="K167" s="18">
        <v>207754</v>
      </c>
      <c r="L167" s="18" t="str">
        <f t="shared" si="4"/>
        <v>No</v>
      </c>
      <c r="M167" s="18">
        <v>24.84</v>
      </c>
      <c r="N167" s="48">
        <v>0</v>
      </c>
      <c r="O167" s="48">
        <v>0</v>
      </c>
      <c r="P167" s="47">
        <f t="shared" si="5"/>
        <v>0</v>
      </c>
    </row>
    <row r="168" spans="1:16" x14ac:dyDescent="0.25">
      <c r="A168" s="4" t="str">
        <f>INDEX('MO Store'!B:B,MATCH($K168,'MO Store'!$A:$A,0))</f>
        <v>Austin</v>
      </c>
      <c r="B168" s="4" t="str">
        <f>INDEX('MO Store'!C:C,MATCH($K168,'MO Store'!$A:$A,0))</f>
        <v>Rutland</v>
      </c>
      <c r="C168" s="4" t="str">
        <f>INDEX('MO Store'!D:D,MATCH($K168,'MO Store'!$A:$A,0))</f>
        <v>Anthony Galichet</v>
      </c>
      <c r="D168" s="4" t="str">
        <f>INDEX('MO Store'!F:F,MATCH($K168,'MO Store'!$A:$A,0))</f>
        <v>Romio Hamdar</v>
      </c>
      <c r="E168" s="4" t="str">
        <f>INDEX('MO Store'!G:G,MATCH($K168,'MO Store'!$A:$A,0))</f>
        <v>Austin TM</v>
      </c>
      <c r="F168" s="4" t="str">
        <f>INDEX('MO Store'!E:E,MATCH($K168,'MO Store'!$A:$A,0))</f>
        <v>Brittanie Braggs</v>
      </c>
      <c r="G168" s="4" t="str">
        <f>INDEX('MO Store'!I:I,MATCH($K168,'MO Store'!$A:$A,0))</f>
        <v>Regular</v>
      </c>
      <c r="H168" s="60" t="s">
        <v>1109</v>
      </c>
      <c r="I168" s="19" t="s">
        <v>2210</v>
      </c>
      <c r="J168" s="19" t="s">
        <v>1494</v>
      </c>
      <c r="K168" s="18">
        <v>152336</v>
      </c>
      <c r="L168" s="18" t="str">
        <f t="shared" si="4"/>
        <v>No</v>
      </c>
      <c r="M168" s="18">
        <v>29.169999999999998</v>
      </c>
      <c r="N168" s="48">
        <v>0</v>
      </c>
      <c r="O168" s="48">
        <v>0</v>
      </c>
      <c r="P168" s="47">
        <f t="shared" si="5"/>
        <v>0</v>
      </c>
    </row>
    <row r="169" spans="1:16" x14ac:dyDescent="0.25">
      <c r="A169" s="4" t="str">
        <f>INDEX('MO Store'!B:B,MATCH($K169,'MO Store'!$A:$A,0))</f>
        <v>Wisconsin East</v>
      </c>
      <c r="B169" s="4" t="str">
        <f>INDEX('MO Store'!C:C,MATCH($K169,'MO Store'!$A:$A,0))</f>
        <v>WAUKESHA</v>
      </c>
      <c r="C169" s="4" t="str">
        <f>INDEX('MO Store'!D:D,MATCH($K169,'MO Store'!$A:$A,0))</f>
        <v>Anthony Galichet</v>
      </c>
      <c r="D169" s="4" t="str">
        <f>INDEX('MO Store'!F:F,MATCH($K169,'MO Store'!$A:$A,0))</f>
        <v>No SD</v>
      </c>
      <c r="E169" s="4" t="str">
        <f>INDEX('MO Store'!G:G,MATCH($K169,'MO Store'!$A:$A,0))</f>
        <v>Jayme Roraff</v>
      </c>
      <c r="F169" s="4" t="str">
        <f>INDEX('MO Store'!E:E,MATCH($K169,'MO Store'!$A:$A,0))</f>
        <v>Brittanie Braggs</v>
      </c>
      <c r="G169" s="4" t="str">
        <f>INDEX('MO Store'!I:I,MATCH($K169,'MO Store'!$A:$A,0))</f>
        <v>Regular</v>
      </c>
      <c r="H169" s="60" t="s">
        <v>974</v>
      </c>
      <c r="I169" s="19" t="s">
        <v>2213</v>
      </c>
      <c r="J169" s="19" t="s">
        <v>1493</v>
      </c>
      <c r="K169" s="18">
        <v>176115</v>
      </c>
      <c r="L169" s="18" t="str">
        <f t="shared" si="4"/>
        <v>No</v>
      </c>
      <c r="M169" s="18">
        <v>27.95</v>
      </c>
      <c r="N169" s="48">
        <v>0</v>
      </c>
      <c r="O169" s="48">
        <v>0</v>
      </c>
      <c r="P169" s="47">
        <f t="shared" si="5"/>
        <v>0</v>
      </c>
    </row>
    <row r="170" spans="1:16" x14ac:dyDescent="0.25">
      <c r="A170" s="4" t="str">
        <f>INDEX('MO Store'!B:B,MATCH($K170,'MO Store'!$A:$A,0))</f>
        <v>Colorado</v>
      </c>
      <c r="B170" s="4" t="str">
        <f>INDEX('MO Store'!C:C,MATCH($K170,'MO Store'!$A:$A,0))</f>
        <v>Fountain MESA ROAD</v>
      </c>
      <c r="C170" s="4" t="str">
        <f>INDEX('MO Store'!D:D,MATCH($K170,'MO Store'!$A:$A,0))</f>
        <v>Anthony Galichet</v>
      </c>
      <c r="D170" s="4" t="str">
        <f>INDEX('MO Store'!F:F,MATCH($K170,'MO Store'!$A:$A,0))</f>
        <v>Romio Hamdar</v>
      </c>
      <c r="E170" s="4" t="str">
        <f>INDEX('MO Store'!G:G,MATCH($K170,'MO Store'!$A:$A,0))</f>
        <v>Colorado Market - No TM</v>
      </c>
      <c r="F170" s="4" t="str">
        <f>INDEX('MO Store'!E:E,MATCH($K170,'MO Store'!$A:$A,0))</f>
        <v>Brittanie Braggs</v>
      </c>
      <c r="G170" s="4" t="str">
        <f>INDEX('MO Store'!I:I,MATCH($K170,'MO Store'!$A:$A,0))</f>
        <v>Battleship</v>
      </c>
      <c r="H170" s="60" t="s">
        <v>675</v>
      </c>
      <c r="I170" s="19" t="s">
        <v>2219</v>
      </c>
      <c r="J170" s="19" t="s">
        <v>1494</v>
      </c>
      <c r="K170" s="18">
        <v>178719</v>
      </c>
      <c r="L170" s="18" t="str">
        <f t="shared" si="4"/>
        <v>No</v>
      </c>
      <c r="M170" s="18">
        <v>31.88</v>
      </c>
      <c r="N170" s="48">
        <v>0</v>
      </c>
      <c r="O170" s="48">
        <v>0</v>
      </c>
      <c r="P170" s="47">
        <f t="shared" si="5"/>
        <v>0</v>
      </c>
    </row>
    <row r="171" spans="1:16" x14ac:dyDescent="0.25">
      <c r="A171" s="4" t="str">
        <f>INDEX('MO Store'!B:B,MATCH($K171,'MO Store'!$A:$A,0))</f>
        <v>Houston North East</v>
      </c>
      <c r="B171" s="4" t="str">
        <f>INDEX('MO Store'!C:C,MATCH($K171,'MO Store'!$A:$A,0))</f>
        <v>Riverstone</v>
      </c>
      <c r="C171" s="4" t="str">
        <f>INDEX('MO Store'!D:D,MATCH($K171,'MO Store'!$A:$A,0))</f>
        <v>Anthony Galichet</v>
      </c>
      <c r="D171" s="4" t="str">
        <f>INDEX('MO Store'!F:F,MATCH($K171,'MO Store'!$A:$A,0))</f>
        <v>Romio Hamdar</v>
      </c>
      <c r="E171" s="4" t="str">
        <f>INDEX('MO Store'!G:G,MATCH($K171,'MO Store'!$A:$A,0))</f>
        <v>Suhail Ishaq</v>
      </c>
      <c r="F171" s="4" t="str">
        <f>INDEX('MO Store'!E:E,MATCH($K171,'MO Store'!$A:$A,0))</f>
        <v>Brittanie Braggs</v>
      </c>
      <c r="G171" s="4" t="str">
        <f>INDEX('MO Store'!I:I,MATCH($K171,'MO Store'!$A:$A,0))</f>
        <v>Flagship</v>
      </c>
      <c r="H171" s="60" t="s">
        <v>802</v>
      </c>
      <c r="I171" s="19" t="s">
        <v>2220</v>
      </c>
      <c r="J171" s="19" t="s">
        <v>1493</v>
      </c>
      <c r="K171" s="18">
        <v>207758</v>
      </c>
      <c r="L171" s="18" t="str">
        <f t="shared" si="4"/>
        <v>No</v>
      </c>
      <c r="M171" s="18">
        <v>30.55</v>
      </c>
      <c r="N171" s="48">
        <v>0</v>
      </c>
      <c r="O171" s="48">
        <v>0</v>
      </c>
      <c r="P171" s="47">
        <f t="shared" si="5"/>
        <v>0</v>
      </c>
    </row>
    <row r="172" spans="1:16" x14ac:dyDescent="0.25">
      <c r="A172" s="4" t="str">
        <f>INDEX('MO Store'!B:B,MATCH($K172,'MO Store'!$A:$A,0))</f>
        <v>Houston South West</v>
      </c>
      <c r="B172" s="4" t="str">
        <f>INDEX('MO Store'!C:C,MATCH($K172,'MO Store'!$A:$A,0))</f>
        <v>Rice Ave</v>
      </c>
      <c r="C172" s="4" t="str">
        <f>INDEX('MO Store'!D:D,MATCH($K172,'MO Store'!$A:$A,0))</f>
        <v>Anthony Galichet</v>
      </c>
      <c r="D172" s="4" t="str">
        <f>INDEX('MO Store'!F:F,MATCH($K172,'MO Store'!$A:$A,0))</f>
        <v>Romio Hamdar</v>
      </c>
      <c r="E172" s="4" t="str">
        <f>INDEX('MO Store'!G:G,MATCH($K172,'MO Store'!$A:$A,0))</f>
        <v>Carlos Ayala-Level Up</v>
      </c>
      <c r="F172" s="4" t="str">
        <f>INDEX('MO Store'!E:E,MATCH($K172,'MO Store'!$A:$A,0))</f>
        <v>Brittanie Braggs</v>
      </c>
      <c r="G172" s="4" t="str">
        <f>INDEX('MO Store'!I:I,MATCH($K172,'MO Store'!$A:$A,0))</f>
        <v>Regular</v>
      </c>
      <c r="H172" s="60" t="s">
        <v>1080</v>
      </c>
      <c r="I172" s="19" t="s">
        <v>1923</v>
      </c>
      <c r="J172" s="19" t="s">
        <v>1496</v>
      </c>
      <c r="K172" s="18">
        <v>174112</v>
      </c>
      <c r="L172" s="18" t="str">
        <f t="shared" si="4"/>
        <v>No</v>
      </c>
      <c r="M172" s="18">
        <v>27.09</v>
      </c>
      <c r="N172" s="48">
        <v>0</v>
      </c>
      <c r="O172" s="48">
        <v>0</v>
      </c>
      <c r="P172" s="47">
        <f t="shared" si="5"/>
        <v>0</v>
      </c>
    </row>
    <row r="173" spans="1:16" x14ac:dyDescent="0.25">
      <c r="A173" s="4" t="str">
        <f>INDEX('MO Store'!B:B,MATCH($K173,'MO Store'!$A:$A,0))</f>
        <v>San Antonio/Laredo</v>
      </c>
      <c r="B173" s="4" t="str">
        <f>INDEX('MO Store'!C:C,MATCH($K173,'MO Store'!$A:$A,0))</f>
        <v>Wurzbach Road</v>
      </c>
      <c r="C173" s="4" t="str">
        <f>INDEX('MO Store'!D:D,MATCH($K173,'MO Store'!$A:$A,0))</f>
        <v>Anthony Galichet</v>
      </c>
      <c r="D173" s="4" t="str">
        <f>INDEX('MO Store'!F:F,MATCH($K173,'MO Store'!$A:$A,0))</f>
        <v>Romio Hamdar</v>
      </c>
      <c r="E173" s="4" t="str">
        <f>INDEX('MO Store'!G:G,MATCH($K173,'MO Store'!$A:$A,0))</f>
        <v>Veronica Ramos</v>
      </c>
      <c r="F173" s="4" t="str">
        <f>INDEX('MO Store'!E:E,MATCH($K173,'MO Store'!$A:$A,0))</f>
        <v>Brittanie Braggs</v>
      </c>
      <c r="G173" s="4" t="str">
        <f>INDEX('MO Store'!I:I,MATCH($K173,'MO Store'!$A:$A,0))</f>
        <v>Battleship</v>
      </c>
      <c r="H173" s="60" t="s">
        <v>764</v>
      </c>
      <c r="I173" s="19" t="s">
        <v>1924</v>
      </c>
      <c r="J173" s="19" t="s">
        <v>1494</v>
      </c>
      <c r="K173" s="18">
        <v>215745</v>
      </c>
      <c r="L173" s="18" t="str">
        <f t="shared" si="4"/>
        <v>No</v>
      </c>
      <c r="M173" s="18">
        <v>28.419999999999998</v>
      </c>
      <c r="N173" s="48">
        <v>0</v>
      </c>
      <c r="O173" s="48">
        <v>0</v>
      </c>
      <c r="P173" s="47">
        <f t="shared" si="5"/>
        <v>0</v>
      </c>
    </row>
    <row r="174" spans="1:16" x14ac:dyDescent="0.25">
      <c r="A174" s="4" t="str">
        <f>INDEX('MO Store'!B:B,MATCH($K174,'MO Store'!$A:$A,0))</f>
        <v>Houston North East</v>
      </c>
      <c r="B174" s="4" t="str">
        <f>INDEX('MO Store'!C:C,MATCH($K174,'MO Store'!$A:$A,0))</f>
        <v>FUQUA Ave</v>
      </c>
      <c r="C174" s="4" t="str">
        <f>INDEX('MO Store'!D:D,MATCH($K174,'MO Store'!$A:$A,0))</f>
        <v>Anthony Galichet</v>
      </c>
      <c r="D174" s="4" t="str">
        <f>INDEX('MO Store'!F:F,MATCH($K174,'MO Store'!$A:$A,0))</f>
        <v>Romio Hamdar</v>
      </c>
      <c r="E174" s="4" t="str">
        <f>INDEX('MO Store'!G:G,MATCH($K174,'MO Store'!$A:$A,0))</f>
        <v>Suhail Ishaq</v>
      </c>
      <c r="F174" s="4" t="str">
        <f>INDEX('MO Store'!E:E,MATCH($K174,'MO Store'!$A:$A,0))</f>
        <v>Brittanie Braggs</v>
      </c>
      <c r="G174" s="4" t="str">
        <f>INDEX('MO Store'!I:I,MATCH($K174,'MO Store'!$A:$A,0))</f>
        <v>Regular</v>
      </c>
      <c r="H174" s="60" t="s">
        <v>932</v>
      </c>
      <c r="I174" s="19" t="s">
        <v>1925</v>
      </c>
      <c r="J174" s="19" t="s">
        <v>1494</v>
      </c>
      <c r="K174" s="18">
        <v>209867</v>
      </c>
      <c r="L174" s="18" t="str">
        <f t="shared" si="4"/>
        <v>No</v>
      </c>
      <c r="M174" s="18">
        <v>27.55</v>
      </c>
      <c r="N174" s="48">
        <v>0</v>
      </c>
      <c r="O174" s="48">
        <v>0</v>
      </c>
      <c r="P174" s="47">
        <f t="shared" si="5"/>
        <v>0</v>
      </c>
    </row>
    <row r="175" spans="1:16" x14ac:dyDescent="0.25">
      <c r="A175" s="4" t="str">
        <f>INDEX('MO Store'!B:B,MATCH($K175,'MO Store'!$A:$A,0))</f>
        <v>Houston North East</v>
      </c>
      <c r="B175" s="4" t="str">
        <f>INDEX('MO Store'!C:C,MATCH($K175,'MO Store'!$A:$A,0))</f>
        <v>Missouri City</v>
      </c>
      <c r="C175" s="4" t="str">
        <f>INDEX('MO Store'!D:D,MATCH($K175,'MO Store'!$A:$A,0))</f>
        <v>Anthony Galichet</v>
      </c>
      <c r="D175" s="4" t="str">
        <f>INDEX('MO Store'!F:F,MATCH($K175,'MO Store'!$A:$A,0))</f>
        <v>Romio Hamdar</v>
      </c>
      <c r="E175" s="4" t="str">
        <f>INDEX('MO Store'!G:G,MATCH($K175,'MO Store'!$A:$A,0))</f>
        <v>Suhail Ishaq</v>
      </c>
      <c r="F175" s="4" t="str">
        <f>INDEX('MO Store'!E:E,MATCH($K175,'MO Store'!$A:$A,0))</f>
        <v>Brittanie Braggs</v>
      </c>
      <c r="G175" s="4" t="str">
        <f>INDEX('MO Store'!I:I,MATCH($K175,'MO Store'!$A:$A,0))</f>
        <v>Regular</v>
      </c>
      <c r="H175" s="60" t="s">
        <v>622</v>
      </c>
      <c r="I175" s="19" t="s">
        <v>1927</v>
      </c>
      <c r="J175" s="19" t="s">
        <v>1494</v>
      </c>
      <c r="K175" s="18">
        <v>174113</v>
      </c>
      <c r="L175" s="18" t="str">
        <f t="shared" si="4"/>
        <v>No</v>
      </c>
      <c r="M175" s="18">
        <v>13.82</v>
      </c>
      <c r="N175" s="48">
        <v>0</v>
      </c>
      <c r="O175" s="48">
        <v>0</v>
      </c>
      <c r="P175" s="47">
        <f t="shared" si="5"/>
        <v>0</v>
      </c>
    </row>
    <row r="176" spans="1:16" x14ac:dyDescent="0.25">
      <c r="A176" s="4" t="str">
        <f>INDEX('MO Store'!B:B,MATCH($K176,'MO Store'!$A:$A,0))</f>
        <v>Houston North East</v>
      </c>
      <c r="B176" s="4" t="str">
        <f>INDEX('MO Store'!C:C,MATCH($K176,'MO Store'!$A:$A,0))</f>
        <v>FUQUA Ave</v>
      </c>
      <c r="C176" s="4" t="str">
        <f>INDEX('MO Store'!D:D,MATCH($K176,'MO Store'!$A:$A,0))</f>
        <v>Anthony Galichet</v>
      </c>
      <c r="D176" s="4" t="str">
        <f>INDEX('MO Store'!F:F,MATCH($K176,'MO Store'!$A:$A,0))</f>
        <v>Romio Hamdar</v>
      </c>
      <c r="E176" s="4" t="str">
        <f>INDEX('MO Store'!G:G,MATCH($K176,'MO Store'!$A:$A,0))</f>
        <v>Suhail Ishaq</v>
      </c>
      <c r="F176" s="4" t="str">
        <f>INDEX('MO Store'!E:E,MATCH($K176,'MO Store'!$A:$A,0))</f>
        <v>Brittanie Braggs</v>
      </c>
      <c r="G176" s="4" t="str">
        <f>INDEX('MO Store'!I:I,MATCH($K176,'MO Store'!$A:$A,0))</f>
        <v>Regular</v>
      </c>
      <c r="H176" s="60" t="s">
        <v>811</v>
      </c>
      <c r="I176" s="19" t="s">
        <v>1930</v>
      </c>
      <c r="J176" s="19" t="s">
        <v>1496</v>
      </c>
      <c r="K176" s="18">
        <v>209867</v>
      </c>
      <c r="L176" s="18" t="str">
        <f t="shared" si="4"/>
        <v>No</v>
      </c>
      <c r="M176" s="18">
        <v>19.25</v>
      </c>
      <c r="N176" s="48">
        <v>0</v>
      </c>
      <c r="O176" s="48">
        <v>0</v>
      </c>
      <c r="P176" s="47">
        <f t="shared" si="5"/>
        <v>0</v>
      </c>
    </row>
    <row r="177" spans="1:16" x14ac:dyDescent="0.25">
      <c r="A177" s="4" t="str">
        <f>INDEX('MO Store'!B:B,MATCH($K177,'MO Store'!$A:$A,0))</f>
        <v>Houston North East</v>
      </c>
      <c r="B177" s="4" t="str">
        <f>INDEX('MO Store'!C:C,MATCH($K177,'MO Store'!$A:$A,0))</f>
        <v>Missouri City</v>
      </c>
      <c r="C177" s="4" t="str">
        <f>INDEX('MO Store'!D:D,MATCH($K177,'MO Store'!$A:$A,0))</f>
        <v>Anthony Galichet</v>
      </c>
      <c r="D177" s="4" t="str">
        <f>INDEX('MO Store'!F:F,MATCH($K177,'MO Store'!$A:$A,0))</f>
        <v>Romio Hamdar</v>
      </c>
      <c r="E177" s="4" t="str">
        <f>INDEX('MO Store'!G:G,MATCH($K177,'MO Store'!$A:$A,0))</f>
        <v>Suhail Ishaq</v>
      </c>
      <c r="F177" s="4" t="str">
        <f>INDEX('MO Store'!E:E,MATCH($K177,'MO Store'!$A:$A,0))</f>
        <v>Brittanie Braggs</v>
      </c>
      <c r="G177" s="4" t="str">
        <f>INDEX('MO Store'!I:I,MATCH($K177,'MO Store'!$A:$A,0))</f>
        <v>Regular</v>
      </c>
      <c r="H177" s="60" t="s">
        <v>828</v>
      </c>
      <c r="I177" s="19" t="s">
        <v>1934</v>
      </c>
      <c r="J177" s="19" t="s">
        <v>1494</v>
      </c>
      <c r="K177" s="18">
        <v>174113</v>
      </c>
      <c r="L177" s="18" t="str">
        <f t="shared" si="4"/>
        <v>No</v>
      </c>
      <c r="M177" s="18">
        <v>32.099999999999994</v>
      </c>
      <c r="N177" s="48">
        <v>0</v>
      </c>
      <c r="O177" s="48">
        <v>0</v>
      </c>
      <c r="P177" s="47">
        <f t="shared" si="5"/>
        <v>0</v>
      </c>
    </row>
    <row r="178" spans="1:16" x14ac:dyDescent="0.25">
      <c r="A178" s="4" t="str">
        <f>INDEX('MO Store'!B:B,MATCH($K178,'MO Store'!$A:$A,0))</f>
        <v>Arizona</v>
      </c>
      <c r="B178" s="4" t="str">
        <f>INDEX('MO Store'!C:C,MATCH($K178,'MO Store'!$A:$A,0))</f>
        <v>Tucson Speedway</v>
      </c>
      <c r="C178" s="4" t="str">
        <f>INDEX('MO Store'!D:D,MATCH($K178,'MO Store'!$A:$A,0))</f>
        <v>Anthony Galichet</v>
      </c>
      <c r="D178" s="4" t="str">
        <f>INDEX('MO Store'!F:F,MATCH($K178,'MO Store'!$A:$A,0))</f>
        <v>No SD</v>
      </c>
      <c r="E178" s="4" t="str">
        <f>INDEX('MO Store'!G:G,MATCH($K178,'MO Store'!$A:$A,0))</f>
        <v>Susu Leong</v>
      </c>
      <c r="F178" s="4" t="str">
        <f>INDEX('MO Store'!E:E,MATCH($K178,'MO Store'!$A:$A,0))</f>
        <v>Brittanie Braggs</v>
      </c>
      <c r="G178" s="4" t="str">
        <f>INDEX('MO Store'!I:I,MATCH($K178,'MO Store'!$A:$A,0))</f>
        <v>Regular</v>
      </c>
      <c r="H178" s="60" t="s">
        <v>845</v>
      </c>
      <c r="I178" s="19" t="s">
        <v>1936</v>
      </c>
      <c r="J178" s="19" t="s">
        <v>1496</v>
      </c>
      <c r="K178" s="18">
        <v>155061</v>
      </c>
      <c r="L178" s="18" t="str">
        <f t="shared" si="4"/>
        <v>No</v>
      </c>
      <c r="M178" s="18">
        <v>22.24</v>
      </c>
      <c r="N178" s="48">
        <v>0</v>
      </c>
      <c r="O178" s="48">
        <v>0</v>
      </c>
      <c r="P178" s="47">
        <f t="shared" si="5"/>
        <v>0</v>
      </c>
    </row>
    <row r="179" spans="1:16" x14ac:dyDescent="0.25">
      <c r="A179" s="4" t="str">
        <f>INDEX('MO Store'!B:B,MATCH($K179,'MO Store'!$A:$A,0))</f>
        <v>Houston South West</v>
      </c>
      <c r="B179" s="4" t="str">
        <f>INDEX('MO Store'!C:C,MATCH($K179,'MO Store'!$A:$A,0))</f>
        <v>Memorial Dr</v>
      </c>
      <c r="C179" s="4" t="str">
        <f>INDEX('MO Store'!D:D,MATCH($K179,'MO Store'!$A:$A,0))</f>
        <v>Anthony Galichet</v>
      </c>
      <c r="D179" s="4" t="str">
        <f>INDEX('MO Store'!F:F,MATCH($K179,'MO Store'!$A:$A,0))</f>
        <v>Romio Hamdar</v>
      </c>
      <c r="E179" s="4" t="str">
        <f>INDEX('MO Store'!G:G,MATCH($K179,'MO Store'!$A:$A,0))</f>
        <v>Carlos Ayala-Level Up</v>
      </c>
      <c r="F179" s="4" t="str">
        <f>INDEX('MO Store'!E:E,MATCH($K179,'MO Store'!$A:$A,0))</f>
        <v>Brittanie Braggs</v>
      </c>
      <c r="G179" s="4" t="str">
        <f>INDEX('MO Store'!I:I,MATCH($K179,'MO Store'!$A:$A,0))</f>
        <v>Regular</v>
      </c>
      <c r="H179" s="60" t="s">
        <v>390</v>
      </c>
      <c r="I179" s="19" t="s">
        <v>1945</v>
      </c>
      <c r="J179" s="19" t="s">
        <v>1494</v>
      </c>
      <c r="K179" s="18">
        <v>213409</v>
      </c>
      <c r="L179" s="18" t="str">
        <f t="shared" si="4"/>
        <v>No</v>
      </c>
      <c r="M179" s="18">
        <v>20.45</v>
      </c>
      <c r="N179" s="48">
        <v>0</v>
      </c>
      <c r="O179" s="48">
        <v>0</v>
      </c>
      <c r="P179" s="47">
        <f t="shared" si="5"/>
        <v>0</v>
      </c>
    </row>
    <row r="180" spans="1:16" x14ac:dyDescent="0.25">
      <c r="A180" s="4" t="str">
        <f>INDEX('MO Store'!B:B,MATCH($K180,'MO Store'!$A:$A,0))</f>
        <v>San Antonio/Laredo</v>
      </c>
      <c r="B180" s="4" t="str">
        <f>INDEX('MO Store'!C:C,MATCH($K180,'MO Store'!$A:$A,0))</f>
        <v>Uvalde</v>
      </c>
      <c r="C180" s="4" t="str">
        <f>INDEX('MO Store'!D:D,MATCH($K180,'MO Store'!$A:$A,0))</f>
        <v>Anthony Galichet</v>
      </c>
      <c r="D180" s="4" t="str">
        <f>INDEX('MO Store'!F:F,MATCH($K180,'MO Store'!$A:$A,0))</f>
        <v>Romio Hamdar</v>
      </c>
      <c r="E180" s="4" t="str">
        <f>INDEX('MO Store'!G:G,MATCH($K180,'MO Store'!$A:$A,0))</f>
        <v>Veronica Ramos</v>
      </c>
      <c r="F180" s="4" t="str">
        <f>INDEX('MO Store'!E:E,MATCH($K180,'MO Store'!$A:$A,0))</f>
        <v>Brittanie Braggs</v>
      </c>
      <c r="G180" s="4" t="str">
        <f>INDEX('MO Store'!I:I,MATCH($K180,'MO Store'!$A:$A,0))</f>
        <v>Flagship</v>
      </c>
      <c r="H180" s="60" t="s">
        <v>969</v>
      </c>
      <c r="I180" s="19" t="s">
        <v>1952</v>
      </c>
      <c r="J180" s="19" t="s">
        <v>1494</v>
      </c>
      <c r="K180" s="18">
        <v>215747</v>
      </c>
      <c r="L180" s="18" t="str">
        <f t="shared" si="4"/>
        <v>No</v>
      </c>
      <c r="M180" s="18">
        <v>28.560000000000002</v>
      </c>
      <c r="N180" s="48">
        <v>0</v>
      </c>
      <c r="O180" s="48">
        <v>0</v>
      </c>
      <c r="P180" s="47">
        <f t="shared" si="5"/>
        <v>0</v>
      </c>
    </row>
    <row r="181" spans="1:16" x14ac:dyDescent="0.25">
      <c r="A181" s="4" t="str">
        <f>INDEX('MO Store'!B:B,MATCH($K181,'MO Store'!$A:$A,0))</f>
        <v>San Antonio/Laredo</v>
      </c>
      <c r="B181" s="4" t="str">
        <f>INDEX('MO Store'!C:C,MATCH($K181,'MO Store'!$A:$A,0))</f>
        <v>EAGLE PASS</v>
      </c>
      <c r="C181" s="4" t="str">
        <f>INDEX('MO Store'!D:D,MATCH($K181,'MO Store'!$A:$A,0))</f>
        <v>Anthony Galichet</v>
      </c>
      <c r="D181" s="4" t="str">
        <f>INDEX('MO Store'!F:F,MATCH($K181,'MO Store'!$A:$A,0))</f>
        <v>Romio Hamdar</v>
      </c>
      <c r="E181" s="4" t="str">
        <f>INDEX('MO Store'!G:G,MATCH($K181,'MO Store'!$A:$A,0))</f>
        <v>Veronica Ramos</v>
      </c>
      <c r="F181" s="4" t="str">
        <f>INDEX('MO Store'!E:E,MATCH($K181,'MO Store'!$A:$A,0))</f>
        <v>Brittanie Braggs</v>
      </c>
      <c r="G181" s="4" t="str">
        <f>INDEX('MO Store'!I:I,MATCH($K181,'MO Store'!$A:$A,0))</f>
        <v>Flagship</v>
      </c>
      <c r="H181" s="60" t="s">
        <v>241</v>
      </c>
      <c r="I181" s="19" t="s">
        <v>1954</v>
      </c>
      <c r="J181" s="19" t="s">
        <v>1494</v>
      </c>
      <c r="K181" s="18">
        <v>207753</v>
      </c>
      <c r="L181" s="18" t="str">
        <f t="shared" si="4"/>
        <v>No</v>
      </c>
      <c r="M181" s="18">
        <v>25.8</v>
      </c>
      <c r="N181" s="48">
        <v>0</v>
      </c>
      <c r="O181" s="48">
        <v>0</v>
      </c>
      <c r="P181" s="47">
        <f t="shared" si="5"/>
        <v>0</v>
      </c>
    </row>
    <row r="182" spans="1:16" x14ac:dyDescent="0.25">
      <c r="A182" s="4" t="str">
        <f>INDEX('MO Store'!B:B,MATCH($K182,'MO Store'!$A:$A,0))</f>
        <v>North Carolina</v>
      </c>
      <c r="B182" s="4" t="str">
        <f>INDEX('MO Store'!C:C,MATCH($K182,'MO Store'!$A:$A,0))</f>
        <v>Mocksville</v>
      </c>
      <c r="C182" s="4" t="str">
        <f>INDEX('MO Store'!D:D,MATCH($K182,'MO Store'!$A:$A,0))</f>
        <v>Anthony Galichet</v>
      </c>
      <c r="D182" s="4" t="str">
        <f>INDEX('MO Store'!F:F,MATCH($K182,'MO Store'!$A:$A,0))</f>
        <v>No SD</v>
      </c>
      <c r="E182" s="4" t="str">
        <f>INDEX('MO Store'!G:G,MATCH($K182,'MO Store'!$A:$A,0))</f>
        <v>North Carolina Market - No TM</v>
      </c>
      <c r="F182" s="4" t="str">
        <f>INDEX('MO Store'!E:E,MATCH($K182,'MO Store'!$A:$A,0))</f>
        <v>Brittanie Braggs</v>
      </c>
      <c r="G182" s="4" t="str">
        <f>INDEX('MO Store'!I:I,MATCH($K182,'MO Store'!$A:$A,0))</f>
        <v>Focus</v>
      </c>
      <c r="H182" s="60" t="s">
        <v>821</v>
      </c>
      <c r="I182" s="19" t="s">
        <v>1961</v>
      </c>
      <c r="J182" s="19" t="s">
        <v>1496</v>
      </c>
      <c r="K182" s="18">
        <v>221882</v>
      </c>
      <c r="L182" s="18" t="str">
        <f t="shared" si="4"/>
        <v>No</v>
      </c>
      <c r="M182" s="18">
        <v>28.1</v>
      </c>
      <c r="N182" s="48">
        <v>0</v>
      </c>
      <c r="O182" s="48">
        <v>0</v>
      </c>
      <c r="P182" s="47">
        <f t="shared" si="5"/>
        <v>0</v>
      </c>
    </row>
    <row r="183" spans="1:16" x14ac:dyDescent="0.25">
      <c r="A183" s="4" t="str">
        <f>INDEX('MO Store'!B:B,MATCH($K183,'MO Store'!$A:$A,0))</f>
        <v>San Antonio/Laredo</v>
      </c>
      <c r="B183" s="4" t="str">
        <f>INDEX('MO Store'!C:C,MATCH($K183,'MO Store'!$A:$A,0))</f>
        <v>San Pedro</v>
      </c>
      <c r="C183" s="4" t="str">
        <f>INDEX('MO Store'!D:D,MATCH($K183,'MO Store'!$A:$A,0))</f>
        <v>Anthony Galichet</v>
      </c>
      <c r="D183" s="4" t="str">
        <f>INDEX('MO Store'!F:F,MATCH($K183,'MO Store'!$A:$A,0))</f>
        <v>Romio Hamdar</v>
      </c>
      <c r="E183" s="4" t="str">
        <f>INDEX('MO Store'!G:G,MATCH($K183,'MO Store'!$A:$A,0))</f>
        <v>Veronica Ramos</v>
      </c>
      <c r="F183" s="4" t="str">
        <f>INDEX('MO Store'!E:E,MATCH($K183,'MO Store'!$A:$A,0))</f>
        <v>Brittanie Braggs</v>
      </c>
      <c r="G183" s="4" t="str">
        <f>INDEX('MO Store'!I:I,MATCH($K183,'MO Store'!$A:$A,0))</f>
        <v>Flagship</v>
      </c>
      <c r="H183" s="60" t="s">
        <v>1084</v>
      </c>
      <c r="I183" s="19" t="s">
        <v>1967</v>
      </c>
      <c r="J183" s="19" t="s">
        <v>1494</v>
      </c>
      <c r="K183" s="18">
        <v>215746</v>
      </c>
      <c r="L183" s="18" t="str">
        <f t="shared" si="4"/>
        <v>No</v>
      </c>
      <c r="M183" s="18">
        <v>21.78</v>
      </c>
      <c r="N183" s="48">
        <v>0</v>
      </c>
      <c r="O183" s="48">
        <v>0</v>
      </c>
      <c r="P183" s="47">
        <f t="shared" si="5"/>
        <v>0</v>
      </c>
    </row>
    <row r="184" spans="1:16" x14ac:dyDescent="0.25">
      <c r="A184" s="4" t="str">
        <f>INDEX('MO Store'!B:B,MATCH($K184,'MO Store'!$A:$A,0))</f>
        <v>Arizona</v>
      </c>
      <c r="B184" s="4" t="str">
        <f>INDEX('MO Store'!C:C,MATCH($K184,'MO Store'!$A:$A,0))</f>
        <v>Legacy Village</v>
      </c>
      <c r="C184" s="4" t="str">
        <f>INDEX('MO Store'!D:D,MATCH($K184,'MO Store'!$A:$A,0))</f>
        <v>Anthony Galichet</v>
      </c>
      <c r="D184" s="4" t="str">
        <f>INDEX('MO Store'!F:F,MATCH($K184,'MO Store'!$A:$A,0))</f>
        <v>No SD</v>
      </c>
      <c r="E184" s="4" t="str">
        <f>INDEX('MO Store'!G:G,MATCH($K184,'MO Store'!$A:$A,0))</f>
        <v>Susu Leong</v>
      </c>
      <c r="F184" s="4" t="str">
        <f>INDEX('MO Store'!E:E,MATCH($K184,'MO Store'!$A:$A,0))</f>
        <v>Brittanie Braggs</v>
      </c>
      <c r="G184" s="4" t="str">
        <f>INDEX('MO Store'!I:I,MATCH($K184,'MO Store'!$A:$A,0))</f>
        <v>Regular</v>
      </c>
      <c r="H184" s="60" t="s">
        <v>1085</v>
      </c>
      <c r="I184" s="19" t="s">
        <v>1969</v>
      </c>
      <c r="J184" s="19" t="s">
        <v>1494</v>
      </c>
      <c r="K184" s="18">
        <v>178016</v>
      </c>
      <c r="L184" s="18" t="str">
        <f t="shared" si="4"/>
        <v>No</v>
      </c>
      <c r="M184" s="18">
        <v>21.43</v>
      </c>
      <c r="N184" s="48">
        <v>0</v>
      </c>
      <c r="O184" s="48">
        <v>0</v>
      </c>
      <c r="P184" s="47">
        <f t="shared" si="5"/>
        <v>0</v>
      </c>
    </row>
    <row r="185" spans="1:16" x14ac:dyDescent="0.25">
      <c r="A185" s="4" t="str">
        <f>INDEX('MO Store'!B:B,MATCH($K185,'MO Store'!$A:$A,0))</f>
        <v>Austin</v>
      </c>
      <c r="B185" s="4" t="str">
        <f>INDEX('MO Store'!C:C,MATCH($K185,'MO Store'!$A:$A,0))</f>
        <v>Buda Town Center</v>
      </c>
      <c r="C185" s="4" t="str">
        <f>INDEX('MO Store'!D:D,MATCH($K185,'MO Store'!$A:$A,0))</f>
        <v>Anthony Galichet</v>
      </c>
      <c r="D185" s="4" t="str">
        <f>INDEX('MO Store'!F:F,MATCH($K185,'MO Store'!$A:$A,0))</f>
        <v>Romio Hamdar</v>
      </c>
      <c r="E185" s="4" t="str">
        <f>INDEX('MO Store'!G:G,MATCH($K185,'MO Store'!$A:$A,0))</f>
        <v>Austin TM</v>
      </c>
      <c r="F185" s="4" t="str">
        <f>INDEX('MO Store'!E:E,MATCH($K185,'MO Store'!$A:$A,0))</f>
        <v>Brittanie Braggs</v>
      </c>
      <c r="G185" s="4" t="str">
        <f>INDEX('MO Store'!I:I,MATCH($K185,'MO Store'!$A:$A,0))</f>
        <v>Regular</v>
      </c>
      <c r="H185" s="60" t="s">
        <v>177</v>
      </c>
      <c r="I185" s="19" t="s">
        <v>1972</v>
      </c>
      <c r="J185" s="19" t="s">
        <v>1494</v>
      </c>
      <c r="K185" s="18">
        <v>176039</v>
      </c>
      <c r="L185" s="18" t="str">
        <f t="shared" si="4"/>
        <v>No</v>
      </c>
      <c r="M185" s="18">
        <v>31.39</v>
      </c>
      <c r="N185" s="48">
        <v>0</v>
      </c>
      <c r="O185" s="48">
        <v>0</v>
      </c>
      <c r="P185" s="47">
        <f t="shared" si="5"/>
        <v>0</v>
      </c>
    </row>
    <row r="186" spans="1:16" x14ac:dyDescent="0.25">
      <c r="A186" s="4" t="str">
        <f>INDEX('MO Store'!B:B,MATCH($K186,'MO Store'!$A:$A,0))</f>
        <v>Austin</v>
      </c>
      <c r="B186" s="4" t="str">
        <f>INDEX('MO Store'!C:C,MATCH($K186,'MO Store'!$A:$A,0))</f>
        <v>Rutland</v>
      </c>
      <c r="C186" s="4" t="str">
        <f>INDEX('MO Store'!D:D,MATCH($K186,'MO Store'!$A:$A,0))</f>
        <v>Anthony Galichet</v>
      </c>
      <c r="D186" s="4" t="str">
        <f>INDEX('MO Store'!F:F,MATCH($K186,'MO Store'!$A:$A,0))</f>
        <v>Romio Hamdar</v>
      </c>
      <c r="E186" s="4" t="str">
        <f>INDEX('MO Store'!G:G,MATCH($K186,'MO Store'!$A:$A,0))</f>
        <v>Austin TM</v>
      </c>
      <c r="F186" s="4" t="str">
        <f>INDEX('MO Store'!E:E,MATCH($K186,'MO Store'!$A:$A,0))</f>
        <v>Brittanie Braggs</v>
      </c>
      <c r="G186" s="4" t="str">
        <f>INDEX('MO Store'!I:I,MATCH($K186,'MO Store'!$A:$A,0))</f>
        <v>Regular</v>
      </c>
      <c r="H186" s="60" t="s">
        <v>412</v>
      </c>
      <c r="I186" s="19" t="s">
        <v>1973</v>
      </c>
      <c r="J186" s="19" t="s">
        <v>1496</v>
      </c>
      <c r="K186" s="18">
        <v>152336</v>
      </c>
      <c r="L186" s="18" t="str">
        <f t="shared" si="4"/>
        <v>No</v>
      </c>
      <c r="M186" s="18">
        <v>23.080000000000002</v>
      </c>
      <c r="N186" s="48">
        <v>0</v>
      </c>
      <c r="O186" s="48">
        <v>0</v>
      </c>
      <c r="P186" s="47">
        <f t="shared" si="5"/>
        <v>0</v>
      </c>
    </row>
    <row r="187" spans="1:16" x14ac:dyDescent="0.25">
      <c r="A187" s="4" t="str">
        <f>INDEX('MO Store'!B:B,MATCH($K187,'MO Store'!$A:$A,0))</f>
        <v>North Carolina</v>
      </c>
      <c r="B187" s="4" t="str">
        <f>INDEX('MO Store'!C:C,MATCH($K187,'MO Store'!$A:$A,0))</f>
        <v>Durham</v>
      </c>
      <c r="C187" s="4" t="str">
        <f>INDEX('MO Store'!D:D,MATCH($K187,'MO Store'!$A:$A,0))</f>
        <v>Anthony Galichet</v>
      </c>
      <c r="D187" s="4" t="str">
        <f>INDEX('MO Store'!F:F,MATCH($K187,'MO Store'!$A:$A,0))</f>
        <v>No SD</v>
      </c>
      <c r="E187" s="4" t="str">
        <f>INDEX('MO Store'!G:G,MATCH($K187,'MO Store'!$A:$A,0))</f>
        <v>North Carolina Market - No TM</v>
      </c>
      <c r="F187" s="4" t="str">
        <f>INDEX('MO Store'!E:E,MATCH($K187,'MO Store'!$A:$A,0))</f>
        <v>Brittanie Braggs</v>
      </c>
      <c r="G187" s="4" t="str">
        <f>INDEX('MO Store'!I:I,MATCH($K187,'MO Store'!$A:$A,0))</f>
        <v>Regular</v>
      </c>
      <c r="H187" s="60" t="s">
        <v>1088</v>
      </c>
      <c r="I187" s="19" t="s">
        <v>1985</v>
      </c>
      <c r="J187" s="19" t="s">
        <v>1494</v>
      </c>
      <c r="K187" s="18">
        <v>216129</v>
      </c>
      <c r="L187" s="18" t="str">
        <f t="shared" si="4"/>
        <v>No</v>
      </c>
      <c r="M187" s="18">
        <v>20.27</v>
      </c>
      <c r="N187" s="48">
        <v>0</v>
      </c>
      <c r="O187" s="48">
        <v>0</v>
      </c>
      <c r="P187" s="47">
        <f t="shared" si="5"/>
        <v>0</v>
      </c>
    </row>
    <row r="188" spans="1:16" x14ac:dyDescent="0.25">
      <c r="A188" s="4" t="str">
        <f>INDEX('MO Store'!B:B,MATCH($K188,'MO Store'!$A:$A,0))</f>
        <v>Wisconsin West</v>
      </c>
      <c r="B188" s="4" t="str">
        <f>INDEX('MO Store'!C:C,MATCH($K188,'MO Store'!$A:$A,0))</f>
        <v>PLOVER</v>
      </c>
      <c r="C188" s="4" t="str">
        <f>INDEX('MO Store'!D:D,MATCH($K188,'MO Store'!$A:$A,0))</f>
        <v>Anthony Galichet</v>
      </c>
      <c r="D188" s="4" t="str">
        <f>INDEX('MO Store'!F:F,MATCH($K188,'MO Store'!$A:$A,0))</f>
        <v>No SD</v>
      </c>
      <c r="E188" s="4" t="str">
        <f>INDEX('MO Store'!G:G,MATCH($K188,'MO Store'!$A:$A,0))</f>
        <v>Jayme Roraff</v>
      </c>
      <c r="F188" s="4" t="str">
        <f>INDEX('MO Store'!E:E,MATCH($K188,'MO Store'!$A:$A,0))</f>
        <v>Brittanie Braggs</v>
      </c>
      <c r="G188" s="4" t="str">
        <f>INDEX('MO Store'!I:I,MATCH($K188,'MO Store'!$A:$A,0))</f>
        <v>Flagship</v>
      </c>
      <c r="H188" s="60" t="s">
        <v>123</v>
      </c>
      <c r="I188" s="19" t="s">
        <v>1988</v>
      </c>
      <c r="J188" s="19" t="s">
        <v>1493</v>
      </c>
      <c r="K188" s="18">
        <v>207760</v>
      </c>
      <c r="L188" s="18" t="str">
        <f t="shared" si="4"/>
        <v>No</v>
      </c>
      <c r="M188" s="18">
        <v>27.93</v>
      </c>
      <c r="N188" s="48">
        <v>0</v>
      </c>
      <c r="O188" s="48">
        <v>0</v>
      </c>
      <c r="P188" s="47">
        <f t="shared" si="5"/>
        <v>0</v>
      </c>
    </row>
    <row r="189" spans="1:16" x14ac:dyDescent="0.25">
      <c r="A189" s="4" t="str">
        <f>INDEX('MO Store'!B:B,MATCH($K189,'MO Store'!$A:$A,0))</f>
        <v>Colorado</v>
      </c>
      <c r="B189" s="4" t="str">
        <f>INDEX('MO Store'!C:C,MATCH($K189,'MO Store'!$A:$A,0))</f>
        <v>Grand View Market Place</v>
      </c>
      <c r="C189" s="4" t="str">
        <f>INDEX('MO Store'!D:D,MATCH($K189,'MO Store'!$A:$A,0))</f>
        <v>Anthony Galichet</v>
      </c>
      <c r="D189" s="4" t="str">
        <f>INDEX('MO Store'!F:F,MATCH($K189,'MO Store'!$A:$A,0))</f>
        <v>Romio Hamdar</v>
      </c>
      <c r="E189" s="4" t="str">
        <f>INDEX('MO Store'!G:G,MATCH($K189,'MO Store'!$A:$A,0))</f>
        <v>Colorado Market - No TM</v>
      </c>
      <c r="F189" s="4" t="str">
        <f>INDEX('MO Store'!E:E,MATCH($K189,'MO Store'!$A:$A,0))</f>
        <v>Brittanie Braggs</v>
      </c>
      <c r="G189" s="4" t="str">
        <f>INDEX('MO Store'!I:I,MATCH($K189,'MO Store'!$A:$A,0))</f>
        <v>Regular</v>
      </c>
      <c r="H189" s="60" t="s">
        <v>179</v>
      </c>
      <c r="I189" s="19" t="s">
        <v>1989</v>
      </c>
      <c r="J189" s="19" t="s">
        <v>1493</v>
      </c>
      <c r="K189" s="18">
        <v>210924</v>
      </c>
      <c r="L189" s="18" t="str">
        <f t="shared" si="4"/>
        <v>No</v>
      </c>
      <c r="M189" s="18">
        <v>32.58</v>
      </c>
      <c r="N189" s="48">
        <v>0</v>
      </c>
      <c r="O189" s="48">
        <v>0</v>
      </c>
      <c r="P189" s="47">
        <f t="shared" si="5"/>
        <v>0</v>
      </c>
    </row>
    <row r="190" spans="1:16" x14ac:dyDescent="0.25">
      <c r="A190" s="4" t="str">
        <f>INDEX('MO Store'!B:B,MATCH($K190,'MO Store'!$A:$A,0))</f>
        <v>Wisconsin West</v>
      </c>
      <c r="B190" s="4" t="str">
        <f>INDEX('MO Store'!C:C,MATCH($K190,'MO Store'!$A:$A,0))</f>
        <v>Richland Center</v>
      </c>
      <c r="C190" s="4" t="str">
        <f>INDEX('MO Store'!D:D,MATCH($K190,'MO Store'!$A:$A,0))</f>
        <v>Anthony Galichet</v>
      </c>
      <c r="D190" s="4" t="str">
        <f>INDEX('MO Store'!F:F,MATCH($K190,'MO Store'!$A:$A,0))</f>
        <v>No SD</v>
      </c>
      <c r="E190" s="4" t="str">
        <f>INDEX('MO Store'!G:G,MATCH($K190,'MO Store'!$A:$A,0))</f>
        <v>Jayme Roraff</v>
      </c>
      <c r="F190" s="4" t="str">
        <f>INDEX('MO Store'!E:E,MATCH($K190,'MO Store'!$A:$A,0))</f>
        <v>Brittanie Braggs</v>
      </c>
      <c r="G190" s="4" t="str">
        <f>INDEX('MO Store'!I:I,MATCH($K190,'MO Store'!$A:$A,0))</f>
        <v>Regular</v>
      </c>
      <c r="H190" s="60" t="s">
        <v>364</v>
      </c>
      <c r="I190" s="19" t="s">
        <v>1996</v>
      </c>
      <c r="J190" s="19" t="s">
        <v>1493</v>
      </c>
      <c r="K190" s="18">
        <v>240355</v>
      </c>
      <c r="L190" s="18" t="str">
        <f t="shared" si="4"/>
        <v>No</v>
      </c>
      <c r="M190" s="18">
        <v>13.450000000000001</v>
      </c>
      <c r="N190" s="48">
        <v>0</v>
      </c>
      <c r="O190" s="48">
        <v>0</v>
      </c>
      <c r="P190" s="47">
        <f t="shared" si="5"/>
        <v>0</v>
      </c>
    </row>
    <row r="191" spans="1:16" x14ac:dyDescent="0.25">
      <c r="A191" s="4" t="str">
        <f>INDEX('MO Store'!B:B,MATCH($K191,'MO Store'!$A:$A,0))</f>
        <v>San Antonio/Laredo</v>
      </c>
      <c r="B191" s="4" t="str">
        <f>INDEX('MO Store'!C:C,MATCH($K191,'MO Store'!$A:$A,0))</f>
        <v>Laredo- Bob Bullock</v>
      </c>
      <c r="C191" s="4" t="str">
        <f>INDEX('MO Store'!D:D,MATCH($K191,'MO Store'!$A:$A,0))</f>
        <v>Anthony Galichet</v>
      </c>
      <c r="D191" s="4" t="str">
        <f>INDEX('MO Store'!F:F,MATCH($K191,'MO Store'!$A:$A,0))</f>
        <v>Romio Hamdar</v>
      </c>
      <c r="E191" s="4" t="str">
        <f>INDEX('MO Store'!G:G,MATCH($K191,'MO Store'!$A:$A,0))</f>
        <v>Veronica Ramos</v>
      </c>
      <c r="F191" s="4" t="str">
        <f>INDEX('MO Store'!E:E,MATCH($K191,'MO Store'!$A:$A,0))</f>
        <v>Brittanie Braggs</v>
      </c>
      <c r="G191" s="4" t="str">
        <f>INDEX('MO Store'!I:I,MATCH($K191,'MO Store'!$A:$A,0))</f>
        <v>Battleship</v>
      </c>
      <c r="H191" s="60" t="s">
        <v>760</v>
      </c>
      <c r="I191" s="19" t="s">
        <v>1998</v>
      </c>
      <c r="J191" s="19" t="s">
        <v>1494</v>
      </c>
      <c r="K191" s="18">
        <v>164638</v>
      </c>
      <c r="L191" s="18" t="str">
        <f t="shared" si="4"/>
        <v>No</v>
      </c>
      <c r="M191" s="18">
        <v>29.73</v>
      </c>
      <c r="N191" s="48">
        <v>0</v>
      </c>
      <c r="O191" s="48">
        <v>0</v>
      </c>
      <c r="P191" s="47">
        <f t="shared" si="5"/>
        <v>0</v>
      </c>
    </row>
    <row r="192" spans="1:16" x14ac:dyDescent="0.25">
      <c r="A192" s="4" t="str">
        <f>INDEX('MO Store'!B:B,MATCH($K192,'MO Store'!$A:$A,0))</f>
        <v>Houston South West</v>
      </c>
      <c r="B192" s="4" t="str">
        <f>INDEX('MO Store'!C:C,MATCH($K192,'MO Store'!$A:$A,0))</f>
        <v>Little York Rd</v>
      </c>
      <c r="C192" s="4" t="str">
        <f>INDEX('MO Store'!D:D,MATCH($K192,'MO Store'!$A:$A,0))</f>
        <v>Anthony Galichet</v>
      </c>
      <c r="D192" s="4" t="str">
        <f>INDEX('MO Store'!F:F,MATCH($K192,'MO Store'!$A:$A,0))</f>
        <v>Romio Hamdar</v>
      </c>
      <c r="E192" s="4" t="str">
        <f>INDEX('MO Store'!G:G,MATCH($K192,'MO Store'!$A:$A,0))</f>
        <v>Carlos Ayala-Level Up</v>
      </c>
      <c r="F192" s="4" t="str">
        <f>INDEX('MO Store'!E:E,MATCH($K192,'MO Store'!$A:$A,0))</f>
        <v>Brittanie Braggs</v>
      </c>
      <c r="G192" s="4" t="str">
        <f>INDEX('MO Store'!I:I,MATCH($K192,'MO Store'!$A:$A,0))</f>
        <v>Regular</v>
      </c>
      <c r="H192" s="60" t="s">
        <v>867</v>
      </c>
      <c r="I192" s="19" t="s">
        <v>2000</v>
      </c>
      <c r="J192" s="19" t="s">
        <v>1494</v>
      </c>
      <c r="K192" s="18">
        <v>217138</v>
      </c>
      <c r="L192" s="18" t="str">
        <f t="shared" si="4"/>
        <v>No</v>
      </c>
      <c r="M192" s="18">
        <v>29.78</v>
      </c>
      <c r="N192" s="48">
        <v>0</v>
      </c>
      <c r="O192" s="48">
        <v>0</v>
      </c>
      <c r="P192" s="47">
        <f t="shared" si="5"/>
        <v>0</v>
      </c>
    </row>
    <row r="193" spans="1:16" x14ac:dyDescent="0.25">
      <c r="A193" s="4" t="str">
        <f>INDEX('MO Store'!B:B,MATCH($K193,'MO Store'!$A:$A,0))</f>
        <v>Houston South West</v>
      </c>
      <c r="B193" s="4" t="str">
        <f>INDEX('MO Store'!C:C,MATCH($K193,'MO Store'!$A:$A,0))</f>
        <v>The Grid</v>
      </c>
      <c r="C193" s="4" t="str">
        <f>INDEX('MO Store'!D:D,MATCH($K193,'MO Store'!$A:$A,0))</f>
        <v>Anthony Galichet</v>
      </c>
      <c r="D193" s="4" t="str">
        <f>INDEX('MO Store'!F:F,MATCH($K193,'MO Store'!$A:$A,0))</f>
        <v>Romio Hamdar</v>
      </c>
      <c r="E193" s="4" t="str">
        <f>INDEX('MO Store'!G:G,MATCH($K193,'MO Store'!$A:$A,0))</f>
        <v>Carlos Ayala-Level Up</v>
      </c>
      <c r="F193" s="4" t="str">
        <f>INDEX('MO Store'!E:E,MATCH($K193,'MO Store'!$A:$A,0))</f>
        <v>Brittanie Braggs</v>
      </c>
      <c r="G193" s="4" t="str">
        <f>INDEX('MO Store'!I:I,MATCH($K193,'MO Store'!$A:$A,0))</f>
        <v>Battleship</v>
      </c>
      <c r="H193" s="60" t="s">
        <v>914</v>
      </c>
      <c r="I193" s="19" t="s">
        <v>2001</v>
      </c>
      <c r="J193" s="19" t="s">
        <v>722</v>
      </c>
      <c r="K193" s="18">
        <v>209858</v>
      </c>
      <c r="L193" s="18" t="str">
        <f t="shared" si="4"/>
        <v>No</v>
      </c>
      <c r="M193" s="18">
        <v>28.75</v>
      </c>
      <c r="N193" s="48">
        <v>0</v>
      </c>
      <c r="O193" s="48">
        <v>0</v>
      </c>
      <c r="P193" s="47">
        <f t="shared" si="5"/>
        <v>0</v>
      </c>
    </row>
    <row r="194" spans="1:16" x14ac:dyDescent="0.25">
      <c r="A194" s="4" t="str">
        <f>INDEX('MO Store'!B:B,MATCH($K194,'MO Store'!$A:$A,0))</f>
        <v>San Antonio/Laredo</v>
      </c>
      <c r="B194" s="4" t="str">
        <f>INDEX('MO Store'!C:C,MATCH($K194,'MO Store'!$A:$A,0))</f>
        <v>DEL RIO</v>
      </c>
      <c r="C194" s="4" t="str">
        <f>INDEX('MO Store'!D:D,MATCH($K194,'MO Store'!$A:$A,0))</f>
        <v>Anthony Galichet</v>
      </c>
      <c r="D194" s="4" t="str">
        <f>INDEX('MO Store'!F:F,MATCH($K194,'MO Store'!$A:$A,0))</f>
        <v>Romio Hamdar</v>
      </c>
      <c r="E194" s="4" t="str">
        <f>INDEX('MO Store'!G:G,MATCH($K194,'MO Store'!$A:$A,0))</f>
        <v>Veronica Ramos</v>
      </c>
      <c r="F194" s="4" t="str">
        <f>INDEX('MO Store'!E:E,MATCH($K194,'MO Store'!$A:$A,0))</f>
        <v>Brittanie Braggs</v>
      </c>
      <c r="G194" s="4" t="str">
        <f>INDEX('MO Store'!I:I,MATCH($K194,'MO Store'!$A:$A,0))</f>
        <v>Flagship</v>
      </c>
      <c r="H194" s="60" t="s">
        <v>638</v>
      </c>
      <c r="I194" s="19" t="s">
        <v>2002</v>
      </c>
      <c r="J194" s="19" t="s">
        <v>1494</v>
      </c>
      <c r="K194" s="18">
        <v>207754</v>
      </c>
      <c r="L194" s="18" t="str">
        <f t="shared" si="4"/>
        <v>No</v>
      </c>
      <c r="M194" s="18">
        <v>30.22</v>
      </c>
      <c r="N194" s="48">
        <v>0</v>
      </c>
      <c r="O194" s="48">
        <v>0</v>
      </c>
      <c r="P194" s="47">
        <f t="shared" si="5"/>
        <v>0</v>
      </c>
    </row>
    <row r="195" spans="1:16" x14ac:dyDescent="0.25">
      <c r="A195" s="4" t="str">
        <f>INDEX('MO Store'!B:B,MATCH($K195,'MO Store'!$A:$A,0))</f>
        <v>Houston North East</v>
      </c>
      <c r="B195" s="4" t="str">
        <f>INDEX('MO Store'!C:C,MATCH($K195,'MO Store'!$A:$A,0))</f>
        <v>Ponderosa Forest</v>
      </c>
      <c r="C195" s="4" t="str">
        <f>INDEX('MO Store'!D:D,MATCH($K195,'MO Store'!$A:$A,0))</f>
        <v>Anthony Galichet</v>
      </c>
      <c r="D195" s="4" t="str">
        <f>INDEX('MO Store'!F:F,MATCH($K195,'MO Store'!$A:$A,0))</f>
        <v>Romio Hamdar</v>
      </c>
      <c r="E195" s="4" t="str">
        <f>INDEX('MO Store'!G:G,MATCH($K195,'MO Store'!$A:$A,0))</f>
        <v>Suhail Ishaq</v>
      </c>
      <c r="F195" s="4" t="str">
        <f>INDEX('MO Store'!E:E,MATCH($K195,'MO Store'!$A:$A,0))</f>
        <v>Brittanie Braggs</v>
      </c>
      <c r="G195" s="4" t="str">
        <f>INDEX('MO Store'!I:I,MATCH($K195,'MO Store'!$A:$A,0))</f>
        <v>Regular</v>
      </c>
      <c r="H195" s="60" t="s">
        <v>432</v>
      </c>
      <c r="I195" s="19" t="s">
        <v>2014</v>
      </c>
      <c r="J195" s="19" t="s">
        <v>1494</v>
      </c>
      <c r="K195" s="18">
        <v>209868</v>
      </c>
      <c r="L195" s="18" t="str">
        <f t="shared" si="4"/>
        <v>No</v>
      </c>
      <c r="M195" s="18">
        <v>20.68</v>
      </c>
      <c r="N195" s="48">
        <v>0</v>
      </c>
      <c r="O195" s="48">
        <v>0</v>
      </c>
      <c r="P195" s="47">
        <f t="shared" si="5"/>
        <v>0</v>
      </c>
    </row>
    <row r="196" spans="1:16" x14ac:dyDescent="0.25">
      <c r="A196" s="4" t="str">
        <f>INDEX('MO Store'!B:B,MATCH($K196,'MO Store'!$A:$A,0))</f>
        <v>Houston North East</v>
      </c>
      <c r="B196" s="4" t="str">
        <f>INDEX('MO Store'!C:C,MATCH($K196,'MO Store'!$A:$A,0))</f>
        <v>Riverstone</v>
      </c>
      <c r="C196" s="4" t="str">
        <f>INDEX('MO Store'!D:D,MATCH($K196,'MO Store'!$A:$A,0))</f>
        <v>Anthony Galichet</v>
      </c>
      <c r="D196" s="4" t="str">
        <f>INDEX('MO Store'!F:F,MATCH($K196,'MO Store'!$A:$A,0))</f>
        <v>Romio Hamdar</v>
      </c>
      <c r="E196" s="4" t="str">
        <f>INDEX('MO Store'!G:G,MATCH($K196,'MO Store'!$A:$A,0))</f>
        <v>Suhail Ishaq</v>
      </c>
      <c r="F196" s="4" t="str">
        <f>INDEX('MO Store'!E:E,MATCH($K196,'MO Store'!$A:$A,0))</f>
        <v>Brittanie Braggs</v>
      </c>
      <c r="G196" s="4" t="str">
        <f>INDEX('MO Store'!I:I,MATCH($K196,'MO Store'!$A:$A,0))</f>
        <v>Flagship</v>
      </c>
      <c r="H196" s="60" t="s">
        <v>892</v>
      </c>
      <c r="I196" s="19" t="s">
        <v>2015</v>
      </c>
      <c r="J196" s="19" t="s">
        <v>1493</v>
      </c>
      <c r="K196" s="18">
        <v>207758</v>
      </c>
      <c r="L196" s="18" t="str">
        <f t="shared" ref="L196:L259" si="6">IF(M196&gt;35,"Yes","No")</f>
        <v>No</v>
      </c>
      <c r="M196" s="18">
        <v>17.03</v>
      </c>
      <c r="N196" s="48">
        <v>0</v>
      </c>
      <c r="O196" s="48">
        <v>0</v>
      </c>
      <c r="P196" s="47">
        <f t="shared" ref="P196:P259" si="7">SUM(N196:O196)</f>
        <v>0</v>
      </c>
    </row>
    <row r="197" spans="1:16" x14ac:dyDescent="0.25">
      <c r="A197" s="4" t="str">
        <f>INDEX('MO Store'!B:B,MATCH($K197,'MO Store'!$A:$A,0))</f>
        <v>Houston East</v>
      </c>
      <c r="B197" s="4" t="str">
        <f>INDEX('MO Store'!C:C,MATCH($K197,'MO Store'!$A:$A,0))</f>
        <v>Baytown</v>
      </c>
      <c r="C197" s="4" t="str">
        <f>INDEX('MO Store'!D:D,MATCH($K197,'MO Store'!$A:$A,0))</f>
        <v>Anthony Galichet</v>
      </c>
      <c r="D197" s="4" t="str">
        <f>INDEX('MO Store'!F:F,MATCH($K197,'MO Store'!$A:$A,0))</f>
        <v>Romio Hamdar</v>
      </c>
      <c r="E197" s="4" t="str">
        <f>INDEX('MO Store'!G:G,MATCH($K197,'MO Store'!$A:$A,0))</f>
        <v>Isreal Gomez- Level Up</v>
      </c>
      <c r="F197" s="4" t="str">
        <f>INDEX('MO Store'!E:E,MATCH($K197,'MO Store'!$A:$A,0))</f>
        <v>Brittanie Braggs</v>
      </c>
      <c r="G197" s="4" t="str">
        <f>INDEX('MO Store'!I:I,MATCH($K197,'MO Store'!$A:$A,0))</f>
        <v>Regular</v>
      </c>
      <c r="H197" s="60" t="s">
        <v>581</v>
      </c>
      <c r="I197" s="19" t="s">
        <v>2017</v>
      </c>
      <c r="J197" s="19" t="s">
        <v>1494</v>
      </c>
      <c r="K197" s="18">
        <v>219201</v>
      </c>
      <c r="L197" s="18" t="str">
        <f t="shared" si="6"/>
        <v>No</v>
      </c>
      <c r="M197" s="18">
        <v>24.87</v>
      </c>
      <c r="N197" s="48">
        <v>0</v>
      </c>
      <c r="O197" s="48">
        <v>0</v>
      </c>
      <c r="P197" s="47">
        <f t="shared" si="7"/>
        <v>0</v>
      </c>
    </row>
    <row r="198" spans="1:16" x14ac:dyDescent="0.25">
      <c r="A198" s="4" t="str">
        <f>INDEX('MO Store'!B:B,MATCH($K198,'MO Store'!$A:$A,0))</f>
        <v>San Antonio/Laredo</v>
      </c>
      <c r="B198" s="4" t="str">
        <f>INDEX('MO Store'!C:C,MATCH($K198,'MO Store'!$A:$A,0))</f>
        <v>San Pedro</v>
      </c>
      <c r="C198" s="4" t="str">
        <f>INDEX('MO Store'!D:D,MATCH($K198,'MO Store'!$A:$A,0))</f>
        <v>Anthony Galichet</v>
      </c>
      <c r="D198" s="4" t="str">
        <f>INDEX('MO Store'!F:F,MATCH($K198,'MO Store'!$A:$A,0))</f>
        <v>Romio Hamdar</v>
      </c>
      <c r="E198" s="4" t="str">
        <f>INDEX('MO Store'!G:G,MATCH($K198,'MO Store'!$A:$A,0))</f>
        <v>Veronica Ramos</v>
      </c>
      <c r="F198" s="4" t="str">
        <f>INDEX('MO Store'!E:E,MATCH($K198,'MO Store'!$A:$A,0))</f>
        <v>Brittanie Braggs</v>
      </c>
      <c r="G198" s="4" t="str">
        <f>INDEX('MO Store'!I:I,MATCH($K198,'MO Store'!$A:$A,0))</f>
        <v>Flagship</v>
      </c>
      <c r="H198" s="60" t="s">
        <v>1089</v>
      </c>
      <c r="I198" s="19" t="s">
        <v>2021</v>
      </c>
      <c r="J198" s="19" t="s">
        <v>1494</v>
      </c>
      <c r="K198" s="18">
        <v>215746</v>
      </c>
      <c r="L198" s="18" t="str">
        <f t="shared" si="6"/>
        <v>No</v>
      </c>
      <c r="M198" s="18">
        <v>28.35</v>
      </c>
      <c r="N198" s="48">
        <v>0</v>
      </c>
      <c r="O198" s="48">
        <v>0</v>
      </c>
      <c r="P198" s="47">
        <f t="shared" si="7"/>
        <v>0</v>
      </c>
    </row>
    <row r="199" spans="1:16" x14ac:dyDescent="0.25">
      <c r="A199" s="4" t="str">
        <f>INDEX('MO Store'!B:B,MATCH($K199,'MO Store'!$A:$A,0))</f>
        <v>Arizona</v>
      </c>
      <c r="B199" s="4" t="str">
        <f>INDEX('MO Store'!C:C,MATCH($K199,'MO Store'!$A:$A,0))</f>
        <v>Buffalo Spot</v>
      </c>
      <c r="C199" s="4" t="str">
        <f>INDEX('MO Store'!D:D,MATCH($K199,'MO Store'!$A:$A,0))</f>
        <v>Anthony Galichet</v>
      </c>
      <c r="D199" s="4" t="str">
        <f>INDEX('MO Store'!F:F,MATCH($K199,'MO Store'!$A:$A,0))</f>
        <v>No SD</v>
      </c>
      <c r="E199" s="4" t="str">
        <f>INDEX('MO Store'!G:G,MATCH($K199,'MO Store'!$A:$A,0))</f>
        <v>Susu Leong</v>
      </c>
      <c r="F199" s="4" t="str">
        <f>INDEX('MO Store'!E:E,MATCH($K199,'MO Store'!$A:$A,0))</f>
        <v>Brittanie Braggs</v>
      </c>
      <c r="G199" s="4" t="str">
        <f>INDEX('MO Store'!I:I,MATCH($K199,'MO Store'!$A:$A,0))</f>
        <v>Battleship</v>
      </c>
      <c r="H199" s="60" t="s">
        <v>975</v>
      </c>
      <c r="I199" s="19" t="s">
        <v>2036</v>
      </c>
      <c r="J199" s="19" t="s">
        <v>1494</v>
      </c>
      <c r="K199" s="18">
        <v>178109</v>
      </c>
      <c r="L199" s="18" t="str">
        <f t="shared" si="6"/>
        <v>No</v>
      </c>
      <c r="M199" s="18">
        <v>23.48</v>
      </c>
      <c r="N199" s="48">
        <v>0</v>
      </c>
      <c r="O199" s="48">
        <v>0</v>
      </c>
      <c r="P199" s="47">
        <f t="shared" si="7"/>
        <v>0</v>
      </c>
    </row>
    <row r="200" spans="1:16" x14ac:dyDescent="0.25">
      <c r="A200" s="4" t="str">
        <f>INDEX('MO Store'!B:B,MATCH($K200,'MO Store'!$A:$A,0))</f>
        <v>Houston North East</v>
      </c>
      <c r="B200" s="4" t="str">
        <f>INDEX('MO Store'!C:C,MATCH($K200,'MO Store'!$A:$A,0))</f>
        <v>Antoine Town Center</v>
      </c>
      <c r="C200" s="4" t="str">
        <f>INDEX('MO Store'!D:D,MATCH($K200,'MO Store'!$A:$A,0))</f>
        <v>Anthony Galichet</v>
      </c>
      <c r="D200" s="4" t="str">
        <f>INDEX('MO Store'!F:F,MATCH($K200,'MO Store'!$A:$A,0))</f>
        <v>Romio Hamdar</v>
      </c>
      <c r="E200" s="4" t="str">
        <f>INDEX('MO Store'!G:G,MATCH($K200,'MO Store'!$A:$A,0))</f>
        <v>Suhail Ishaq</v>
      </c>
      <c r="F200" s="4" t="str">
        <f>INDEX('MO Store'!E:E,MATCH($K200,'MO Store'!$A:$A,0))</f>
        <v>Brittanie Braggs</v>
      </c>
      <c r="G200" s="4" t="str">
        <f>INDEX('MO Store'!I:I,MATCH($K200,'MO Store'!$A:$A,0))</f>
        <v>Regular</v>
      </c>
      <c r="H200" s="60" t="s">
        <v>1064</v>
      </c>
      <c r="I200" s="19" t="s">
        <v>2054</v>
      </c>
      <c r="J200" s="19" t="s">
        <v>1493</v>
      </c>
      <c r="K200" s="18">
        <v>209865</v>
      </c>
      <c r="L200" s="18" t="str">
        <f t="shared" si="6"/>
        <v>No</v>
      </c>
      <c r="M200" s="18">
        <v>8.0300000000000011</v>
      </c>
      <c r="N200" s="48">
        <v>0</v>
      </c>
      <c r="O200" s="48">
        <v>0</v>
      </c>
      <c r="P200" s="47">
        <f t="shared" si="7"/>
        <v>0</v>
      </c>
    </row>
    <row r="201" spans="1:16" x14ac:dyDescent="0.25">
      <c r="A201" s="4" t="str">
        <f>INDEX('MO Store'!B:B,MATCH($K201,'MO Store'!$A:$A,0))</f>
        <v>Houston South West</v>
      </c>
      <c r="B201" s="4" t="str">
        <f>INDEX('MO Store'!C:C,MATCH($K201,'MO Store'!$A:$A,0))</f>
        <v>The Grid</v>
      </c>
      <c r="C201" s="4" t="str">
        <f>INDEX('MO Store'!D:D,MATCH($K201,'MO Store'!$A:$A,0))</f>
        <v>Anthony Galichet</v>
      </c>
      <c r="D201" s="4" t="str">
        <f>INDEX('MO Store'!F:F,MATCH($K201,'MO Store'!$A:$A,0))</f>
        <v>Romio Hamdar</v>
      </c>
      <c r="E201" s="4" t="str">
        <f>INDEX('MO Store'!G:G,MATCH($K201,'MO Store'!$A:$A,0))</f>
        <v>Carlos Ayala-Level Up</v>
      </c>
      <c r="F201" s="4" t="str">
        <f>INDEX('MO Store'!E:E,MATCH($K201,'MO Store'!$A:$A,0))</f>
        <v>Brittanie Braggs</v>
      </c>
      <c r="G201" s="4" t="str">
        <f>INDEX('MO Store'!I:I,MATCH($K201,'MO Store'!$A:$A,0))</f>
        <v>Battleship</v>
      </c>
      <c r="H201" s="60" t="s">
        <v>905</v>
      </c>
      <c r="I201" s="19" t="s">
        <v>2057</v>
      </c>
      <c r="J201" s="19" t="s">
        <v>1493</v>
      </c>
      <c r="K201" s="18">
        <v>209858</v>
      </c>
      <c r="L201" s="18" t="str">
        <f t="shared" si="6"/>
        <v>No</v>
      </c>
      <c r="M201" s="18">
        <v>26.53</v>
      </c>
      <c r="N201" s="48">
        <v>0</v>
      </c>
      <c r="O201" s="48">
        <v>0</v>
      </c>
      <c r="P201" s="47">
        <f t="shared" si="7"/>
        <v>0</v>
      </c>
    </row>
    <row r="202" spans="1:16" x14ac:dyDescent="0.25">
      <c r="A202" s="4" t="str">
        <f>INDEX('MO Store'!B:B,MATCH($K202,'MO Store'!$A:$A,0))</f>
        <v>Wisconsin West</v>
      </c>
      <c r="B202" s="4" t="str">
        <f>INDEX('MO Store'!C:C,MATCH($K202,'MO Store'!$A:$A,0))</f>
        <v>BELVIDERE</v>
      </c>
      <c r="C202" s="4" t="str">
        <f>INDEX('MO Store'!D:D,MATCH($K202,'MO Store'!$A:$A,0))</f>
        <v>Anthony Galichet</v>
      </c>
      <c r="D202" s="4" t="str">
        <f>INDEX('MO Store'!F:F,MATCH($K202,'MO Store'!$A:$A,0))</f>
        <v>No SD</v>
      </c>
      <c r="E202" s="4" t="str">
        <f>INDEX('MO Store'!G:G,MATCH($K202,'MO Store'!$A:$A,0))</f>
        <v>Jayme Roraff</v>
      </c>
      <c r="F202" s="4" t="str">
        <f>INDEX('MO Store'!E:E,MATCH($K202,'MO Store'!$A:$A,0))</f>
        <v>Brittanie Braggs</v>
      </c>
      <c r="G202" s="4" t="str">
        <f>INDEX('MO Store'!I:I,MATCH($K202,'MO Store'!$A:$A,0))</f>
        <v>Focus</v>
      </c>
      <c r="H202" s="60" t="s">
        <v>773</v>
      </c>
      <c r="I202" s="19" t="s">
        <v>2063</v>
      </c>
      <c r="J202" s="19" t="s">
        <v>1497</v>
      </c>
      <c r="K202" s="18">
        <v>215003</v>
      </c>
      <c r="L202" s="18" t="str">
        <f t="shared" si="6"/>
        <v>No</v>
      </c>
      <c r="M202" s="18">
        <v>32.549999999999997</v>
      </c>
      <c r="N202" s="48">
        <v>0</v>
      </c>
      <c r="O202" s="48">
        <v>0</v>
      </c>
      <c r="P202" s="47">
        <f t="shared" si="7"/>
        <v>0</v>
      </c>
    </row>
    <row r="203" spans="1:16" x14ac:dyDescent="0.25">
      <c r="A203" s="4" t="str">
        <f>INDEX('MO Store'!B:B,MATCH($K203,'MO Store'!$A:$A,0))</f>
        <v>Wisconsin West</v>
      </c>
      <c r="B203" s="4" t="str">
        <f>INDEX('MO Store'!C:C,MATCH($K203,'MO Store'!$A:$A,0))</f>
        <v>Onalaska</v>
      </c>
      <c r="C203" s="4" t="str">
        <f>INDEX('MO Store'!D:D,MATCH($K203,'MO Store'!$A:$A,0))</f>
        <v>Anthony Galichet</v>
      </c>
      <c r="D203" s="4" t="str">
        <f>INDEX('MO Store'!F:F,MATCH($K203,'MO Store'!$A:$A,0))</f>
        <v>No SD</v>
      </c>
      <c r="E203" s="4" t="str">
        <f>INDEX('MO Store'!G:G,MATCH($K203,'MO Store'!$A:$A,0))</f>
        <v>Jayme Roraff</v>
      </c>
      <c r="F203" s="4" t="str">
        <f>INDEX('MO Store'!E:E,MATCH($K203,'MO Store'!$A:$A,0))</f>
        <v>Brittanie Braggs</v>
      </c>
      <c r="G203" s="4" t="str">
        <f>INDEX('MO Store'!I:I,MATCH($K203,'MO Store'!$A:$A,0))</f>
        <v>Flagship</v>
      </c>
      <c r="H203" s="60" t="s">
        <v>125</v>
      </c>
      <c r="I203" s="19" t="s">
        <v>2066</v>
      </c>
      <c r="J203" s="19" t="s">
        <v>1497</v>
      </c>
      <c r="K203" s="18">
        <v>180225</v>
      </c>
      <c r="L203" s="18" t="str">
        <f t="shared" si="6"/>
        <v>No</v>
      </c>
      <c r="M203" s="18">
        <v>34.5</v>
      </c>
      <c r="N203" s="48">
        <v>0</v>
      </c>
      <c r="O203" s="48">
        <v>0</v>
      </c>
      <c r="P203" s="47">
        <f t="shared" si="7"/>
        <v>0</v>
      </c>
    </row>
    <row r="204" spans="1:16" x14ac:dyDescent="0.25">
      <c r="A204" s="4" t="str">
        <f>INDEX('MO Store'!B:B,MATCH($K204,'MO Store'!$A:$A,0))</f>
        <v>Arizona</v>
      </c>
      <c r="B204" s="4" t="str">
        <f>INDEX('MO Store'!C:C,MATCH($K204,'MO Store'!$A:$A,0))</f>
        <v>Buffalo Spot</v>
      </c>
      <c r="C204" s="4" t="str">
        <f>INDEX('MO Store'!D:D,MATCH($K204,'MO Store'!$A:$A,0))</f>
        <v>Anthony Galichet</v>
      </c>
      <c r="D204" s="4" t="str">
        <f>INDEX('MO Store'!F:F,MATCH($K204,'MO Store'!$A:$A,0))</f>
        <v>No SD</v>
      </c>
      <c r="E204" s="4" t="str">
        <f>INDEX('MO Store'!G:G,MATCH($K204,'MO Store'!$A:$A,0))</f>
        <v>Susu Leong</v>
      </c>
      <c r="F204" s="4" t="str">
        <f>INDEX('MO Store'!E:E,MATCH($K204,'MO Store'!$A:$A,0))</f>
        <v>Brittanie Braggs</v>
      </c>
      <c r="G204" s="4" t="str">
        <f>INDEX('MO Store'!I:I,MATCH($K204,'MO Store'!$A:$A,0))</f>
        <v>Battleship</v>
      </c>
      <c r="H204" s="60" t="s">
        <v>942</v>
      </c>
      <c r="I204" s="19" t="s">
        <v>2067</v>
      </c>
      <c r="J204" s="19" t="s">
        <v>1494</v>
      </c>
      <c r="K204" s="18">
        <v>178109</v>
      </c>
      <c r="L204" s="18" t="str">
        <f t="shared" si="6"/>
        <v>No</v>
      </c>
      <c r="M204" s="18">
        <v>33.78</v>
      </c>
      <c r="N204" s="48">
        <v>0</v>
      </c>
      <c r="O204" s="48">
        <v>0</v>
      </c>
      <c r="P204" s="47">
        <f t="shared" si="7"/>
        <v>0</v>
      </c>
    </row>
    <row r="205" spans="1:16" x14ac:dyDescent="0.25">
      <c r="A205" s="4" t="str">
        <f>INDEX('MO Store'!B:B,MATCH($K205,'MO Store'!$A:$A,0))</f>
        <v>Houston North East</v>
      </c>
      <c r="B205" s="4" t="str">
        <f>INDEX('MO Store'!C:C,MATCH($K205,'MO Store'!$A:$A,0))</f>
        <v>Texas City</v>
      </c>
      <c r="C205" s="4" t="str">
        <f>INDEX('MO Store'!D:D,MATCH($K205,'MO Store'!$A:$A,0))</f>
        <v>Anthony Galichet</v>
      </c>
      <c r="D205" s="4" t="str">
        <f>INDEX('MO Store'!F:F,MATCH($K205,'MO Store'!$A:$A,0))</f>
        <v>Romio Hamdar</v>
      </c>
      <c r="E205" s="4" t="str">
        <f>INDEX('MO Store'!G:G,MATCH($K205,'MO Store'!$A:$A,0))</f>
        <v>Suhail Ishaq</v>
      </c>
      <c r="F205" s="4" t="str">
        <f>INDEX('MO Store'!E:E,MATCH($K205,'MO Store'!$A:$A,0))</f>
        <v>Brittanie Braggs</v>
      </c>
      <c r="G205" s="4" t="str">
        <f>INDEX('MO Store'!I:I,MATCH($K205,'MO Store'!$A:$A,0))</f>
        <v>Regular</v>
      </c>
      <c r="H205" s="60" t="s">
        <v>988</v>
      </c>
      <c r="I205" s="19" t="s">
        <v>2069</v>
      </c>
      <c r="J205" s="19" t="s">
        <v>1493</v>
      </c>
      <c r="K205" s="18">
        <v>180413</v>
      </c>
      <c r="L205" s="18" t="str">
        <f t="shared" si="6"/>
        <v>No</v>
      </c>
      <c r="M205" s="18">
        <v>25.91</v>
      </c>
      <c r="N205" s="48">
        <v>0</v>
      </c>
      <c r="O205" s="48">
        <v>0</v>
      </c>
      <c r="P205" s="47">
        <f t="shared" si="7"/>
        <v>0</v>
      </c>
    </row>
    <row r="206" spans="1:16" x14ac:dyDescent="0.25">
      <c r="A206" s="4" t="str">
        <f>INDEX('MO Store'!B:B,MATCH($K206,'MO Store'!$A:$A,0))</f>
        <v>Arizona</v>
      </c>
      <c r="B206" s="4" t="str">
        <f>INDEX('MO Store'!C:C,MATCH($K206,'MO Store'!$A:$A,0))</f>
        <v>Bethany Home</v>
      </c>
      <c r="C206" s="4" t="str">
        <f>INDEX('MO Store'!D:D,MATCH($K206,'MO Store'!$A:$A,0))</f>
        <v>Anthony Galichet</v>
      </c>
      <c r="D206" s="4" t="str">
        <f>INDEX('MO Store'!F:F,MATCH($K206,'MO Store'!$A:$A,0))</f>
        <v>No SD</v>
      </c>
      <c r="E206" s="4" t="str">
        <f>INDEX('MO Store'!G:G,MATCH($K206,'MO Store'!$A:$A,0))</f>
        <v>Susu Leong</v>
      </c>
      <c r="F206" s="4" t="str">
        <f>INDEX('MO Store'!E:E,MATCH($K206,'MO Store'!$A:$A,0))</f>
        <v>Brittanie Braggs</v>
      </c>
      <c r="G206" s="4" t="str">
        <f>INDEX('MO Store'!I:I,MATCH($K206,'MO Store'!$A:$A,0))</f>
        <v>Regular</v>
      </c>
      <c r="H206" s="60" t="s">
        <v>672</v>
      </c>
      <c r="I206" s="19" t="s">
        <v>2076</v>
      </c>
      <c r="J206" s="19" t="s">
        <v>1493</v>
      </c>
      <c r="K206" s="18">
        <v>216514</v>
      </c>
      <c r="L206" s="18" t="str">
        <f t="shared" si="6"/>
        <v>No</v>
      </c>
      <c r="M206" s="18">
        <v>32.620000000000005</v>
      </c>
      <c r="N206" s="48">
        <v>0</v>
      </c>
      <c r="O206" s="48">
        <v>0</v>
      </c>
      <c r="P206" s="47">
        <f t="shared" si="7"/>
        <v>0</v>
      </c>
    </row>
    <row r="207" spans="1:16" x14ac:dyDescent="0.25">
      <c r="A207" s="4" t="str">
        <f>INDEX('MO Store'!B:B,MATCH($K207,'MO Store'!$A:$A,0))</f>
        <v>Houston North East</v>
      </c>
      <c r="B207" s="4" t="str">
        <f>INDEX('MO Store'!C:C,MATCH($K207,'MO Store'!$A:$A,0))</f>
        <v>Riverstone</v>
      </c>
      <c r="C207" s="4" t="str">
        <f>INDEX('MO Store'!D:D,MATCH($K207,'MO Store'!$A:$A,0))</f>
        <v>Anthony Galichet</v>
      </c>
      <c r="D207" s="4" t="str">
        <f>INDEX('MO Store'!F:F,MATCH($K207,'MO Store'!$A:$A,0))</f>
        <v>Romio Hamdar</v>
      </c>
      <c r="E207" s="4" t="str">
        <f>INDEX('MO Store'!G:G,MATCH($K207,'MO Store'!$A:$A,0))</f>
        <v>Suhail Ishaq</v>
      </c>
      <c r="F207" s="4" t="str">
        <f>INDEX('MO Store'!E:E,MATCH($K207,'MO Store'!$A:$A,0))</f>
        <v>Brittanie Braggs</v>
      </c>
      <c r="G207" s="4" t="str">
        <f>INDEX('MO Store'!I:I,MATCH($K207,'MO Store'!$A:$A,0))</f>
        <v>Flagship</v>
      </c>
      <c r="H207" s="60" t="s">
        <v>299</v>
      </c>
      <c r="I207" s="19" t="s">
        <v>2080</v>
      </c>
      <c r="J207" s="19" t="s">
        <v>1494</v>
      </c>
      <c r="K207" s="18">
        <v>207758</v>
      </c>
      <c r="L207" s="18" t="str">
        <f t="shared" si="6"/>
        <v>No</v>
      </c>
      <c r="M207" s="18">
        <v>33.06</v>
      </c>
      <c r="N207" s="48">
        <v>0</v>
      </c>
      <c r="O207" s="48">
        <v>0</v>
      </c>
      <c r="P207" s="47">
        <f t="shared" si="7"/>
        <v>0</v>
      </c>
    </row>
    <row r="208" spans="1:16" x14ac:dyDescent="0.25">
      <c r="A208" s="4" t="str">
        <f>INDEX('MO Store'!B:B,MATCH($K208,'MO Store'!$A:$A,0))</f>
        <v>Houston East</v>
      </c>
      <c r="B208" s="4" t="str">
        <f>INDEX('MO Store'!C:C,MATCH($K208,'MO Store'!$A:$A,0))</f>
        <v>Angleton Harvin Dr</v>
      </c>
      <c r="C208" s="4" t="str">
        <f>INDEX('MO Store'!D:D,MATCH($K208,'MO Store'!$A:$A,0))</f>
        <v>Anthony Galichet</v>
      </c>
      <c r="D208" s="4" t="str">
        <f>INDEX('MO Store'!F:F,MATCH($K208,'MO Store'!$A:$A,0))</f>
        <v>Romio Hamdar</v>
      </c>
      <c r="E208" s="4" t="str">
        <f>INDEX('MO Store'!G:G,MATCH($K208,'MO Store'!$A:$A,0))</f>
        <v>Isreal Gomez- Level Up</v>
      </c>
      <c r="F208" s="4" t="str">
        <f>INDEX('MO Store'!E:E,MATCH($K208,'MO Store'!$A:$A,0))</f>
        <v>Brittanie Braggs</v>
      </c>
      <c r="G208" s="4" t="str">
        <f>INDEX('MO Store'!I:I,MATCH($K208,'MO Store'!$A:$A,0))</f>
        <v>Regular</v>
      </c>
      <c r="H208" s="60" t="s">
        <v>928</v>
      </c>
      <c r="I208" s="19" t="s">
        <v>2084</v>
      </c>
      <c r="J208" s="19" t="s">
        <v>1493</v>
      </c>
      <c r="K208" s="18">
        <v>180412</v>
      </c>
      <c r="L208" s="18" t="str">
        <f t="shared" si="6"/>
        <v>No</v>
      </c>
      <c r="M208" s="18">
        <v>24.740000000000002</v>
      </c>
      <c r="N208" s="48">
        <v>0</v>
      </c>
      <c r="O208" s="48">
        <v>0</v>
      </c>
      <c r="P208" s="47">
        <f t="shared" si="7"/>
        <v>0</v>
      </c>
    </row>
    <row r="209" spans="1:16" x14ac:dyDescent="0.25">
      <c r="A209" s="4" t="str">
        <f>INDEX('MO Store'!B:B,MATCH($K209,'MO Store'!$A:$A,0))</f>
        <v>Arizona</v>
      </c>
      <c r="B209" s="4" t="str">
        <f>INDEX('MO Store'!C:C,MATCH($K209,'MO Store'!$A:$A,0))</f>
        <v>Bethany Home</v>
      </c>
      <c r="C209" s="4" t="str">
        <f>INDEX('MO Store'!D:D,MATCH($K209,'MO Store'!$A:$A,0))</f>
        <v>Anthony Galichet</v>
      </c>
      <c r="D209" s="4" t="str">
        <f>INDEX('MO Store'!F:F,MATCH($K209,'MO Store'!$A:$A,0))</f>
        <v>No SD</v>
      </c>
      <c r="E209" s="4" t="str">
        <f>INDEX('MO Store'!G:G,MATCH($K209,'MO Store'!$A:$A,0))</f>
        <v>Susu Leong</v>
      </c>
      <c r="F209" s="4" t="str">
        <f>INDEX('MO Store'!E:E,MATCH($K209,'MO Store'!$A:$A,0))</f>
        <v>Brittanie Braggs</v>
      </c>
      <c r="G209" s="4" t="str">
        <f>INDEX('MO Store'!I:I,MATCH($K209,'MO Store'!$A:$A,0))</f>
        <v>Regular</v>
      </c>
      <c r="H209" s="60" t="s">
        <v>823</v>
      </c>
      <c r="I209" s="19" t="s">
        <v>2087</v>
      </c>
      <c r="J209" s="19" t="s">
        <v>1494</v>
      </c>
      <c r="K209" s="18">
        <v>216514</v>
      </c>
      <c r="L209" s="18" t="str">
        <f t="shared" si="6"/>
        <v>No</v>
      </c>
      <c r="M209" s="18">
        <v>29.02</v>
      </c>
      <c r="N209" s="48">
        <v>0</v>
      </c>
      <c r="O209" s="48">
        <v>0</v>
      </c>
      <c r="P209" s="47">
        <f t="shared" si="7"/>
        <v>0</v>
      </c>
    </row>
    <row r="210" spans="1:16" x14ac:dyDescent="0.25">
      <c r="A210" s="4" t="str">
        <f>INDEX('MO Store'!B:B,MATCH($K210,'MO Store'!$A:$A,0))</f>
        <v>San Antonio/Laredo</v>
      </c>
      <c r="B210" s="4" t="str">
        <f>INDEX('MO Store'!C:C,MATCH($K210,'MO Store'!$A:$A,0))</f>
        <v>LAREDO PLANTATION CENTRE</v>
      </c>
      <c r="C210" s="4" t="str">
        <f>INDEX('MO Store'!D:D,MATCH($K210,'MO Store'!$A:$A,0))</f>
        <v>Anthony Galichet</v>
      </c>
      <c r="D210" s="4" t="str">
        <f>INDEX('MO Store'!F:F,MATCH($K210,'MO Store'!$A:$A,0))</f>
        <v>Romio Hamdar</v>
      </c>
      <c r="E210" s="4" t="str">
        <f>INDEX('MO Store'!G:G,MATCH($K210,'MO Store'!$A:$A,0))</f>
        <v>Veronica Ramos</v>
      </c>
      <c r="F210" s="4" t="str">
        <f>INDEX('MO Store'!E:E,MATCH($K210,'MO Store'!$A:$A,0))</f>
        <v>Brittanie Braggs</v>
      </c>
      <c r="G210" s="4" t="str">
        <f>INDEX('MO Store'!I:I,MATCH($K210,'MO Store'!$A:$A,0))</f>
        <v>Flagship</v>
      </c>
      <c r="H210" s="60" t="s">
        <v>1095</v>
      </c>
      <c r="I210" s="19" t="s">
        <v>2089</v>
      </c>
      <c r="J210" s="19" t="s">
        <v>1494</v>
      </c>
      <c r="K210" s="18">
        <v>207752</v>
      </c>
      <c r="L210" s="18" t="str">
        <f t="shared" si="6"/>
        <v>No</v>
      </c>
      <c r="M210" s="18">
        <v>23.34</v>
      </c>
      <c r="N210" s="48">
        <v>0</v>
      </c>
      <c r="O210" s="48">
        <v>0</v>
      </c>
      <c r="P210" s="47">
        <f t="shared" si="7"/>
        <v>0</v>
      </c>
    </row>
    <row r="211" spans="1:16" x14ac:dyDescent="0.25">
      <c r="A211" s="4" t="str">
        <f>INDEX('MO Store'!B:B,MATCH($K211,'MO Store'!$A:$A,0))</f>
        <v>Colorado</v>
      </c>
      <c r="B211" s="4" t="str">
        <f>INDEX('MO Store'!C:C,MATCH($K211,'MO Store'!$A:$A,0))</f>
        <v>Interquest</v>
      </c>
      <c r="C211" s="4" t="str">
        <f>INDEX('MO Store'!D:D,MATCH($K211,'MO Store'!$A:$A,0))</f>
        <v>Anthony Galichet</v>
      </c>
      <c r="D211" s="4" t="str">
        <f>INDEX('MO Store'!F:F,MATCH($K211,'MO Store'!$A:$A,0))</f>
        <v>Romio Hamdar</v>
      </c>
      <c r="E211" s="4" t="str">
        <f>INDEX('MO Store'!G:G,MATCH($K211,'MO Store'!$A:$A,0))</f>
        <v>Colorado Market - No TM</v>
      </c>
      <c r="F211" s="4" t="str">
        <f>INDEX('MO Store'!E:E,MATCH($K211,'MO Store'!$A:$A,0))</f>
        <v>Brittanie Braggs</v>
      </c>
      <c r="G211" s="4" t="str">
        <f>INDEX('MO Store'!I:I,MATCH($K211,'MO Store'!$A:$A,0))</f>
        <v>Regular</v>
      </c>
      <c r="H211" s="60" t="s">
        <v>995</v>
      </c>
      <c r="I211" s="19" t="s">
        <v>2091</v>
      </c>
      <c r="J211" s="19" t="s">
        <v>1493</v>
      </c>
      <c r="K211" s="18">
        <v>241356</v>
      </c>
      <c r="L211" s="18" t="str">
        <f t="shared" si="6"/>
        <v>No</v>
      </c>
      <c r="M211" s="18">
        <v>33.14</v>
      </c>
      <c r="N211" s="48">
        <v>0</v>
      </c>
      <c r="O211" s="48">
        <v>0</v>
      </c>
      <c r="P211" s="47">
        <f t="shared" si="7"/>
        <v>0</v>
      </c>
    </row>
    <row r="212" spans="1:16" x14ac:dyDescent="0.25">
      <c r="A212" s="4" t="str">
        <f>INDEX('MO Store'!B:B,MATCH($K212,'MO Store'!$A:$A,0))</f>
        <v>Arizona</v>
      </c>
      <c r="B212" s="4" t="str">
        <f>INDEX('MO Store'!C:C,MATCH($K212,'MO Store'!$A:$A,0))</f>
        <v>Tucson Speedway</v>
      </c>
      <c r="C212" s="4" t="str">
        <f>INDEX('MO Store'!D:D,MATCH($K212,'MO Store'!$A:$A,0))</f>
        <v>Anthony Galichet</v>
      </c>
      <c r="D212" s="4" t="str">
        <f>INDEX('MO Store'!F:F,MATCH($K212,'MO Store'!$A:$A,0))</f>
        <v>No SD</v>
      </c>
      <c r="E212" s="4" t="str">
        <f>INDEX('MO Store'!G:G,MATCH($K212,'MO Store'!$A:$A,0))</f>
        <v>Susu Leong</v>
      </c>
      <c r="F212" s="4" t="str">
        <f>INDEX('MO Store'!E:E,MATCH($K212,'MO Store'!$A:$A,0))</f>
        <v>Brittanie Braggs</v>
      </c>
      <c r="G212" s="4" t="str">
        <f>INDEX('MO Store'!I:I,MATCH($K212,'MO Store'!$A:$A,0))</f>
        <v>Regular</v>
      </c>
      <c r="H212" s="60" t="s">
        <v>1096</v>
      </c>
      <c r="I212" s="19" t="s">
        <v>2092</v>
      </c>
      <c r="J212" s="19" t="s">
        <v>1494</v>
      </c>
      <c r="K212" s="18">
        <v>155061</v>
      </c>
      <c r="L212" s="18" t="str">
        <f t="shared" si="6"/>
        <v>No</v>
      </c>
      <c r="M212" s="18">
        <v>18.46</v>
      </c>
      <c r="N212" s="48">
        <v>0</v>
      </c>
      <c r="O212" s="48">
        <v>0</v>
      </c>
      <c r="P212" s="47">
        <f t="shared" si="7"/>
        <v>0</v>
      </c>
    </row>
    <row r="213" spans="1:16" x14ac:dyDescent="0.25">
      <c r="A213" s="4" t="str">
        <f>INDEX('MO Store'!B:B,MATCH($K213,'MO Store'!$A:$A,0))</f>
        <v>Wisconsin East</v>
      </c>
      <c r="B213" s="4" t="str">
        <f>INDEX('MO Store'!C:C,MATCH($K213,'MO Store'!$A:$A,0))</f>
        <v>FOND DU LAC</v>
      </c>
      <c r="C213" s="4" t="str">
        <f>INDEX('MO Store'!D:D,MATCH($K213,'MO Store'!$A:$A,0))</f>
        <v>Anthony Galichet</v>
      </c>
      <c r="D213" s="4" t="str">
        <f>INDEX('MO Store'!F:F,MATCH($K213,'MO Store'!$A:$A,0))</f>
        <v>No SD</v>
      </c>
      <c r="E213" s="4" t="str">
        <f>INDEX('MO Store'!G:G,MATCH($K213,'MO Store'!$A:$A,0))</f>
        <v>Jayme Roraff</v>
      </c>
      <c r="F213" s="4" t="str">
        <f>INDEX('MO Store'!E:E,MATCH($K213,'MO Store'!$A:$A,0))</f>
        <v>Brittanie Braggs</v>
      </c>
      <c r="G213" s="4" t="str">
        <f>INDEX('MO Store'!I:I,MATCH($K213,'MO Store'!$A:$A,0))</f>
        <v>Battleship</v>
      </c>
      <c r="H213" s="60" t="s">
        <v>304</v>
      </c>
      <c r="I213" s="19" t="s">
        <v>2094</v>
      </c>
      <c r="J213" s="19" t="s">
        <v>1493</v>
      </c>
      <c r="K213" s="18">
        <v>211318</v>
      </c>
      <c r="L213" s="18" t="str">
        <f t="shared" si="6"/>
        <v>No</v>
      </c>
      <c r="M213" s="18">
        <v>22.57</v>
      </c>
      <c r="N213" s="48">
        <v>0</v>
      </c>
      <c r="O213" s="48">
        <v>0</v>
      </c>
      <c r="P213" s="47">
        <f t="shared" si="7"/>
        <v>0</v>
      </c>
    </row>
    <row r="214" spans="1:16" x14ac:dyDescent="0.25">
      <c r="A214" s="4" t="str">
        <f>INDEX('MO Store'!B:B,MATCH($K214,'MO Store'!$A:$A,0))</f>
        <v>Austin</v>
      </c>
      <c r="B214" s="4" t="str">
        <f>INDEX('MO Store'!C:C,MATCH($K214,'MO Store'!$A:$A,0))</f>
        <v>OLTORF</v>
      </c>
      <c r="C214" s="4" t="str">
        <f>INDEX('MO Store'!D:D,MATCH($K214,'MO Store'!$A:$A,0))</f>
        <v>Anthony Galichet</v>
      </c>
      <c r="D214" s="4" t="str">
        <f>INDEX('MO Store'!F:F,MATCH($K214,'MO Store'!$A:$A,0))</f>
        <v>Romio Hamdar</v>
      </c>
      <c r="E214" s="4" t="str">
        <f>INDEX('MO Store'!G:G,MATCH($K214,'MO Store'!$A:$A,0))</f>
        <v>Austin TM</v>
      </c>
      <c r="F214" s="4" t="str">
        <f>INDEX('MO Store'!E:E,MATCH($K214,'MO Store'!$A:$A,0))</f>
        <v>Brittanie Braggs</v>
      </c>
      <c r="G214" s="4" t="str">
        <f>INDEX('MO Store'!I:I,MATCH($K214,'MO Store'!$A:$A,0))</f>
        <v>Regular</v>
      </c>
      <c r="H214" s="60" t="s">
        <v>133</v>
      </c>
      <c r="I214" s="19" t="s">
        <v>2099</v>
      </c>
      <c r="J214" s="19" t="s">
        <v>1495</v>
      </c>
      <c r="K214" s="18">
        <v>176020</v>
      </c>
      <c r="L214" s="18" t="str">
        <f t="shared" si="6"/>
        <v>No</v>
      </c>
      <c r="M214" s="18">
        <v>32.61</v>
      </c>
      <c r="N214" s="48">
        <v>0</v>
      </c>
      <c r="O214" s="48">
        <v>0</v>
      </c>
      <c r="P214" s="47">
        <f t="shared" si="7"/>
        <v>0</v>
      </c>
    </row>
    <row r="215" spans="1:16" x14ac:dyDescent="0.25">
      <c r="A215" s="4" t="str">
        <f>INDEX('MO Store'!B:B,MATCH($K215,'MO Store'!$A:$A,0))</f>
        <v>San Antonio/Laredo</v>
      </c>
      <c r="B215" s="4" t="str">
        <f>INDEX('MO Store'!C:C,MATCH($K215,'MO Store'!$A:$A,0))</f>
        <v>Laredo- Bob Bullock</v>
      </c>
      <c r="C215" s="4" t="str">
        <f>INDEX('MO Store'!D:D,MATCH($K215,'MO Store'!$A:$A,0))</f>
        <v>Anthony Galichet</v>
      </c>
      <c r="D215" s="4" t="str">
        <f>INDEX('MO Store'!F:F,MATCH($K215,'MO Store'!$A:$A,0))</f>
        <v>Romio Hamdar</v>
      </c>
      <c r="E215" s="4" t="str">
        <f>INDEX('MO Store'!G:G,MATCH($K215,'MO Store'!$A:$A,0))</f>
        <v>Veronica Ramos</v>
      </c>
      <c r="F215" s="4" t="str">
        <f>INDEX('MO Store'!E:E,MATCH($K215,'MO Store'!$A:$A,0))</f>
        <v>Brittanie Braggs</v>
      </c>
      <c r="G215" s="4" t="str">
        <f>INDEX('MO Store'!I:I,MATCH($K215,'MO Store'!$A:$A,0))</f>
        <v>Battleship</v>
      </c>
      <c r="H215" s="60" t="s">
        <v>1097</v>
      </c>
      <c r="I215" s="19" t="s">
        <v>2101</v>
      </c>
      <c r="J215" s="19" t="s">
        <v>1494</v>
      </c>
      <c r="K215" s="18">
        <v>164638</v>
      </c>
      <c r="L215" s="18" t="str">
        <f t="shared" si="6"/>
        <v>No</v>
      </c>
      <c r="M215" s="18">
        <v>16.739999999999998</v>
      </c>
      <c r="N215" s="48">
        <v>0</v>
      </c>
      <c r="O215" s="48">
        <v>0</v>
      </c>
      <c r="P215" s="47">
        <f t="shared" si="7"/>
        <v>0</v>
      </c>
    </row>
    <row r="216" spans="1:16" x14ac:dyDescent="0.25">
      <c r="A216" s="4" t="str">
        <f>INDEX('MO Store'!B:B,MATCH($K216,'MO Store'!$A:$A,0))</f>
        <v>Colorado</v>
      </c>
      <c r="B216" s="4" t="str">
        <f>INDEX('MO Store'!C:C,MATCH($K216,'MO Store'!$A:$A,0))</f>
        <v>Interquest</v>
      </c>
      <c r="C216" s="4" t="str">
        <f>INDEX('MO Store'!D:D,MATCH($K216,'MO Store'!$A:$A,0))</f>
        <v>Anthony Galichet</v>
      </c>
      <c r="D216" s="4" t="str">
        <f>INDEX('MO Store'!F:F,MATCH($K216,'MO Store'!$A:$A,0))</f>
        <v>Romio Hamdar</v>
      </c>
      <c r="E216" s="4" t="str">
        <f>INDEX('MO Store'!G:G,MATCH($K216,'MO Store'!$A:$A,0))</f>
        <v>Colorado Market - No TM</v>
      </c>
      <c r="F216" s="4" t="str">
        <f>INDEX('MO Store'!E:E,MATCH($K216,'MO Store'!$A:$A,0))</f>
        <v>Brittanie Braggs</v>
      </c>
      <c r="G216" s="4" t="str">
        <f>INDEX('MO Store'!I:I,MATCH($K216,'MO Store'!$A:$A,0))</f>
        <v>Regular</v>
      </c>
      <c r="H216" s="60" t="s">
        <v>954</v>
      </c>
      <c r="I216" s="19" t="s">
        <v>2109</v>
      </c>
      <c r="J216" s="19" t="s">
        <v>1496</v>
      </c>
      <c r="K216" s="18">
        <v>241356</v>
      </c>
      <c r="L216" s="18" t="str">
        <f t="shared" si="6"/>
        <v>No</v>
      </c>
      <c r="M216" s="18">
        <v>34.020000000000003</v>
      </c>
      <c r="N216" s="48">
        <v>0</v>
      </c>
      <c r="O216" s="48">
        <v>0</v>
      </c>
      <c r="P216" s="47">
        <f t="shared" si="7"/>
        <v>0</v>
      </c>
    </row>
    <row r="217" spans="1:16" x14ac:dyDescent="0.25">
      <c r="A217" s="4" t="str">
        <f>INDEX('MO Store'!B:B,MATCH($K217,'MO Store'!$A:$A,0))</f>
        <v>Arizona</v>
      </c>
      <c r="B217" s="4" t="str">
        <f>INDEX('MO Store'!C:C,MATCH($K217,'MO Store'!$A:$A,0))</f>
        <v>Nogales - Mariposa Mall</v>
      </c>
      <c r="C217" s="4" t="str">
        <f>INDEX('MO Store'!D:D,MATCH($K217,'MO Store'!$A:$A,0))</f>
        <v>Anthony Galichet</v>
      </c>
      <c r="D217" s="4" t="str">
        <f>INDEX('MO Store'!F:F,MATCH($K217,'MO Store'!$A:$A,0))</f>
        <v>No SD</v>
      </c>
      <c r="E217" s="4" t="str">
        <f>INDEX('MO Store'!G:G,MATCH($K217,'MO Store'!$A:$A,0))</f>
        <v>Susu Leong</v>
      </c>
      <c r="F217" s="4" t="str">
        <f>INDEX('MO Store'!E:E,MATCH($K217,'MO Store'!$A:$A,0))</f>
        <v>Brittanie Braggs</v>
      </c>
      <c r="G217" s="4" t="str">
        <f>INDEX('MO Store'!I:I,MATCH($K217,'MO Store'!$A:$A,0))</f>
        <v>Regular</v>
      </c>
      <c r="H217" s="60" t="s">
        <v>198</v>
      </c>
      <c r="I217" s="19" t="s">
        <v>2114</v>
      </c>
      <c r="J217" s="19" t="s">
        <v>1496</v>
      </c>
      <c r="K217" s="18">
        <v>177961</v>
      </c>
      <c r="L217" s="18" t="str">
        <f t="shared" si="6"/>
        <v>No</v>
      </c>
      <c r="M217" s="18">
        <v>34.92</v>
      </c>
      <c r="N217" s="48">
        <v>0</v>
      </c>
      <c r="O217" s="48">
        <v>0</v>
      </c>
      <c r="P217" s="47">
        <f t="shared" si="7"/>
        <v>0</v>
      </c>
    </row>
    <row r="218" spans="1:16" x14ac:dyDescent="0.25">
      <c r="A218" s="4" t="str">
        <f>INDEX('MO Store'!B:B,MATCH($K218,'MO Store'!$A:$A,0))</f>
        <v>Houston East</v>
      </c>
      <c r="B218" s="4" t="str">
        <f>INDEX('MO Store'!C:C,MATCH($K218,'MO Store'!$A:$A,0))</f>
        <v>Jasper</v>
      </c>
      <c r="C218" s="4" t="str">
        <f>INDEX('MO Store'!D:D,MATCH($K218,'MO Store'!$A:$A,0))</f>
        <v>Anthony Galichet</v>
      </c>
      <c r="D218" s="4" t="str">
        <f>INDEX('MO Store'!F:F,MATCH($K218,'MO Store'!$A:$A,0))</f>
        <v>Romio Hamdar</v>
      </c>
      <c r="E218" s="4" t="str">
        <f>INDEX('MO Store'!G:G,MATCH($K218,'MO Store'!$A:$A,0))</f>
        <v>Isreal Gomez- Level Up</v>
      </c>
      <c r="F218" s="4" t="str">
        <f>INDEX('MO Store'!E:E,MATCH($K218,'MO Store'!$A:$A,0))</f>
        <v>Brittanie Braggs</v>
      </c>
      <c r="G218" s="4" t="str">
        <f>INDEX('MO Store'!I:I,MATCH($K218,'MO Store'!$A:$A,0))</f>
        <v>Regular</v>
      </c>
      <c r="H218" s="60" t="s">
        <v>1099</v>
      </c>
      <c r="I218" s="19" t="s">
        <v>2119</v>
      </c>
      <c r="J218" s="19" t="s">
        <v>1493</v>
      </c>
      <c r="K218" s="18">
        <v>215661</v>
      </c>
      <c r="L218" s="18" t="str">
        <f t="shared" si="6"/>
        <v>No</v>
      </c>
      <c r="M218" s="18">
        <v>16.34</v>
      </c>
      <c r="N218" s="48">
        <v>0</v>
      </c>
      <c r="O218" s="48">
        <v>0</v>
      </c>
      <c r="P218" s="47">
        <f t="shared" si="7"/>
        <v>0</v>
      </c>
    </row>
    <row r="219" spans="1:16" x14ac:dyDescent="0.25">
      <c r="A219" s="4" t="str">
        <f>INDEX('MO Store'!B:B,MATCH($K219,'MO Store'!$A:$A,0))</f>
        <v>North Carolina</v>
      </c>
      <c r="B219" s="4" t="str">
        <f>INDEX('MO Store'!C:C,MATCH($K219,'MO Store'!$A:$A,0))</f>
        <v>Reidsville Rd</v>
      </c>
      <c r="C219" s="4" t="str">
        <f>INDEX('MO Store'!D:D,MATCH($K219,'MO Store'!$A:$A,0))</f>
        <v>Anthony Galichet</v>
      </c>
      <c r="D219" s="4" t="str">
        <f>INDEX('MO Store'!F:F,MATCH($K219,'MO Store'!$A:$A,0))</f>
        <v>No SD</v>
      </c>
      <c r="E219" s="4" t="str">
        <f>INDEX('MO Store'!G:G,MATCH($K219,'MO Store'!$A:$A,0))</f>
        <v>North Carolina Market - No TM</v>
      </c>
      <c r="F219" s="4" t="str">
        <f>INDEX('MO Store'!E:E,MATCH($K219,'MO Store'!$A:$A,0))</f>
        <v>Brittanie Braggs</v>
      </c>
      <c r="G219" s="4" t="str">
        <f>INDEX('MO Store'!I:I,MATCH($K219,'MO Store'!$A:$A,0))</f>
        <v>Focus</v>
      </c>
      <c r="H219" s="60" t="s">
        <v>844</v>
      </c>
      <c r="I219" s="19" t="s">
        <v>2134</v>
      </c>
      <c r="J219" s="19" t="s">
        <v>1494</v>
      </c>
      <c r="K219" s="18">
        <v>220742</v>
      </c>
      <c r="L219" s="18" t="str">
        <f t="shared" si="6"/>
        <v>No</v>
      </c>
      <c r="M219" s="18">
        <v>28.84</v>
      </c>
      <c r="N219" s="48">
        <v>0</v>
      </c>
      <c r="O219" s="48">
        <v>0</v>
      </c>
      <c r="P219" s="47">
        <f t="shared" si="7"/>
        <v>0</v>
      </c>
    </row>
    <row r="220" spans="1:16" x14ac:dyDescent="0.25">
      <c r="A220" s="4" t="str">
        <f>INDEX('MO Store'!B:B,MATCH($K220,'MO Store'!$A:$A,0))</f>
        <v>Wisconsin West</v>
      </c>
      <c r="B220" s="4" t="str">
        <f>INDEX('MO Store'!C:C,MATCH($K220,'MO Store'!$A:$A,0))</f>
        <v>Sterling</v>
      </c>
      <c r="C220" s="4" t="str">
        <f>INDEX('MO Store'!D:D,MATCH($K220,'MO Store'!$A:$A,0))</f>
        <v>Anthony Galichet</v>
      </c>
      <c r="D220" s="4" t="str">
        <f>INDEX('MO Store'!F:F,MATCH($K220,'MO Store'!$A:$A,0))</f>
        <v>No SD</v>
      </c>
      <c r="E220" s="4" t="str">
        <f>INDEX('MO Store'!G:G,MATCH($K220,'MO Store'!$A:$A,0))</f>
        <v>Jayme Roraff</v>
      </c>
      <c r="F220" s="4" t="str">
        <f>INDEX('MO Store'!E:E,MATCH($K220,'MO Store'!$A:$A,0))</f>
        <v>Brittanie Braggs</v>
      </c>
      <c r="G220" s="4" t="str">
        <f>INDEX('MO Store'!I:I,MATCH($K220,'MO Store'!$A:$A,0))</f>
        <v>Regular</v>
      </c>
      <c r="H220" s="60" t="s">
        <v>730</v>
      </c>
      <c r="I220" s="19" t="s">
        <v>2137</v>
      </c>
      <c r="J220" s="19" t="s">
        <v>1497</v>
      </c>
      <c r="K220" s="18">
        <v>236188</v>
      </c>
      <c r="L220" s="18" t="str">
        <f t="shared" si="6"/>
        <v>No</v>
      </c>
      <c r="M220" s="18">
        <v>31.09</v>
      </c>
      <c r="N220" s="48">
        <v>0</v>
      </c>
      <c r="O220" s="48">
        <v>0</v>
      </c>
      <c r="P220" s="47">
        <f t="shared" si="7"/>
        <v>0</v>
      </c>
    </row>
    <row r="221" spans="1:16" x14ac:dyDescent="0.25">
      <c r="A221" s="4" t="str">
        <f>INDEX('MO Store'!B:B,MATCH($K221,'MO Store'!$A:$A,0))</f>
        <v>North Carolina</v>
      </c>
      <c r="B221" s="4" t="str">
        <f>INDEX('MO Store'!C:C,MATCH($K221,'MO Store'!$A:$A,0))</f>
        <v>Reidsville Rd</v>
      </c>
      <c r="C221" s="4" t="str">
        <f>INDEX('MO Store'!D:D,MATCH($K221,'MO Store'!$A:$A,0))</f>
        <v>Anthony Galichet</v>
      </c>
      <c r="D221" s="4" t="str">
        <f>INDEX('MO Store'!F:F,MATCH($K221,'MO Store'!$A:$A,0))</f>
        <v>No SD</v>
      </c>
      <c r="E221" s="4" t="str">
        <f>INDEX('MO Store'!G:G,MATCH($K221,'MO Store'!$A:$A,0))</f>
        <v>North Carolina Market - No TM</v>
      </c>
      <c r="F221" s="4" t="str">
        <f>INDEX('MO Store'!E:E,MATCH($K221,'MO Store'!$A:$A,0))</f>
        <v>Brittanie Braggs</v>
      </c>
      <c r="G221" s="4" t="str">
        <f>INDEX('MO Store'!I:I,MATCH($K221,'MO Store'!$A:$A,0))</f>
        <v>Focus</v>
      </c>
      <c r="H221" s="60" t="s">
        <v>796</v>
      </c>
      <c r="I221" s="19" t="s">
        <v>2147</v>
      </c>
      <c r="J221" s="19" t="s">
        <v>1496</v>
      </c>
      <c r="K221" s="18">
        <v>220742</v>
      </c>
      <c r="L221" s="18" t="str">
        <f t="shared" si="6"/>
        <v>No</v>
      </c>
      <c r="M221" s="18">
        <v>30.509999999999998</v>
      </c>
      <c r="N221" s="48">
        <v>0</v>
      </c>
      <c r="O221" s="48">
        <v>0</v>
      </c>
      <c r="P221" s="47">
        <f t="shared" si="7"/>
        <v>0</v>
      </c>
    </row>
    <row r="222" spans="1:16" x14ac:dyDescent="0.25">
      <c r="A222" s="4" t="str">
        <f>INDEX('MO Store'!B:B,MATCH($K222,'MO Store'!$A:$A,0))</f>
        <v>Houston North East</v>
      </c>
      <c r="B222" s="4" t="str">
        <f>INDEX('MO Store'!C:C,MATCH($K222,'MO Store'!$A:$A,0))</f>
        <v>FUQUA Ave</v>
      </c>
      <c r="C222" s="4" t="str">
        <f>INDEX('MO Store'!D:D,MATCH($K222,'MO Store'!$A:$A,0))</f>
        <v>Anthony Galichet</v>
      </c>
      <c r="D222" s="4" t="str">
        <f>INDEX('MO Store'!F:F,MATCH($K222,'MO Store'!$A:$A,0))</f>
        <v>Romio Hamdar</v>
      </c>
      <c r="E222" s="4" t="str">
        <f>INDEX('MO Store'!G:G,MATCH($K222,'MO Store'!$A:$A,0))</f>
        <v>Suhail Ishaq</v>
      </c>
      <c r="F222" s="4" t="str">
        <f>INDEX('MO Store'!E:E,MATCH($K222,'MO Store'!$A:$A,0))</f>
        <v>Brittanie Braggs</v>
      </c>
      <c r="G222" s="4" t="str">
        <f>INDEX('MO Store'!I:I,MATCH($K222,'MO Store'!$A:$A,0))</f>
        <v>Regular</v>
      </c>
      <c r="H222" s="60" t="s">
        <v>869</v>
      </c>
      <c r="I222" s="19" t="s">
        <v>2148</v>
      </c>
      <c r="J222" s="19" t="s">
        <v>1494</v>
      </c>
      <c r="K222" s="18">
        <v>209867</v>
      </c>
      <c r="L222" s="18" t="str">
        <f t="shared" si="6"/>
        <v>No</v>
      </c>
      <c r="M222" s="18">
        <v>23.03</v>
      </c>
      <c r="N222" s="48">
        <v>0</v>
      </c>
      <c r="O222" s="48">
        <v>0</v>
      </c>
      <c r="P222" s="47">
        <f t="shared" si="7"/>
        <v>0</v>
      </c>
    </row>
    <row r="223" spans="1:16" x14ac:dyDescent="0.25">
      <c r="A223" s="4" t="str">
        <f>INDEX('MO Store'!B:B,MATCH($K223,'MO Store'!$A:$A,0))</f>
        <v>Houston East</v>
      </c>
      <c r="B223" s="4" t="str">
        <f>INDEX('MO Store'!C:C,MATCH($K223,'MO Store'!$A:$A,0))</f>
        <v>Falls Creek Humble</v>
      </c>
      <c r="C223" s="4" t="str">
        <f>INDEX('MO Store'!D:D,MATCH($K223,'MO Store'!$A:$A,0))</f>
        <v>Anthony Galichet</v>
      </c>
      <c r="D223" s="4" t="str">
        <f>INDEX('MO Store'!F:F,MATCH($K223,'MO Store'!$A:$A,0))</f>
        <v>Romio Hamdar</v>
      </c>
      <c r="E223" s="4" t="str">
        <f>INDEX('MO Store'!G:G,MATCH($K223,'MO Store'!$A:$A,0))</f>
        <v>Isreal Gomez- Level Up</v>
      </c>
      <c r="F223" s="4" t="str">
        <f>INDEX('MO Store'!E:E,MATCH($K223,'MO Store'!$A:$A,0))</f>
        <v>Brittanie Braggs</v>
      </c>
      <c r="G223" s="4" t="str">
        <f>INDEX('MO Store'!I:I,MATCH($K223,'MO Store'!$A:$A,0))</f>
        <v>Battleship</v>
      </c>
      <c r="H223" s="60" t="s">
        <v>134</v>
      </c>
      <c r="I223" s="19" t="s">
        <v>2155</v>
      </c>
      <c r="J223" s="19" t="s">
        <v>1496</v>
      </c>
      <c r="K223" s="18">
        <v>176028</v>
      </c>
      <c r="L223" s="18" t="str">
        <f t="shared" si="6"/>
        <v>No</v>
      </c>
      <c r="M223" s="18">
        <v>32.57</v>
      </c>
      <c r="N223" s="48">
        <v>0</v>
      </c>
      <c r="O223" s="48">
        <v>0</v>
      </c>
      <c r="P223" s="47">
        <f t="shared" si="7"/>
        <v>0</v>
      </c>
    </row>
    <row r="224" spans="1:16" x14ac:dyDescent="0.25">
      <c r="A224" s="4" t="str">
        <f>INDEX('MO Store'!B:B,MATCH($K224,'MO Store'!$A:$A,0))</f>
        <v>Colorado</v>
      </c>
      <c r="B224" s="4" t="str">
        <f>INDEX('MO Store'!C:C,MATCH($K224,'MO Store'!$A:$A,0))</f>
        <v>Sand Hill</v>
      </c>
      <c r="C224" s="4" t="str">
        <f>INDEX('MO Store'!D:D,MATCH($K224,'MO Store'!$A:$A,0))</f>
        <v>Anthony Galichet</v>
      </c>
      <c r="D224" s="4" t="str">
        <f>INDEX('MO Store'!F:F,MATCH($K224,'MO Store'!$A:$A,0))</f>
        <v>Romio Hamdar</v>
      </c>
      <c r="E224" s="4" t="str">
        <f>INDEX('MO Store'!G:G,MATCH($K224,'MO Store'!$A:$A,0))</f>
        <v>Colorado Market - No TM</v>
      </c>
      <c r="F224" s="4" t="str">
        <f>INDEX('MO Store'!E:E,MATCH($K224,'MO Store'!$A:$A,0))</f>
        <v>Brittanie Braggs</v>
      </c>
      <c r="G224" s="4" t="str">
        <f>INDEX('MO Store'!I:I,MATCH($K224,'MO Store'!$A:$A,0))</f>
        <v>Focus</v>
      </c>
      <c r="H224" s="60" t="s">
        <v>725</v>
      </c>
      <c r="I224" s="19" t="s">
        <v>2173</v>
      </c>
      <c r="J224" s="19" t="s">
        <v>1496</v>
      </c>
      <c r="K224" s="18">
        <v>195709</v>
      </c>
      <c r="L224" s="18" t="str">
        <f t="shared" si="6"/>
        <v>No</v>
      </c>
      <c r="M224" s="18">
        <v>3.33</v>
      </c>
      <c r="N224" s="48">
        <v>0</v>
      </c>
      <c r="O224" s="48">
        <v>0</v>
      </c>
      <c r="P224" s="47">
        <f t="shared" si="7"/>
        <v>0</v>
      </c>
    </row>
    <row r="225" spans="1:16" x14ac:dyDescent="0.25">
      <c r="A225" s="4" t="str">
        <f>INDEX('MO Store'!B:B,MATCH($K225,'MO Store'!$A:$A,0))</f>
        <v>Wisconsin West</v>
      </c>
      <c r="B225" s="4" t="str">
        <f>INDEX('MO Store'!C:C,MATCH($K225,'MO Store'!$A:$A,0))</f>
        <v>APPLETON</v>
      </c>
      <c r="C225" s="4" t="str">
        <f>INDEX('MO Store'!D:D,MATCH($K225,'MO Store'!$A:$A,0))</f>
        <v>Anthony Galichet</v>
      </c>
      <c r="D225" s="4" t="str">
        <f>INDEX('MO Store'!F:F,MATCH($K225,'MO Store'!$A:$A,0))</f>
        <v>No SD</v>
      </c>
      <c r="E225" s="4" t="str">
        <f>INDEX('MO Store'!G:G,MATCH($K225,'MO Store'!$A:$A,0))</f>
        <v>Jayme Roraff</v>
      </c>
      <c r="F225" s="4" t="str">
        <f>INDEX('MO Store'!E:E,MATCH($K225,'MO Store'!$A:$A,0))</f>
        <v>Brittanie Braggs</v>
      </c>
      <c r="G225" s="4" t="str">
        <f>INDEX('MO Store'!I:I,MATCH($K225,'MO Store'!$A:$A,0))</f>
        <v>Battleship</v>
      </c>
      <c r="H225" s="60" t="s">
        <v>1105</v>
      </c>
      <c r="I225" s="19" t="s">
        <v>2178</v>
      </c>
      <c r="J225" s="19" t="s">
        <v>1493</v>
      </c>
      <c r="K225" s="18">
        <v>207757</v>
      </c>
      <c r="L225" s="18" t="str">
        <f t="shared" si="6"/>
        <v>No</v>
      </c>
      <c r="M225" s="18">
        <v>21.6</v>
      </c>
      <c r="N225" s="48">
        <v>0</v>
      </c>
      <c r="O225" s="48">
        <v>0</v>
      </c>
      <c r="P225" s="47">
        <f t="shared" si="7"/>
        <v>0</v>
      </c>
    </row>
    <row r="226" spans="1:16" x14ac:dyDescent="0.25">
      <c r="A226" s="4" t="str">
        <f>INDEX('MO Store'!B:B,MATCH($K226,'MO Store'!$A:$A,0))</f>
        <v>Wisconsin West</v>
      </c>
      <c r="B226" s="4" t="str">
        <f>INDEX('MO Store'!C:C,MATCH($K226,'MO Store'!$A:$A,0))</f>
        <v>Richland Center</v>
      </c>
      <c r="C226" s="4" t="str">
        <f>INDEX('MO Store'!D:D,MATCH($K226,'MO Store'!$A:$A,0))</f>
        <v>Anthony Galichet</v>
      </c>
      <c r="D226" s="4" t="str">
        <f>INDEX('MO Store'!F:F,MATCH($K226,'MO Store'!$A:$A,0))</f>
        <v>No SD</v>
      </c>
      <c r="E226" s="4" t="str">
        <f>INDEX('MO Store'!G:G,MATCH($K226,'MO Store'!$A:$A,0))</f>
        <v>Jayme Roraff</v>
      </c>
      <c r="F226" s="4" t="str">
        <f>INDEX('MO Store'!E:E,MATCH($K226,'MO Store'!$A:$A,0))</f>
        <v>Brittanie Braggs</v>
      </c>
      <c r="G226" s="4" t="str">
        <f>INDEX('MO Store'!I:I,MATCH($K226,'MO Store'!$A:$A,0))</f>
        <v>Regular</v>
      </c>
      <c r="H226" s="60" t="s">
        <v>801</v>
      </c>
      <c r="I226" s="19" t="s">
        <v>2183</v>
      </c>
      <c r="J226" s="19" t="s">
        <v>1493</v>
      </c>
      <c r="K226" s="18">
        <v>240355</v>
      </c>
      <c r="L226" s="18" t="str">
        <f t="shared" si="6"/>
        <v>No</v>
      </c>
      <c r="M226" s="18">
        <v>34.25</v>
      </c>
      <c r="N226" s="48">
        <v>0</v>
      </c>
      <c r="O226" s="48">
        <v>0</v>
      </c>
      <c r="P226" s="47">
        <f t="shared" si="7"/>
        <v>0</v>
      </c>
    </row>
    <row r="227" spans="1:16" x14ac:dyDescent="0.25">
      <c r="A227" s="4" t="str">
        <f>INDEX('MO Store'!B:B,MATCH($K227,'MO Store'!$A:$A,0))</f>
        <v>Wisconsin East</v>
      </c>
      <c r="B227" s="4" t="str">
        <f>INDEX('MO Store'!C:C,MATCH($K227,'MO Store'!$A:$A,0))</f>
        <v>FOND DU LAC</v>
      </c>
      <c r="C227" s="4" t="str">
        <f>INDEX('MO Store'!D:D,MATCH($K227,'MO Store'!$A:$A,0))</f>
        <v>Anthony Galichet</v>
      </c>
      <c r="D227" s="4" t="str">
        <f>INDEX('MO Store'!F:F,MATCH($K227,'MO Store'!$A:$A,0))</f>
        <v>No SD</v>
      </c>
      <c r="E227" s="4" t="str">
        <f>INDEX('MO Store'!G:G,MATCH($K227,'MO Store'!$A:$A,0))</f>
        <v>Jayme Roraff</v>
      </c>
      <c r="F227" s="4" t="str">
        <f>INDEX('MO Store'!E:E,MATCH($K227,'MO Store'!$A:$A,0))</f>
        <v>Brittanie Braggs</v>
      </c>
      <c r="G227" s="4" t="str">
        <f>INDEX('MO Store'!I:I,MATCH($K227,'MO Store'!$A:$A,0))</f>
        <v>Battleship</v>
      </c>
      <c r="H227" s="60" t="s">
        <v>874</v>
      </c>
      <c r="I227" s="19" t="s">
        <v>2189</v>
      </c>
      <c r="J227" s="19" t="s">
        <v>1493</v>
      </c>
      <c r="K227" s="18">
        <v>211318</v>
      </c>
      <c r="L227" s="18" t="str">
        <f t="shared" si="6"/>
        <v>No</v>
      </c>
      <c r="M227" s="18">
        <v>28.020000000000003</v>
      </c>
      <c r="N227" s="48">
        <v>0</v>
      </c>
      <c r="O227" s="48">
        <v>0</v>
      </c>
      <c r="P227" s="47">
        <f t="shared" si="7"/>
        <v>0</v>
      </c>
    </row>
    <row r="228" spans="1:16" x14ac:dyDescent="0.25">
      <c r="A228" s="4" t="str">
        <f>INDEX('MO Store'!B:B,MATCH($K228,'MO Store'!$A:$A,0))</f>
        <v>Houston South West</v>
      </c>
      <c r="B228" s="4" t="str">
        <f>INDEX('MO Store'!C:C,MATCH($K228,'MO Store'!$A:$A,0))</f>
        <v>Bellaire (Hong Kong Mall)</v>
      </c>
      <c r="C228" s="4" t="str">
        <f>INDEX('MO Store'!D:D,MATCH($K228,'MO Store'!$A:$A,0))</f>
        <v>Anthony Galichet</v>
      </c>
      <c r="D228" s="4" t="str">
        <f>INDEX('MO Store'!F:F,MATCH($K228,'MO Store'!$A:$A,0))</f>
        <v>Romio Hamdar</v>
      </c>
      <c r="E228" s="4" t="str">
        <f>INDEX('MO Store'!G:G,MATCH($K228,'MO Store'!$A:$A,0))</f>
        <v>Carlos Ayala-Level Up</v>
      </c>
      <c r="F228" s="4" t="str">
        <f>INDEX('MO Store'!E:E,MATCH($K228,'MO Store'!$A:$A,0))</f>
        <v>Brittanie Braggs</v>
      </c>
      <c r="G228" s="4" t="str">
        <f>INDEX('MO Store'!I:I,MATCH($K228,'MO Store'!$A:$A,0))</f>
        <v>Battleship</v>
      </c>
      <c r="H228" s="60" t="s">
        <v>585</v>
      </c>
      <c r="I228" s="19" t="s">
        <v>2191</v>
      </c>
      <c r="J228" s="19" t="s">
        <v>1494</v>
      </c>
      <c r="K228" s="18">
        <v>209866</v>
      </c>
      <c r="L228" s="18" t="str">
        <f t="shared" si="6"/>
        <v>No</v>
      </c>
      <c r="M228" s="18">
        <v>15.780000000000001</v>
      </c>
      <c r="N228" s="48">
        <v>0</v>
      </c>
      <c r="O228" s="48">
        <v>0</v>
      </c>
      <c r="P228" s="47">
        <f t="shared" si="7"/>
        <v>0</v>
      </c>
    </row>
    <row r="229" spans="1:16" x14ac:dyDescent="0.25">
      <c r="A229" s="4" t="str">
        <f>INDEX('MO Store'!B:B,MATCH($K229,'MO Store'!$A:$A,0))</f>
        <v>Arizona</v>
      </c>
      <c r="B229" s="4" t="str">
        <f>INDEX('MO Store'!C:C,MATCH($K229,'MO Store'!$A:$A,0))</f>
        <v>Bethany Home</v>
      </c>
      <c r="C229" s="4" t="str">
        <f>INDEX('MO Store'!D:D,MATCH($K229,'MO Store'!$A:$A,0))</f>
        <v>Anthony Galichet</v>
      </c>
      <c r="D229" s="4" t="str">
        <f>INDEX('MO Store'!F:F,MATCH($K229,'MO Store'!$A:$A,0))</f>
        <v>No SD</v>
      </c>
      <c r="E229" s="4" t="str">
        <f>INDEX('MO Store'!G:G,MATCH($K229,'MO Store'!$A:$A,0))</f>
        <v>Susu Leong</v>
      </c>
      <c r="F229" s="4" t="str">
        <f>INDEX('MO Store'!E:E,MATCH($K229,'MO Store'!$A:$A,0))</f>
        <v>Brittanie Braggs</v>
      </c>
      <c r="G229" s="4" t="str">
        <f>INDEX('MO Store'!I:I,MATCH($K229,'MO Store'!$A:$A,0))</f>
        <v>Regular</v>
      </c>
      <c r="H229" s="60" t="s">
        <v>656</v>
      </c>
      <c r="I229" s="19" t="s">
        <v>2192</v>
      </c>
      <c r="J229" s="19" t="s">
        <v>1496</v>
      </c>
      <c r="K229" s="18">
        <v>216514</v>
      </c>
      <c r="L229" s="18" t="str">
        <f t="shared" si="6"/>
        <v>No</v>
      </c>
      <c r="M229" s="18">
        <v>10.87</v>
      </c>
      <c r="N229" s="48">
        <v>0</v>
      </c>
      <c r="O229" s="48">
        <v>0</v>
      </c>
      <c r="P229" s="47">
        <f t="shared" si="7"/>
        <v>0</v>
      </c>
    </row>
    <row r="230" spans="1:16" x14ac:dyDescent="0.25">
      <c r="A230" s="4" t="str">
        <f>INDEX('MO Store'!B:B,MATCH($K230,'MO Store'!$A:$A,0))</f>
        <v>Houston South West</v>
      </c>
      <c r="B230" s="4" t="str">
        <f>INDEX('MO Store'!C:C,MATCH($K230,'MO Store'!$A:$A,0))</f>
        <v>Bellaire (Hong Kong Mall)</v>
      </c>
      <c r="C230" s="4" t="str">
        <f>INDEX('MO Store'!D:D,MATCH($K230,'MO Store'!$A:$A,0))</f>
        <v>Anthony Galichet</v>
      </c>
      <c r="D230" s="4" t="str">
        <f>INDEX('MO Store'!F:F,MATCH($K230,'MO Store'!$A:$A,0))</f>
        <v>Romio Hamdar</v>
      </c>
      <c r="E230" s="4" t="str">
        <f>INDEX('MO Store'!G:G,MATCH($K230,'MO Store'!$A:$A,0))</f>
        <v>Carlos Ayala-Level Up</v>
      </c>
      <c r="F230" s="4" t="str">
        <f>INDEX('MO Store'!E:E,MATCH($K230,'MO Store'!$A:$A,0))</f>
        <v>Brittanie Braggs</v>
      </c>
      <c r="G230" s="4" t="str">
        <f>INDEX('MO Store'!I:I,MATCH($K230,'MO Store'!$A:$A,0))</f>
        <v>Battleship</v>
      </c>
      <c r="H230" s="60" t="s">
        <v>1106</v>
      </c>
      <c r="I230" s="19" t="s">
        <v>2198</v>
      </c>
      <c r="J230" s="19" t="s">
        <v>1494</v>
      </c>
      <c r="K230" s="18">
        <v>209866</v>
      </c>
      <c r="L230" s="18" t="str">
        <f t="shared" si="6"/>
        <v>No</v>
      </c>
      <c r="M230" s="18">
        <v>26.14</v>
      </c>
      <c r="N230" s="48">
        <v>0</v>
      </c>
      <c r="O230" s="48">
        <v>0</v>
      </c>
      <c r="P230" s="47">
        <f t="shared" si="7"/>
        <v>0</v>
      </c>
    </row>
    <row r="231" spans="1:16" x14ac:dyDescent="0.25">
      <c r="A231" s="4" t="str">
        <f>INDEX('MO Store'!B:B,MATCH($K231,'MO Store'!$A:$A,0))</f>
        <v>Colorado</v>
      </c>
      <c r="B231" s="4" t="str">
        <f>INDEX('MO Store'!C:C,MATCH($K231,'MO Store'!$A:$A,0))</f>
        <v>Fountain MESA ROAD</v>
      </c>
      <c r="C231" s="4" t="str">
        <f>INDEX('MO Store'!D:D,MATCH($K231,'MO Store'!$A:$A,0))</f>
        <v>Anthony Galichet</v>
      </c>
      <c r="D231" s="4" t="str">
        <f>INDEX('MO Store'!F:F,MATCH($K231,'MO Store'!$A:$A,0))</f>
        <v>Romio Hamdar</v>
      </c>
      <c r="E231" s="4" t="str">
        <f>INDEX('MO Store'!G:G,MATCH($K231,'MO Store'!$A:$A,0))</f>
        <v>Colorado Market - No TM</v>
      </c>
      <c r="F231" s="4" t="str">
        <f>INDEX('MO Store'!E:E,MATCH($K231,'MO Store'!$A:$A,0))</f>
        <v>Brittanie Braggs</v>
      </c>
      <c r="G231" s="4" t="str">
        <f>INDEX('MO Store'!I:I,MATCH($K231,'MO Store'!$A:$A,0))</f>
        <v>Battleship</v>
      </c>
      <c r="H231" s="60" t="s">
        <v>1108</v>
      </c>
      <c r="I231" s="19" t="s">
        <v>2205</v>
      </c>
      <c r="J231" s="19" t="s">
        <v>1493</v>
      </c>
      <c r="K231" s="18">
        <v>178719</v>
      </c>
      <c r="L231" s="18" t="str">
        <f t="shared" si="6"/>
        <v>No</v>
      </c>
      <c r="M231" s="18">
        <v>20.95</v>
      </c>
      <c r="N231" s="48">
        <v>0</v>
      </c>
      <c r="O231" s="48">
        <v>0</v>
      </c>
      <c r="P231" s="47">
        <f t="shared" si="7"/>
        <v>0</v>
      </c>
    </row>
    <row r="232" spans="1:16" x14ac:dyDescent="0.25">
      <c r="A232" s="4" t="str">
        <f>INDEX('MO Store'!B:B,MATCH($K232,'MO Store'!$A:$A,0))</f>
        <v>Houston South West</v>
      </c>
      <c r="B232" s="4" t="str">
        <f>INDEX('MO Store'!C:C,MATCH($K232,'MO Store'!$A:$A,0))</f>
        <v>Presidio</v>
      </c>
      <c r="C232" s="4" t="str">
        <f>INDEX('MO Store'!D:D,MATCH($K232,'MO Store'!$A:$A,0))</f>
        <v>Anthony Galichet</v>
      </c>
      <c r="D232" s="4" t="str">
        <f>INDEX('MO Store'!F:F,MATCH($K232,'MO Store'!$A:$A,0))</f>
        <v>Romio Hamdar</v>
      </c>
      <c r="E232" s="4" t="str">
        <f>INDEX('MO Store'!G:G,MATCH($K232,'MO Store'!$A:$A,0))</f>
        <v>Carlos Ayala-Level Up</v>
      </c>
      <c r="F232" s="4" t="str">
        <f>INDEX('MO Store'!E:E,MATCH($K232,'MO Store'!$A:$A,0))</f>
        <v>Brittanie Braggs</v>
      </c>
      <c r="G232" s="4" t="str">
        <f>INDEX('MO Store'!I:I,MATCH($K232,'MO Store'!$A:$A,0))</f>
        <v>Regular</v>
      </c>
      <c r="H232" s="60" t="s">
        <v>431</v>
      </c>
      <c r="I232" s="19" t="s">
        <v>2209</v>
      </c>
      <c r="J232" s="19" t="s">
        <v>1494</v>
      </c>
      <c r="K232" s="18">
        <v>211049</v>
      </c>
      <c r="L232" s="18" t="str">
        <f t="shared" si="6"/>
        <v>No</v>
      </c>
      <c r="M232" s="18">
        <v>5.7299999999999995</v>
      </c>
      <c r="N232" s="48">
        <v>0</v>
      </c>
      <c r="O232" s="48">
        <v>0</v>
      </c>
      <c r="P232" s="47">
        <f t="shared" si="7"/>
        <v>0</v>
      </c>
    </row>
    <row r="233" spans="1:16" x14ac:dyDescent="0.25">
      <c r="A233" s="4" t="str">
        <f>INDEX('MO Store'!B:B,MATCH($K233,'MO Store'!$A:$A,0))</f>
        <v>Houston East</v>
      </c>
      <c r="B233" s="4" t="str">
        <f>INDEX('MO Store'!C:C,MATCH($K233,'MO Store'!$A:$A,0))</f>
        <v>Deer Park</v>
      </c>
      <c r="C233" s="4" t="str">
        <f>INDEX('MO Store'!D:D,MATCH($K233,'MO Store'!$A:$A,0))</f>
        <v>Anthony Galichet</v>
      </c>
      <c r="D233" s="4" t="str">
        <f>INDEX('MO Store'!F:F,MATCH($K233,'MO Store'!$A:$A,0))</f>
        <v>Romio Hamdar</v>
      </c>
      <c r="E233" s="4" t="str">
        <f>INDEX('MO Store'!G:G,MATCH($K233,'MO Store'!$A:$A,0))</f>
        <v>Isreal Gomez- Level Up</v>
      </c>
      <c r="F233" s="4" t="str">
        <f>INDEX('MO Store'!E:E,MATCH($K233,'MO Store'!$A:$A,0))</f>
        <v>Brittanie Braggs</v>
      </c>
      <c r="G233" s="4" t="str">
        <f>INDEX('MO Store'!I:I,MATCH($K233,'MO Store'!$A:$A,0))</f>
        <v>Regular</v>
      </c>
      <c r="H233" s="60" t="s">
        <v>1110</v>
      </c>
      <c r="I233" s="19" t="s">
        <v>2212</v>
      </c>
      <c r="J233" s="19" t="s">
        <v>1494</v>
      </c>
      <c r="K233" s="18">
        <v>209870</v>
      </c>
      <c r="L233" s="18" t="str">
        <f t="shared" si="6"/>
        <v>No</v>
      </c>
      <c r="M233" s="18">
        <v>31.21</v>
      </c>
      <c r="N233" s="48">
        <v>0</v>
      </c>
      <c r="O233" s="48">
        <v>0</v>
      </c>
      <c r="P233" s="47">
        <f t="shared" si="7"/>
        <v>0</v>
      </c>
    </row>
    <row r="234" spans="1:16" x14ac:dyDescent="0.25">
      <c r="A234" s="4" t="str">
        <f>INDEX('MO Store'!B:B,MATCH($K234,'MO Store'!$A:$A,0))</f>
        <v>Wisconsin West</v>
      </c>
      <c r="B234" s="4" t="str">
        <f>INDEX('MO Store'!C:C,MATCH($K234,'MO Store'!$A:$A,0))</f>
        <v>Tomah Buan Street</v>
      </c>
      <c r="C234" s="4" t="str">
        <f>INDEX('MO Store'!D:D,MATCH($K234,'MO Store'!$A:$A,0))</f>
        <v>Anthony Galichet</v>
      </c>
      <c r="D234" s="4" t="str">
        <f>INDEX('MO Store'!F:F,MATCH($K234,'MO Store'!$A:$A,0))</f>
        <v>No SD</v>
      </c>
      <c r="E234" s="4" t="str">
        <f>INDEX('MO Store'!G:G,MATCH($K234,'MO Store'!$A:$A,0))</f>
        <v>Jayme Roraff</v>
      </c>
      <c r="F234" s="4" t="str">
        <f>INDEX('MO Store'!E:E,MATCH($K234,'MO Store'!$A:$A,0))</f>
        <v>Brittanie Braggs</v>
      </c>
      <c r="G234" s="4" t="str">
        <f>INDEX('MO Store'!I:I,MATCH($K234,'MO Store'!$A:$A,0))</f>
        <v>Battleship</v>
      </c>
      <c r="H234" s="60" t="s">
        <v>221</v>
      </c>
      <c r="I234" s="19" t="s">
        <v>2215</v>
      </c>
      <c r="J234" s="19" t="s">
        <v>1884</v>
      </c>
      <c r="K234" s="18">
        <v>180228</v>
      </c>
      <c r="L234" s="18" t="str">
        <f t="shared" si="6"/>
        <v>No</v>
      </c>
      <c r="M234" s="18">
        <v>32.31</v>
      </c>
      <c r="N234" s="48">
        <v>0</v>
      </c>
      <c r="O234" s="48">
        <v>0</v>
      </c>
      <c r="P234" s="47">
        <f t="shared" si="7"/>
        <v>0</v>
      </c>
    </row>
    <row r="235" spans="1:16" x14ac:dyDescent="0.25">
      <c r="A235" s="4" t="str">
        <f>INDEX('MO Store'!B:B,MATCH($K235,'MO Store'!$A:$A,0))</f>
        <v>Wisconsin East</v>
      </c>
      <c r="B235" s="4" t="str">
        <f>INDEX('MO Store'!C:C,MATCH($K235,'MO Store'!$A:$A,0))</f>
        <v>WAUKESHA</v>
      </c>
      <c r="C235" s="4" t="str">
        <f>INDEX('MO Store'!D:D,MATCH($K235,'MO Store'!$A:$A,0))</f>
        <v>Anthony Galichet</v>
      </c>
      <c r="D235" s="4" t="str">
        <f>INDEX('MO Store'!F:F,MATCH($K235,'MO Store'!$A:$A,0))</f>
        <v>No SD</v>
      </c>
      <c r="E235" s="4" t="str">
        <f>INDEX('MO Store'!G:G,MATCH($K235,'MO Store'!$A:$A,0))</f>
        <v>Jayme Roraff</v>
      </c>
      <c r="F235" s="4" t="str">
        <f>INDEX('MO Store'!E:E,MATCH($K235,'MO Store'!$A:$A,0))</f>
        <v>Brittanie Braggs</v>
      </c>
      <c r="G235" s="4" t="str">
        <f>INDEX('MO Store'!I:I,MATCH($K235,'MO Store'!$A:$A,0))</f>
        <v>Regular</v>
      </c>
      <c r="H235" s="60" t="s">
        <v>814</v>
      </c>
      <c r="I235" s="19" t="s">
        <v>2216</v>
      </c>
      <c r="J235" s="19" t="s">
        <v>1494</v>
      </c>
      <c r="K235" s="18">
        <v>176115</v>
      </c>
      <c r="L235" s="18" t="str">
        <f t="shared" si="6"/>
        <v>No</v>
      </c>
      <c r="M235" s="18">
        <v>17.350000000000001</v>
      </c>
      <c r="N235" s="48">
        <v>0</v>
      </c>
      <c r="O235" s="48">
        <v>0</v>
      </c>
      <c r="P235" s="47">
        <f t="shared" si="7"/>
        <v>0</v>
      </c>
    </row>
    <row r="236" spans="1:16" x14ac:dyDescent="0.25">
      <c r="A236" s="4" t="str">
        <f>INDEX('MO Store'!B:B,MATCH($K236,'MO Store'!$A:$A,0))</f>
        <v>Houston South West</v>
      </c>
      <c r="B236" s="4" t="str">
        <f>INDEX('MO Store'!C:C,MATCH($K236,'MO Store'!$A:$A,0))</f>
        <v>Bellaire (Hong Kong Mall)</v>
      </c>
      <c r="C236" s="4" t="str">
        <f>INDEX('MO Store'!D:D,MATCH($K236,'MO Store'!$A:$A,0))</f>
        <v>Anthony Galichet</v>
      </c>
      <c r="D236" s="4" t="str">
        <f>INDEX('MO Store'!F:F,MATCH($K236,'MO Store'!$A:$A,0))</f>
        <v>Romio Hamdar</v>
      </c>
      <c r="E236" s="4" t="str">
        <f>INDEX('MO Store'!G:G,MATCH($K236,'MO Store'!$A:$A,0))</f>
        <v>Carlos Ayala-Level Up</v>
      </c>
      <c r="F236" s="4" t="str">
        <f>INDEX('MO Store'!E:E,MATCH($K236,'MO Store'!$A:$A,0))</f>
        <v>Brittanie Braggs</v>
      </c>
      <c r="G236" s="4" t="str">
        <f>INDEX('MO Store'!I:I,MATCH($K236,'MO Store'!$A:$A,0))</f>
        <v>Battleship</v>
      </c>
      <c r="H236" s="60" t="s">
        <v>1082</v>
      </c>
      <c r="I236" s="19" t="s">
        <v>1950</v>
      </c>
      <c r="J236" s="19" t="s">
        <v>1494</v>
      </c>
      <c r="K236" s="18">
        <v>209866</v>
      </c>
      <c r="L236" s="18" t="str">
        <f t="shared" si="6"/>
        <v>No</v>
      </c>
      <c r="M236" s="18">
        <v>22.53</v>
      </c>
      <c r="N236" s="48">
        <v>0</v>
      </c>
      <c r="O236" s="48">
        <v>0</v>
      </c>
      <c r="P236" s="47">
        <f t="shared" si="7"/>
        <v>0</v>
      </c>
    </row>
    <row r="237" spans="1:16" x14ac:dyDescent="0.25">
      <c r="A237" s="4" t="str">
        <f>INDEX('MO Store'!B:B,MATCH($K237,'MO Store'!$A:$A,0))</f>
        <v>North Carolina</v>
      </c>
      <c r="B237" s="4" t="str">
        <f>INDEX('MO Store'!C:C,MATCH($K237,'MO Store'!$A:$A,0))</f>
        <v>Garner Raleigh</v>
      </c>
      <c r="C237" s="4" t="str">
        <f>INDEX('MO Store'!D:D,MATCH($K237,'MO Store'!$A:$A,0))</f>
        <v>Anthony Galichet</v>
      </c>
      <c r="D237" s="4" t="str">
        <f>INDEX('MO Store'!F:F,MATCH($K237,'MO Store'!$A:$A,0))</f>
        <v>No SD</v>
      </c>
      <c r="E237" s="4" t="str">
        <f>INDEX('MO Store'!G:G,MATCH($K237,'MO Store'!$A:$A,0))</f>
        <v>North Carolina Market - No TM</v>
      </c>
      <c r="F237" s="4" t="str">
        <f>INDEX('MO Store'!E:E,MATCH($K237,'MO Store'!$A:$A,0))</f>
        <v>Brittanie Braggs</v>
      </c>
      <c r="G237" s="4" t="str">
        <f>INDEX('MO Store'!I:I,MATCH($K237,'MO Store'!$A:$A,0))</f>
        <v>Regular</v>
      </c>
      <c r="H237" s="60" t="s">
        <v>1083</v>
      </c>
      <c r="I237" s="19" t="s">
        <v>1951</v>
      </c>
      <c r="J237" s="19" t="s">
        <v>1494</v>
      </c>
      <c r="K237" s="18">
        <v>176289</v>
      </c>
      <c r="L237" s="18" t="str">
        <f t="shared" si="6"/>
        <v>No</v>
      </c>
      <c r="M237" s="18">
        <v>30.08</v>
      </c>
      <c r="N237" s="48">
        <v>0</v>
      </c>
      <c r="O237" s="48">
        <v>0</v>
      </c>
      <c r="P237" s="47">
        <f t="shared" si="7"/>
        <v>0</v>
      </c>
    </row>
    <row r="238" spans="1:16" x14ac:dyDescent="0.25">
      <c r="A238" s="4" t="str">
        <f>INDEX('MO Store'!B:B,MATCH($K238,'MO Store'!$A:$A,0))</f>
        <v>Houston East</v>
      </c>
      <c r="B238" s="4" t="str">
        <f>INDEX('MO Store'!C:C,MATCH($K238,'MO Store'!$A:$A,0))</f>
        <v>Jasper</v>
      </c>
      <c r="C238" s="4" t="str">
        <f>INDEX('MO Store'!D:D,MATCH($K238,'MO Store'!$A:$A,0))</f>
        <v>Anthony Galichet</v>
      </c>
      <c r="D238" s="4" t="str">
        <f>INDEX('MO Store'!F:F,MATCH($K238,'MO Store'!$A:$A,0))</f>
        <v>Romio Hamdar</v>
      </c>
      <c r="E238" s="4" t="str">
        <f>INDEX('MO Store'!G:G,MATCH($K238,'MO Store'!$A:$A,0))</f>
        <v>Isreal Gomez- Level Up</v>
      </c>
      <c r="F238" s="4" t="str">
        <f>INDEX('MO Store'!E:E,MATCH($K238,'MO Store'!$A:$A,0))</f>
        <v>Brittanie Braggs</v>
      </c>
      <c r="G238" s="4" t="str">
        <f>INDEX('MO Store'!I:I,MATCH($K238,'MO Store'!$A:$A,0))</f>
        <v>Regular</v>
      </c>
      <c r="H238" s="60" t="s">
        <v>916</v>
      </c>
      <c r="I238" s="19" t="s">
        <v>1962</v>
      </c>
      <c r="J238" s="19" t="s">
        <v>1494</v>
      </c>
      <c r="K238" s="18">
        <v>215661</v>
      </c>
      <c r="L238" s="18" t="str">
        <f t="shared" si="6"/>
        <v>No</v>
      </c>
      <c r="M238" s="18">
        <v>23.290000000000003</v>
      </c>
      <c r="N238" s="48">
        <v>0</v>
      </c>
      <c r="O238" s="48">
        <v>0</v>
      </c>
      <c r="P238" s="47">
        <f t="shared" si="7"/>
        <v>0</v>
      </c>
    </row>
    <row r="239" spans="1:16" x14ac:dyDescent="0.25">
      <c r="A239" s="4" t="str">
        <f>INDEX('MO Store'!B:B,MATCH($K239,'MO Store'!$A:$A,0))</f>
        <v>Houston North East</v>
      </c>
      <c r="B239" s="4" t="str">
        <f>INDEX('MO Store'!C:C,MATCH($K239,'MO Store'!$A:$A,0))</f>
        <v>Midtown</v>
      </c>
      <c r="C239" s="4" t="str">
        <f>INDEX('MO Store'!D:D,MATCH($K239,'MO Store'!$A:$A,0))</f>
        <v>Anthony Galichet</v>
      </c>
      <c r="D239" s="4" t="str">
        <f>INDEX('MO Store'!F:F,MATCH($K239,'MO Store'!$A:$A,0))</f>
        <v>Romio Hamdar</v>
      </c>
      <c r="E239" s="4" t="str">
        <f>INDEX('MO Store'!G:G,MATCH($K239,'MO Store'!$A:$A,0))</f>
        <v>Suhail Ishaq</v>
      </c>
      <c r="F239" s="4" t="str">
        <f>INDEX('MO Store'!E:E,MATCH($K239,'MO Store'!$A:$A,0))</f>
        <v>Brittanie Braggs</v>
      </c>
      <c r="G239" s="4" t="str">
        <f>INDEX('MO Store'!I:I,MATCH($K239,'MO Store'!$A:$A,0))</f>
        <v>Battleship</v>
      </c>
      <c r="H239" s="60" t="s">
        <v>913</v>
      </c>
      <c r="I239" s="19" t="s">
        <v>1968</v>
      </c>
      <c r="J239" s="19" t="s">
        <v>1494</v>
      </c>
      <c r="K239" s="18">
        <v>176027</v>
      </c>
      <c r="L239" s="18" t="str">
        <f t="shared" si="6"/>
        <v>No</v>
      </c>
      <c r="M239" s="18">
        <v>4.08</v>
      </c>
      <c r="N239" s="48">
        <v>0</v>
      </c>
      <c r="O239" s="48">
        <v>0</v>
      </c>
      <c r="P239" s="47">
        <f t="shared" si="7"/>
        <v>0</v>
      </c>
    </row>
    <row r="240" spans="1:16" x14ac:dyDescent="0.25">
      <c r="A240" s="4" t="str">
        <f>INDEX('MO Store'!B:B,MATCH($K240,'MO Store'!$A:$A,0))</f>
        <v>North Carolina</v>
      </c>
      <c r="B240" s="4" t="str">
        <f>INDEX('MO Store'!C:C,MATCH($K240,'MO Store'!$A:$A,0))</f>
        <v>Garner Raleigh</v>
      </c>
      <c r="C240" s="4" t="str">
        <f>INDEX('MO Store'!D:D,MATCH($K240,'MO Store'!$A:$A,0))</f>
        <v>Anthony Galichet</v>
      </c>
      <c r="D240" s="4" t="str">
        <f>INDEX('MO Store'!F:F,MATCH($K240,'MO Store'!$A:$A,0))</f>
        <v>No SD</v>
      </c>
      <c r="E240" s="4" t="str">
        <f>INDEX('MO Store'!G:G,MATCH($K240,'MO Store'!$A:$A,0))</f>
        <v>North Carolina Market - No TM</v>
      </c>
      <c r="F240" s="4" t="str">
        <f>INDEX('MO Store'!E:E,MATCH($K240,'MO Store'!$A:$A,0))</f>
        <v>Brittanie Braggs</v>
      </c>
      <c r="G240" s="4" t="str">
        <f>INDEX('MO Store'!I:I,MATCH($K240,'MO Store'!$A:$A,0))</f>
        <v>Regular</v>
      </c>
      <c r="H240" s="60" t="s">
        <v>1891</v>
      </c>
      <c r="I240" s="19" t="s">
        <v>2229</v>
      </c>
      <c r="J240" s="19" t="s">
        <v>1152</v>
      </c>
      <c r="K240" s="18">
        <v>176289</v>
      </c>
      <c r="L240" s="18" t="str">
        <f t="shared" si="6"/>
        <v>No</v>
      </c>
      <c r="M240" s="18">
        <v>20.309999999999999</v>
      </c>
      <c r="N240" s="48">
        <v>0</v>
      </c>
      <c r="O240" s="48">
        <v>0</v>
      </c>
      <c r="P240" s="47">
        <f t="shared" si="7"/>
        <v>0</v>
      </c>
    </row>
    <row r="241" spans="1:16" x14ac:dyDescent="0.25">
      <c r="A241" s="4" t="str">
        <f>INDEX('MO Store'!B:B,MATCH($K241,'MO Store'!$A:$A,0))</f>
        <v>Colorado</v>
      </c>
      <c r="B241" s="4" t="str">
        <f>INDEX('MO Store'!C:C,MATCH($K241,'MO Store'!$A:$A,0))</f>
        <v>Academy Blvd CO</v>
      </c>
      <c r="C241" s="4" t="str">
        <f>INDEX('MO Store'!D:D,MATCH($K241,'MO Store'!$A:$A,0))</f>
        <v>Anthony Galichet</v>
      </c>
      <c r="D241" s="4" t="str">
        <f>INDEX('MO Store'!F:F,MATCH($K241,'MO Store'!$A:$A,0))</f>
        <v>Romio Hamdar</v>
      </c>
      <c r="E241" s="4" t="str">
        <f>INDEX('MO Store'!G:G,MATCH($K241,'MO Store'!$A:$A,0))</f>
        <v>Colorado Market - No TM</v>
      </c>
      <c r="F241" s="4" t="str">
        <f>INDEX('MO Store'!E:E,MATCH($K241,'MO Store'!$A:$A,0))</f>
        <v>Brittanie Braggs</v>
      </c>
      <c r="G241" s="4" t="str">
        <f>INDEX('MO Store'!I:I,MATCH($K241,'MO Store'!$A:$A,0))</f>
        <v>Regular</v>
      </c>
      <c r="H241" s="60" t="s">
        <v>782</v>
      </c>
      <c r="I241" s="19" t="s">
        <v>1983</v>
      </c>
      <c r="J241" s="19" t="s">
        <v>1152</v>
      </c>
      <c r="K241" s="18">
        <v>176049</v>
      </c>
      <c r="L241" s="18" t="str">
        <f t="shared" si="6"/>
        <v>No</v>
      </c>
      <c r="M241" s="18">
        <v>14.83</v>
      </c>
      <c r="N241" s="48">
        <v>0</v>
      </c>
      <c r="O241" s="48">
        <v>0</v>
      </c>
      <c r="P241" s="47">
        <f t="shared" si="7"/>
        <v>0</v>
      </c>
    </row>
    <row r="242" spans="1:16" x14ac:dyDescent="0.25">
      <c r="A242" s="4" t="str">
        <f>INDEX('MO Store'!B:B,MATCH($K242,'MO Store'!$A:$A,0))</f>
        <v>Houston North East</v>
      </c>
      <c r="B242" s="4" t="str">
        <f>INDEX('MO Store'!C:C,MATCH($K242,'MO Store'!$A:$A,0))</f>
        <v>Ponderosa Forest</v>
      </c>
      <c r="C242" s="4" t="str">
        <f>INDEX('MO Store'!D:D,MATCH($K242,'MO Store'!$A:$A,0))</f>
        <v>Anthony Galichet</v>
      </c>
      <c r="D242" s="4" t="str">
        <f>INDEX('MO Store'!F:F,MATCH($K242,'MO Store'!$A:$A,0))</f>
        <v>Romio Hamdar</v>
      </c>
      <c r="E242" s="4" t="str">
        <f>INDEX('MO Store'!G:G,MATCH($K242,'MO Store'!$A:$A,0))</f>
        <v>Suhail Ishaq</v>
      </c>
      <c r="F242" s="4" t="str">
        <f>INDEX('MO Store'!E:E,MATCH($K242,'MO Store'!$A:$A,0))</f>
        <v>Brittanie Braggs</v>
      </c>
      <c r="G242" s="4" t="str">
        <f>INDEX('MO Store'!I:I,MATCH($K242,'MO Store'!$A:$A,0))</f>
        <v>Regular</v>
      </c>
      <c r="H242" s="60" t="s">
        <v>288</v>
      </c>
      <c r="I242" s="19" t="s">
        <v>1984</v>
      </c>
      <c r="J242" s="19" t="s">
        <v>722</v>
      </c>
      <c r="K242" s="18">
        <v>209868</v>
      </c>
      <c r="L242" s="18" t="str">
        <f t="shared" si="6"/>
        <v>No</v>
      </c>
      <c r="M242" s="18">
        <v>13.96</v>
      </c>
      <c r="N242" s="48">
        <v>0</v>
      </c>
      <c r="O242" s="48">
        <v>0</v>
      </c>
      <c r="P242" s="47">
        <f t="shared" si="7"/>
        <v>0</v>
      </c>
    </row>
    <row r="243" spans="1:16" x14ac:dyDescent="0.25">
      <c r="A243" s="4" t="str">
        <f>INDEX('MO Store'!B:B,MATCH($K243,'MO Store'!$A:$A,0))</f>
        <v>Houston East</v>
      </c>
      <c r="B243" s="4" t="str">
        <f>INDEX('MO Store'!C:C,MATCH($K243,'MO Store'!$A:$A,0))</f>
        <v>Jasper</v>
      </c>
      <c r="C243" s="4" t="str">
        <f>INDEX('MO Store'!D:D,MATCH($K243,'MO Store'!$A:$A,0))</f>
        <v>Anthony Galichet</v>
      </c>
      <c r="D243" s="4" t="str">
        <f>INDEX('MO Store'!F:F,MATCH($K243,'MO Store'!$A:$A,0))</f>
        <v>Romio Hamdar</v>
      </c>
      <c r="E243" s="4" t="str">
        <f>INDEX('MO Store'!G:G,MATCH($K243,'MO Store'!$A:$A,0))</f>
        <v>Isreal Gomez- Level Up</v>
      </c>
      <c r="F243" s="4" t="str">
        <f>INDEX('MO Store'!E:E,MATCH($K243,'MO Store'!$A:$A,0))</f>
        <v>Brittanie Braggs</v>
      </c>
      <c r="G243" s="4" t="str">
        <f>INDEX('MO Store'!I:I,MATCH($K243,'MO Store'!$A:$A,0))</f>
        <v>Regular</v>
      </c>
      <c r="H243" s="60" t="s">
        <v>314</v>
      </c>
      <c r="I243" s="19" t="s">
        <v>1986</v>
      </c>
      <c r="J243" s="19" t="s">
        <v>1493</v>
      </c>
      <c r="K243" s="18">
        <v>215661</v>
      </c>
      <c r="L243" s="18" t="str">
        <f t="shared" si="6"/>
        <v>No</v>
      </c>
      <c r="M243" s="18">
        <v>8.5</v>
      </c>
      <c r="N243" s="48">
        <v>0</v>
      </c>
      <c r="O243" s="48">
        <v>0</v>
      </c>
      <c r="P243" s="47">
        <f t="shared" si="7"/>
        <v>0</v>
      </c>
    </row>
    <row r="244" spans="1:16" x14ac:dyDescent="0.25">
      <c r="A244" s="4" t="str">
        <f>INDEX('MO Store'!B:B,MATCH($K244,'MO Store'!$A:$A,0))</f>
        <v>Arizona</v>
      </c>
      <c r="B244" s="4" t="str">
        <f>INDEX('MO Store'!C:C,MATCH($K244,'MO Store'!$A:$A,0))</f>
        <v>The Groves</v>
      </c>
      <c r="C244" s="4" t="str">
        <f>INDEX('MO Store'!D:D,MATCH($K244,'MO Store'!$A:$A,0))</f>
        <v>Anthony Galichet</v>
      </c>
      <c r="D244" s="4" t="str">
        <f>INDEX('MO Store'!F:F,MATCH($K244,'MO Store'!$A:$A,0))</f>
        <v>No SD</v>
      </c>
      <c r="E244" s="4" t="str">
        <f>INDEX('MO Store'!G:G,MATCH($K244,'MO Store'!$A:$A,0))</f>
        <v>Susu Leong</v>
      </c>
      <c r="F244" s="4" t="str">
        <f>INDEX('MO Store'!E:E,MATCH($K244,'MO Store'!$A:$A,0))</f>
        <v>Brittanie Braggs</v>
      </c>
      <c r="G244" s="4" t="str">
        <f>INDEX('MO Store'!I:I,MATCH($K244,'MO Store'!$A:$A,0))</f>
        <v>Regular</v>
      </c>
      <c r="H244" s="60" t="s">
        <v>997</v>
      </c>
      <c r="I244" s="19" t="s">
        <v>1994</v>
      </c>
      <c r="J244" s="19" t="s">
        <v>1494</v>
      </c>
      <c r="K244" s="18">
        <v>211579</v>
      </c>
      <c r="L244" s="18" t="str">
        <f t="shared" si="6"/>
        <v>No</v>
      </c>
      <c r="M244" s="18">
        <v>24.36</v>
      </c>
      <c r="N244" s="48">
        <v>0</v>
      </c>
      <c r="O244" s="48">
        <v>0</v>
      </c>
      <c r="P244" s="47">
        <f t="shared" si="7"/>
        <v>0</v>
      </c>
    </row>
    <row r="245" spans="1:16" x14ac:dyDescent="0.25">
      <c r="A245" s="4" t="str">
        <f>INDEX('MO Store'!B:B,MATCH($K245,'MO Store'!$A:$A,0))</f>
        <v>Houston East</v>
      </c>
      <c r="B245" s="4" t="str">
        <f>INDEX('MO Store'!C:C,MATCH($K245,'MO Store'!$A:$A,0))</f>
        <v>Angleton Harvin Dr</v>
      </c>
      <c r="C245" s="4" t="str">
        <f>INDEX('MO Store'!D:D,MATCH($K245,'MO Store'!$A:$A,0))</f>
        <v>Anthony Galichet</v>
      </c>
      <c r="D245" s="4" t="str">
        <f>INDEX('MO Store'!F:F,MATCH($K245,'MO Store'!$A:$A,0))</f>
        <v>Romio Hamdar</v>
      </c>
      <c r="E245" s="4" t="str">
        <f>INDEX('MO Store'!G:G,MATCH($K245,'MO Store'!$A:$A,0))</f>
        <v>Isreal Gomez- Level Up</v>
      </c>
      <c r="F245" s="4" t="str">
        <f>INDEX('MO Store'!E:E,MATCH($K245,'MO Store'!$A:$A,0))</f>
        <v>Brittanie Braggs</v>
      </c>
      <c r="G245" s="4" t="str">
        <f>INDEX('MO Store'!I:I,MATCH($K245,'MO Store'!$A:$A,0))</f>
        <v>Regular</v>
      </c>
      <c r="H245" s="60" t="s">
        <v>1903</v>
      </c>
      <c r="I245" s="19" t="s">
        <v>2230</v>
      </c>
      <c r="J245" s="19" t="s">
        <v>1494</v>
      </c>
      <c r="K245" s="18">
        <v>180412</v>
      </c>
      <c r="L245" s="18" t="str">
        <f t="shared" si="6"/>
        <v>No</v>
      </c>
      <c r="M245" s="18">
        <v>20.5</v>
      </c>
      <c r="N245" s="48">
        <v>0</v>
      </c>
      <c r="O245" s="48">
        <v>0</v>
      </c>
      <c r="P245" s="47">
        <f t="shared" si="7"/>
        <v>0</v>
      </c>
    </row>
    <row r="246" spans="1:16" x14ac:dyDescent="0.25">
      <c r="A246" s="4" t="str">
        <f>INDEX('MO Store'!B:B,MATCH($K246,'MO Store'!$A:$A,0))</f>
        <v>Wisconsin West</v>
      </c>
      <c r="B246" s="4" t="str">
        <f>INDEX('MO Store'!C:C,MATCH($K246,'MO Store'!$A:$A,0))</f>
        <v>Tomah Buan Street</v>
      </c>
      <c r="C246" s="4" t="str">
        <f>INDEX('MO Store'!D:D,MATCH($K246,'MO Store'!$A:$A,0))</f>
        <v>Anthony Galichet</v>
      </c>
      <c r="D246" s="4" t="str">
        <f>INDEX('MO Store'!F:F,MATCH($K246,'MO Store'!$A:$A,0))</f>
        <v>No SD</v>
      </c>
      <c r="E246" s="4" t="str">
        <f>INDEX('MO Store'!G:G,MATCH($K246,'MO Store'!$A:$A,0))</f>
        <v>Jayme Roraff</v>
      </c>
      <c r="F246" s="4" t="str">
        <f>INDEX('MO Store'!E:E,MATCH($K246,'MO Store'!$A:$A,0))</f>
        <v>Brittanie Braggs</v>
      </c>
      <c r="G246" s="4" t="str">
        <f>INDEX('MO Store'!I:I,MATCH($K246,'MO Store'!$A:$A,0))</f>
        <v>Battleship</v>
      </c>
      <c r="H246" s="60" t="s">
        <v>1010</v>
      </c>
      <c r="I246" s="19" t="s">
        <v>1997</v>
      </c>
      <c r="J246" s="19" t="s">
        <v>1493</v>
      </c>
      <c r="K246" s="18">
        <v>180228</v>
      </c>
      <c r="L246" s="18" t="str">
        <f t="shared" si="6"/>
        <v>No</v>
      </c>
      <c r="M246" s="18">
        <v>23.59</v>
      </c>
      <c r="N246" s="48">
        <v>0</v>
      </c>
      <c r="O246" s="48">
        <v>0</v>
      </c>
      <c r="P246" s="47">
        <f t="shared" si="7"/>
        <v>0</v>
      </c>
    </row>
    <row r="247" spans="1:16" x14ac:dyDescent="0.25">
      <c r="A247" s="4" t="str">
        <f>INDEX('MO Store'!B:B,MATCH($K247,'MO Store'!$A:$A,0))</f>
        <v>Wisconsin West</v>
      </c>
      <c r="B247" s="4" t="str">
        <f>INDEX('MO Store'!C:C,MATCH($K247,'MO Store'!$A:$A,0))</f>
        <v>Onalaska</v>
      </c>
      <c r="C247" s="4" t="str">
        <f>INDEX('MO Store'!D:D,MATCH($K247,'MO Store'!$A:$A,0))</f>
        <v>Anthony Galichet</v>
      </c>
      <c r="D247" s="4" t="str">
        <f>INDEX('MO Store'!F:F,MATCH($K247,'MO Store'!$A:$A,0))</f>
        <v>No SD</v>
      </c>
      <c r="E247" s="4" t="str">
        <f>INDEX('MO Store'!G:G,MATCH($K247,'MO Store'!$A:$A,0))</f>
        <v>Jayme Roraff</v>
      </c>
      <c r="F247" s="4" t="str">
        <f>INDEX('MO Store'!E:E,MATCH($K247,'MO Store'!$A:$A,0))</f>
        <v>Brittanie Braggs</v>
      </c>
      <c r="G247" s="4" t="str">
        <f>INDEX('MO Store'!I:I,MATCH($K247,'MO Store'!$A:$A,0))</f>
        <v>Flagship</v>
      </c>
      <c r="H247" s="60" t="s">
        <v>1031</v>
      </c>
      <c r="I247" s="19" t="s">
        <v>2007</v>
      </c>
      <c r="J247" s="19" t="s">
        <v>1493</v>
      </c>
      <c r="K247" s="18">
        <v>180225</v>
      </c>
      <c r="L247" s="18" t="str">
        <f t="shared" si="6"/>
        <v>No</v>
      </c>
      <c r="M247" s="18">
        <v>24.39</v>
      </c>
      <c r="N247" s="48">
        <v>0</v>
      </c>
      <c r="O247" s="48">
        <v>0</v>
      </c>
      <c r="P247" s="47">
        <f t="shared" si="7"/>
        <v>0</v>
      </c>
    </row>
    <row r="248" spans="1:16" x14ac:dyDescent="0.25">
      <c r="A248" s="4" t="str">
        <f>INDEX('MO Store'!B:B,MATCH($K248,'MO Store'!$A:$A,0))</f>
        <v>Houston South West</v>
      </c>
      <c r="B248" s="4" t="str">
        <f>INDEX('MO Store'!C:C,MATCH($K248,'MO Store'!$A:$A,0))</f>
        <v>Westheimer Tanglewilde</v>
      </c>
      <c r="C248" s="4" t="str">
        <f>INDEX('MO Store'!D:D,MATCH($K248,'MO Store'!$A:$A,0))</f>
        <v>Anthony Galichet</v>
      </c>
      <c r="D248" s="4" t="str">
        <f>INDEX('MO Store'!F:F,MATCH($K248,'MO Store'!$A:$A,0))</f>
        <v>Romio Hamdar</v>
      </c>
      <c r="E248" s="4" t="str">
        <f>INDEX('MO Store'!G:G,MATCH($K248,'MO Store'!$A:$A,0))</f>
        <v>Carlos Ayala-Level Up</v>
      </c>
      <c r="F248" s="4" t="str">
        <f>INDEX('MO Store'!E:E,MATCH($K248,'MO Store'!$A:$A,0))</f>
        <v>Brittanie Braggs</v>
      </c>
      <c r="G248" s="4" t="str">
        <f>INDEX('MO Store'!I:I,MATCH($K248,'MO Store'!$A:$A,0))</f>
        <v>Regular</v>
      </c>
      <c r="H248" s="60" t="s">
        <v>767</v>
      </c>
      <c r="I248" s="19" t="s">
        <v>2011</v>
      </c>
      <c r="J248" s="19" t="s">
        <v>1494</v>
      </c>
      <c r="K248" s="18">
        <v>209864</v>
      </c>
      <c r="L248" s="18" t="str">
        <f t="shared" si="6"/>
        <v>No</v>
      </c>
      <c r="M248" s="18">
        <v>22</v>
      </c>
      <c r="N248" s="48">
        <v>0</v>
      </c>
      <c r="O248" s="48">
        <v>0</v>
      </c>
      <c r="P248" s="47">
        <f t="shared" si="7"/>
        <v>0</v>
      </c>
    </row>
    <row r="249" spans="1:16" x14ac:dyDescent="0.25">
      <c r="A249" s="4" t="str">
        <f>INDEX('MO Store'!B:B,MATCH($K249,'MO Store'!$A:$A,0))</f>
        <v>Houston South West</v>
      </c>
      <c r="B249" s="4" t="str">
        <f>INDEX('MO Store'!C:C,MATCH($K249,'MO Store'!$A:$A,0))</f>
        <v>The Grid</v>
      </c>
      <c r="C249" s="4" t="str">
        <f>INDEX('MO Store'!D:D,MATCH($K249,'MO Store'!$A:$A,0))</f>
        <v>Anthony Galichet</v>
      </c>
      <c r="D249" s="4" t="str">
        <f>INDEX('MO Store'!F:F,MATCH($K249,'MO Store'!$A:$A,0))</f>
        <v>Romio Hamdar</v>
      </c>
      <c r="E249" s="4" t="str">
        <f>INDEX('MO Store'!G:G,MATCH($K249,'MO Store'!$A:$A,0))</f>
        <v>Carlos Ayala-Level Up</v>
      </c>
      <c r="F249" s="4" t="str">
        <f>INDEX('MO Store'!E:E,MATCH($K249,'MO Store'!$A:$A,0))</f>
        <v>Brittanie Braggs</v>
      </c>
      <c r="G249" s="4" t="str">
        <f>INDEX('MO Store'!I:I,MATCH($K249,'MO Store'!$A:$A,0))</f>
        <v>Battleship</v>
      </c>
      <c r="H249" s="60" t="s">
        <v>1009</v>
      </c>
      <c r="I249" s="19" t="s">
        <v>2025</v>
      </c>
      <c r="J249" s="19" t="s">
        <v>1494</v>
      </c>
      <c r="K249" s="18">
        <v>209858</v>
      </c>
      <c r="L249" s="18" t="str">
        <f t="shared" si="6"/>
        <v>No</v>
      </c>
      <c r="M249" s="18">
        <v>8.65</v>
      </c>
      <c r="N249" s="48">
        <v>0</v>
      </c>
      <c r="O249" s="48">
        <v>0</v>
      </c>
      <c r="P249" s="47">
        <f t="shared" si="7"/>
        <v>0</v>
      </c>
    </row>
    <row r="250" spans="1:16" x14ac:dyDescent="0.25">
      <c r="A250" s="4" t="str">
        <f>INDEX('MO Store'!B:B,MATCH($K250,'MO Store'!$A:$A,0))</f>
        <v>Colorado</v>
      </c>
      <c r="B250" s="4" t="str">
        <f>INDEX('MO Store'!C:C,MATCH($K250,'MO Store'!$A:$A,0))</f>
        <v>Fountain MESA ROAD</v>
      </c>
      <c r="C250" s="4" t="str">
        <f>INDEX('MO Store'!D:D,MATCH($K250,'MO Store'!$A:$A,0))</f>
        <v>Anthony Galichet</v>
      </c>
      <c r="D250" s="4" t="str">
        <f>INDEX('MO Store'!F:F,MATCH($K250,'MO Store'!$A:$A,0))</f>
        <v>Romio Hamdar</v>
      </c>
      <c r="E250" s="4" t="str">
        <f>INDEX('MO Store'!G:G,MATCH($K250,'MO Store'!$A:$A,0))</f>
        <v>Colorado Market - No TM</v>
      </c>
      <c r="F250" s="4" t="str">
        <f>INDEX('MO Store'!E:E,MATCH($K250,'MO Store'!$A:$A,0))</f>
        <v>Brittanie Braggs</v>
      </c>
      <c r="G250" s="4" t="str">
        <f>INDEX('MO Store'!I:I,MATCH($K250,'MO Store'!$A:$A,0))</f>
        <v>Battleship</v>
      </c>
      <c r="H250" s="60" t="s">
        <v>212</v>
      </c>
      <c r="I250" s="19" t="s">
        <v>2037</v>
      </c>
      <c r="J250" s="19" t="s">
        <v>1494</v>
      </c>
      <c r="K250" s="18">
        <v>178719</v>
      </c>
      <c r="L250" s="18" t="str">
        <f t="shared" si="6"/>
        <v>No</v>
      </c>
      <c r="M250" s="18">
        <v>13.95</v>
      </c>
      <c r="N250" s="48">
        <v>0</v>
      </c>
      <c r="O250" s="48">
        <v>0</v>
      </c>
      <c r="P250" s="47">
        <f t="shared" si="7"/>
        <v>0</v>
      </c>
    </row>
    <row r="251" spans="1:16" x14ac:dyDescent="0.25">
      <c r="A251" s="4" t="str">
        <f>INDEX('MO Store'!B:B,MATCH($K251,'MO Store'!$A:$A,0))</f>
        <v>Wisconsin West</v>
      </c>
      <c r="B251" s="4" t="str">
        <f>INDEX('MO Store'!C:C,MATCH($K251,'MO Store'!$A:$A,0))</f>
        <v>PLOVER</v>
      </c>
      <c r="C251" s="4" t="str">
        <f>INDEX('MO Store'!D:D,MATCH($K251,'MO Store'!$A:$A,0))</f>
        <v>Anthony Galichet</v>
      </c>
      <c r="D251" s="4" t="str">
        <f>INDEX('MO Store'!F:F,MATCH($K251,'MO Store'!$A:$A,0))</f>
        <v>No SD</v>
      </c>
      <c r="E251" s="4" t="str">
        <f>INDEX('MO Store'!G:G,MATCH($K251,'MO Store'!$A:$A,0))</f>
        <v>Jayme Roraff</v>
      </c>
      <c r="F251" s="4" t="str">
        <f>INDEX('MO Store'!E:E,MATCH($K251,'MO Store'!$A:$A,0))</f>
        <v>Brittanie Braggs</v>
      </c>
      <c r="G251" s="4" t="str">
        <f>INDEX('MO Store'!I:I,MATCH($K251,'MO Store'!$A:$A,0))</f>
        <v>Flagship</v>
      </c>
      <c r="H251" s="60" t="s">
        <v>1091</v>
      </c>
      <c r="I251" s="19" t="s">
        <v>2038</v>
      </c>
      <c r="J251" s="19" t="s">
        <v>1493</v>
      </c>
      <c r="K251" s="18">
        <v>207760</v>
      </c>
      <c r="L251" s="18" t="str">
        <f t="shared" si="6"/>
        <v>No</v>
      </c>
      <c r="M251" s="18">
        <v>18.18</v>
      </c>
      <c r="N251" s="48">
        <v>0</v>
      </c>
      <c r="O251" s="48">
        <v>0</v>
      </c>
      <c r="P251" s="47">
        <f t="shared" si="7"/>
        <v>0</v>
      </c>
    </row>
    <row r="252" spans="1:16" x14ac:dyDescent="0.25">
      <c r="A252" s="4" t="str">
        <f>INDEX('MO Store'!B:B,MATCH($K252,'MO Store'!$A:$A,0))</f>
        <v>San Antonio/Laredo</v>
      </c>
      <c r="B252" s="4" t="str">
        <f>INDEX('MO Store'!C:C,MATCH($K252,'MO Store'!$A:$A,0))</f>
        <v>Laredo Crossing</v>
      </c>
      <c r="C252" s="4" t="str">
        <f>INDEX('MO Store'!D:D,MATCH($K252,'MO Store'!$A:$A,0))</f>
        <v>Anthony Galichet</v>
      </c>
      <c r="D252" s="4" t="str">
        <f>INDEX('MO Store'!F:F,MATCH($K252,'MO Store'!$A:$A,0))</f>
        <v>Romio Hamdar</v>
      </c>
      <c r="E252" s="4" t="str">
        <f>INDEX('MO Store'!G:G,MATCH($K252,'MO Store'!$A:$A,0))</f>
        <v>Veronica Ramos</v>
      </c>
      <c r="F252" s="4" t="str">
        <f>INDEX('MO Store'!E:E,MATCH($K252,'MO Store'!$A:$A,0))</f>
        <v>Brittanie Braggs</v>
      </c>
      <c r="G252" s="4" t="str">
        <f>INDEX('MO Store'!I:I,MATCH($K252,'MO Store'!$A:$A,0))</f>
        <v>Regular</v>
      </c>
      <c r="H252" s="60" t="s">
        <v>157</v>
      </c>
      <c r="I252" s="19" t="s">
        <v>2044</v>
      </c>
      <c r="J252" s="19" t="s">
        <v>1494</v>
      </c>
      <c r="K252" s="18">
        <v>174067</v>
      </c>
      <c r="L252" s="18" t="str">
        <f t="shared" si="6"/>
        <v>No</v>
      </c>
      <c r="M252" s="18">
        <v>22.58</v>
      </c>
      <c r="N252" s="48">
        <v>0</v>
      </c>
      <c r="O252" s="48">
        <v>0</v>
      </c>
      <c r="P252" s="47">
        <f t="shared" si="7"/>
        <v>0</v>
      </c>
    </row>
    <row r="253" spans="1:16" x14ac:dyDescent="0.25">
      <c r="A253" s="4" t="str">
        <f>INDEX('MO Store'!B:B,MATCH($K253,'MO Store'!$A:$A,0))</f>
        <v>Colorado</v>
      </c>
      <c r="B253" s="4" t="str">
        <f>INDEX('MO Store'!C:C,MATCH($K253,'MO Store'!$A:$A,0))</f>
        <v>Academy Blvd CO</v>
      </c>
      <c r="C253" s="4" t="str">
        <f>INDEX('MO Store'!D:D,MATCH($K253,'MO Store'!$A:$A,0))</f>
        <v>Anthony Galichet</v>
      </c>
      <c r="D253" s="4" t="str">
        <f>INDEX('MO Store'!F:F,MATCH($K253,'MO Store'!$A:$A,0))</f>
        <v>Romio Hamdar</v>
      </c>
      <c r="E253" s="4" t="str">
        <f>INDEX('MO Store'!G:G,MATCH($K253,'MO Store'!$A:$A,0))</f>
        <v>Colorado Market - No TM</v>
      </c>
      <c r="F253" s="4" t="str">
        <f>INDEX('MO Store'!E:E,MATCH($K253,'MO Store'!$A:$A,0))</f>
        <v>Brittanie Braggs</v>
      </c>
      <c r="G253" s="4" t="str">
        <f>INDEX('MO Store'!I:I,MATCH($K253,'MO Store'!$A:$A,0))</f>
        <v>Regular</v>
      </c>
      <c r="H253" s="60" t="s">
        <v>1093</v>
      </c>
      <c r="I253" s="19" t="s">
        <v>2064</v>
      </c>
      <c r="J253" s="19" t="s">
        <v>1493</v>
      </c>
      <c r="K253" s="18">
        <v>176049</v>
      </c>
      <c r="L253" s="18" t="str">
        <f t="shared" si="6"/>
        <v>No</v>
      </c>
      <c r="M253" s="18">
        <v>19.18</v>
      </c>
      <c r="N253" s="48">
        <v>0</v>
      </c>
      <c r="O253" s="48">
        <v>0</v>
      </c>
      <c r="P253" s="47">
        <f t="shared" si="7"/>
        <v>0</v>
      </c>
    </row>
    <row r="254" spans="1:16" x14ac:dyDescent="0.25">
      <c r="A254" s="4" t="str">
        <f>INDEX('MO Store'!B:B,MATCH($K254,'MO Store'!$A:$A,0))</f>
        <v>North Carolina</v>
      </c>
      <c r="B254" s="4" t="str">
        <f>INDEX('MO Store'!C:C,MATCH($K254,'MO Store'!$A:$A,0))</f>
        <v>Durham</v>
      </c>
      <c r="C254" s="4" t="str">
        <f>INDEX('MO Store'!D:D,MATCH($K254,'MO Store'!$A:$A,0))</f>
        <v>Anthony Galichet</v>
      </c>
      <c r="D254" s="4" t="str">
        <f>INDEX('MO Store'!F:F,MATCH($K254,'MO Store'!$A:$A,0))</f>
        <v>No SD</v>
      </c>
      <c r="E254" s="4" t="str">
        <f>INDEX('MO Store'!G:G,MATCH($K254,'MO Store'!$A:$A,0))</f>
        <v>North Carolina Market - No TM</v>
      </c>
      <c r="F254" s="4" t="str">
        <f>INDEX('MO Store'!E:E,MATCH($K254,'MO Store'!$A:$A,0))</f>
        <v>Brittanie Braggs</v>
      </c>
      <c r="G254" s="4" t="str">
        <f>INDEX('MO Store'!I:I,MATCH($K254,'MO Store'!$A:$A,0))</f>
        <v>Regular</v>
      </c>
      <c r="H254" s="60" t="s">
        <v>738</v>
      </c>
      <c r="I254" s="19" t="s">
        <v>2068</v>
      </c>
      <c r="J254" s="19" t="s">
        <v>1494</v>
      </c>
      <c r="K254" s="18">
        <v>216129</v>
      </c>
      <c r="L254" s="18" t="str">
        <f t="shared" si="6"/>
        <v>No</v>
      </c>
      <c r="M254" s="18">
        <v>13.74</v>
      </c>
      <c r="N254" s="48">
        <v>0</v>
      </c>
      <c r="O254" s="48">
        <v>0</v>
      </c>
      <c r="P254" s="47">
        <f t="shared" si="7"/>
        <v>0</v>
      </c>
    </row>
    <row r="255" spans="1:16" x14ac:dyDescent="0.25">
      <c r="A255" s="4" t="str">
        <f>INDEX('MO Store'!B:B,MATCH($K255,'MO Store'!$A:$A,0))</f>
        <v>Houston North East</v>
      </c>
      <c r="B255" s="4" t="str">
        <f>INDEX('MO Store'!C:C,MATCH($K255,'MO Store'!$A:$A,0))</f>
        <v>Ponderosa Forest</v>
      </c>
      <c r="C255" s="4" t="str">
        <f>INDEX('MO Store'!D:D,MATCH($K255,'MO Store'!$A:$A,0))</f>
        <v>Anthony Galichet</v>
      </c>
      <c r="D255" s="4" t="str">
        <f>INDEX('MO Store'!F:F,MATCH($K255,'MO Store'!$A:$A,0))</f>
        <v>Romio Hamdar</v>
      </c>
      <c r="E255" s="4" t="str">
        <f>INDEX('MO Store'!G:G,MATCH($K255,'MO Store'!$A:$A,0))</f>
        <v>Suhail Ishaq</v>
      </c>
      <c r="F255" s="4" t="str">
        <f>INDEX('MO Store'!E:E,MATCH($K255,'MO Store'!$A:$A,0))</f>
        <v>Brittanie Braggs</v>
      </c>
      <c r="G255" s="4" t="str">
        <f>INDEX('MO Store'!I:I,MATCH($K255,'MO Store'!$A:$A,0))</f>
        <v>Regular</v>
      </c>
      <c r="H255" s="60" t="s">
        <v>641</v>
      </c>
      <c r="I255" s="19" t="s">
        <v>2081</v>
      </c>
      <c r="J255" s="19" t="s">
        <v>1494</v>
      </c>
      <c r="K255" s="18">
        <v>209868</v>
      </c>
      <c r="L255" s="18" t="str">
        <f t="shared" si="6"/>
        <v>No</v>
      </c>
      <c r="M255" s="18">
        <v>27.42</v>
      </c>
      <c r="N255" s="48">
        <v>0</v>
      </c>
      <c r="O255" s="48">
        <v>0</v>
      </c>
      <c r="P255" s="47">
        <f t="shared" si="7"/>
        <v>0</v>
      </c>
    </row>
    <row r="256" spans="1:16" x14ac:dyDescent="0.25">
      <c r="A256" s="4" t="str">
        <f>INDEX('MO Store'!B:B,MATCH($K256,'MO Store'!$A:$A,0))</f>
        <v>Arizona</v>
      </c>
      <c r="B256" s="4" t="str">
        <f>INDEX('MO Store'!C:C,MATCH($K256,'MO Store'!$A:$A,0))</f>
        <v>MIDVALE PLAZA</v>
      </c>
      <c r="C256" s="4" t="str">
        <f>INDEX('MO Store'!D:D,MATCH($K256,'MO Store'!$A:$A,0))</f>
        <v>Anthony Galichet</v>
      </c>
      <c r="D256" s="4" t="str">
        <f>INDEX('MO Store'!F:F,MATCH($K256,'MO Store'!$A:$A,0))</f>
        <v>No SD</v>
      </c>
      <c r="E256" s="4" t="str">
        <f>INDEX('MO Store'!G:G,MATCH($K256,'MO Store'!$A:$A,0))</f>
        <v>Susu Leong</v>
      </c>
      <c r="F256" s="4" t="str">
        <f>INDEX('MO Store'!E:E,MATCH($K256,'MO Store'!$A:$A,0))</f>
        <v>Brittanie Braggs</v>
      </c>
      <c r="G256" s="4" t="str">
        <f>INDEX('MO Store'!I:I,MATCH($K256,'MO Store'!$A:$A,0))</f>
        <v>Regular</v>
      </c>
      <c r="H256" s="60" t="s">
        <v>735</v>
      </c>
      <c r="I256" s="19" t="s">
        <v>2093</v>
      </c>
      <c r="J256" s="19" t="s">
        <v>1494</v>
      </c>
      <c r="K256" s="18">
        <v>216515</v>
      </c>
      <c r="L256" s="18" t="str">
        <f t="shared" si="6"/>
        <v>No</v>
      </c>
      <c r="M256" s="18">
        <v>33.440000000000005</v>
      </c>
      <c r="N256" s="48">
        <v>0</v>
      </c>
      <c r="O256" s="48">
        <v>0</v>
      </c>
      <c r="P256" s="47">
        <f t="shared" si="7"/>
        <v>0</v>
      </c>
    </row>
    <row r="257" spans="1:16" x14ac:dyDescent="0.25">
      <c r="A257" s="4" t="str">
        <f>INDEX('MO Store'!B:B,MATCH($K257,'MO Store'!$A:$A,0))</f>
        <v>Colorado</v>
      </c>
      <c r="B257" s="4" t="str">
        <f>INDEX('MO Store'!C:C,MATCH($K257,'MO Store'!$A:$A,0))</f>
        <v>Briargate</v>
      </c>
      <c r="C257" s="4" t="str">
        <f>INDEX('MO Store'!D:D,MATCH($K257,'MO Store'!$A:$A,0))</f>
        <v>Anthony Galichet</v>
      </c>
      <c r="D257" s="4" t="str">
        <f>INDEX('MO Store'!F:F,MATCH($K257,'MO Store'!$A:$A,0))</f>
        <v>Romio Hamdar</v>
      </c>
      <c r="E257" s="4" t="str">
        <f>INDEX('MO Store'!G:G,MATCH($K257,'MO Store'!$A:$A,0))</f>
        <v>Colorado Market - No TM</v>
      </c>
      <c r="F257" s="4" t="str">
        <f>INDEX('MO Store'!E:E,MATCH($K257,'MO Store'!$A:$A,0))</f>
        <v>Brittanie Braggs</v>
      </c>
      <c r="G257" s="4" t="str">
        <f>INDEX('MO Store'!I:I,MATCH($K257,'MO Store'!$A:$A,0))</f>
        <v>Regular</v>
      </c>
      <c r="H257" s="60" t="s">
        <v>1180</v>
      </c>
      <c r="I257" s="19" t="s">
        <v>2102</v>
      </c>
      <c r="J257" s="19" t="s">
        <v>1494</v>
      </c>
      <c r="K257" s="18">
        <v>178937</v>
      </c>
      <c r="L257" s="18" t="str">
        <f t="shared" si="6"/>
        <v>No</v>
      </c>
      <c r="M257" s="18">
        <v>6.12</v>
      </c>
      <c r="N257" s="48">
        <v>0</v>
      </c>
      <c r="O257" s="48">
        <v>0</v>
      </c>
      <c r="P257" s="47">
        <f t="shared" si="7"/>
        <v>0</v>
      </c>
    </row>
    <row r="258" spans="1:16" x14ac:dyDescent="0.25">
      <c r="A258" s="4" t="str">
        <f>INDEX('MO Store'!B:B,MATCH($K258,'MO Store'!$A:$A,0))</f>
        <v>Arizona</v>
      </c>
      <c r="B258" s="4" t="str">
        <f>INDEX('MO Store'!C:C,MATCH($K258,'MO Store'!$A:$A,0))</f>
        <v>Nogales - Mariposa Mall</v>
      </c>
      <c r="C258" s="4" t="str">
        <f>INDEX('MO Store'!D:D,MATCH($K258,'MO Store'!$A:$A,0))</f>
        <v>Anthony Galichet</v>
      </c>
      <c r="D258" s="4" t="str">
        <f>INDEX('MO Store'!F:F,MATCH($K258,'MO Store'!$A:$A,0))</f>
        <v>No SD</v>
      </c>
      <c r="E258" s="4" t="str">
        <f>INDEX('MO Store'!G:G,MATCH($K258,'MO Store'!$A:$A,0))</f>
        <v>Susu Leong</v>
      </c>
      <c r="F258" s="4" t="str">
        <f>INDEX('MO Store'!E:E,MATCH($K258,'MO Store'!$A:$A,0))</f>
        <v>Brittanie Braggs</v>
      </c>
      <c r="G258" s="4" t="str">
        <f>INDEX('MO Store'!I:I,MATCH($K258,'MO Store'!$A:$A,0))</f>
        <v>Regular</v>
      </c>
      <c r="H258" s="60" t="s">
        <v>940</v>
      </c>
      <c r="I258" s="19" t="s">
        <v>2103</v>
      </c>
      <c r="J258" s="19" t="s">
        <v>1494</v>
      </c>
      <c r="K258" s="18">
        <v>177961</v>
      </c>
      <c r="L258" s="18" t="str">
        <f t="shared" si="6"/>
        <v>No</v>
      </c>
      <c r="M258" s="18">
        <v>15.080000000000002</v>
      </c>
      <c r="N258" s="48">
        <v>0</v>
      </c>
      <c r="O258" s="48">
        <v>0</v>
      </c>
      <c r="P258" s="47">
        <f t="shared" si="7"/>
        <v>0</v>
      </c>
    </row>
    <row r="259" spans="1:16" x14ac:dyDescent="0.25">
      <c r="A259" s="4" t="str">
        <f>INDEX('MO Store'!B:B,MATCH($K259,'MO Store'!$A:$A,0))</f>
        <v>Colorado</v>
      </c>
      <c r="B259" s="4" t="str">
        <f>INDEX('MO Store'!C:C,MATCH($K259,'MO Store'!$A:$A,0))</f>
        <v>Sand Hill</v>
      </c>
      <c r="C259" s="4" t="str">
        <f>INDEX('MO Store'!D:D,MATCH($K259,'MO Store'!$A:$A,0))</f>
        <v>Anthony Galichet</v>
      </c>
      <c r="D259" s="4" t="str">
        <f>INDEX('MO Store'!F:F,MATCH($K259,'MO Store'!$A:$A,0))</f>
        <v>Romio Hamdar</v>
      </c>
      <c r="E259" s="4" t="str">
        <f>INDEX('MO Store'!G:G,MATCH($K259,'MO Store'!$A:$A,0))</f>
        <v>Colorado Market - No TM</v>
      </c>
      <c r="F259" s="4" t="str">
        <f>INDEX('MO Store'!E:E,MATCH($K259,'MO Store'!$A:$A,0))</f>
        <v>Brittanie Braggs</v>
      </c>
      <c r="G259" s="4" t="str">
        <f>INDEX('MO Store'!I:I,MATCH($K259,'MO Store'!$A:$A,0))</f>
        <v>Focus</v>
      </c>
      <c r="H259" s="60" t="s">
        <v>1016</v>
      </c>
      <c r="I259" s="19" t="s">
        <v>2105</v>
      </c>
      <c r="J259" s="19" t="s">
        <v>1494</v>
      </c>
      <c r="K259" s="18">
        <v>195709</v>
      </c>
      <c r="L259" s="18" t="str">
        <f t="shared" si="6"/>
        <v>No</v>
      </c>
      <c r="M259" s="18">
        <v>31.569999999999997</v>
      </c>
      <c r="N259" s="48">
        <v>0</v>
      </c>
      <c r="O259" s="48">
        <v>0</v>
      </c>
      <c r="P259" s="47">
        <f t="shared" si="7"/>
        <v>0</v>
      </c>
    </row>
    <row r="260" spans="1:16" x14ac:dyDescent="0.25">
      <c r="A260" s="4" t="str">
        <f>INDEX('MO Store'!B:B,MATCH($K260,'MO Store'!$A:$A,0))</f>
        <v>Arizona</v>
      </c>
      <c r="B260" s="4" t="str">
        <f>INDEX('MO Store'!C:C,MATCH($K260,'MO Store'!$A:$A,0))</f>
        <v>VAL VISTA</v>
      </c>
      <c r="C260" s="4" t="str">
        <f>INDEX('MO Store'!D:D,MATCH($K260,'MO Store'!$A:$A,0))</f>
        <v>Anthony Galichet</v>
      </c>
      <c r="D260" s="4" t="str">
        <f>INDEX('MO Store'!F:F,MATCH($K260,'MO Store'!$A:$A,0))</f>
        <v>No SD</v>
      </c>
      <c r="E260" s="4" t="str">
        <f>INDEX('MO Store'!G:G,MATCH($K260,'MO Store'!$A:$A,0))</f>
        <v>Susu Leong</v>
      </c>
      <c r="F260" s="4" t="str">
        <f>INDEX('MO Store'!E:E,MATCH($K260,'MO Store'!$A:$A,0))</f>
        <v>Brittanie Braggs</v>
      </c>
      <c r="G260" s="4" t="str">
        <f>INDEX('MO Store'!I:I,MATCH($K260,'MO Store'!$A:$A,0))</f>
        <v>Regular</v>
      </c>
      <c r="H260" s="60" t="s">
        <v>1065</v>
      </c>
      <c r="I260" s="19" t="s">
        <v>2115</v>
      </c>
      <c r="J260" s="19" t="s">
        <v>1494</v>
      </c>
      <c r="K260" s="18">
        <v>176995</v>
      </c>
      <c r="L260" s="18" t="str">
        <f t="shared" ref="L260:L323" si="8">IF(M260&gt;35,"Yes","No")</f>
        <v>No</v>
      </c>
      <c r="M260" s="18">
        <v>22.950000000000003</v>
      </c>
      <c r="N260" s="48">
        <v>0</v>
      </c>
      <c r="O260" s="48">
        <v>0</v>
      </c>
      <c r="P260" s="47">
        <f t="shared" ref="P260:P323" si="9">SUM(N260:O260)</f>
        <v>0</v>
      </c>
    </row>
    <row r="261" spans="1:16" x14ac:dyDescent="0.25">
      <c r="A261" s="4" t="str">
        <f>INDEX('MO Store'!B:B,MATCH($K261,'MO Store'!$A:$A,0))</f>
        <v>North Carolina</v>
      </c>
      <c r="B261" s="4" t="str">
        <f>INDEX('MO Store'!C:C,MATCH($K261,'MO Store'!$A:$A,0))</f>
        <v>Winterville NC</v>
      </c>
      <c r="C261" s="4" t="str">
        <f>INDEX('MO Store'!D:D,MATCH($K261,'MO Store'!$A:$A,0))</f>
        <v>Anthony Galichet</v>
      </c>
      <c r="D261" s="4" t="str">
        <f>INDEX('MO Store'!F:F,MATCH($K261,'MO Store'!$A:$A,0))</f>
        <v>No SD</v>
      </c>
      <c r="E261" s="4" t="str">
        <f>INDEX('MO Store'!G:G,MATCH($K261,'MO Store'!$A:$A,0))</f>
        <v>North Carolina Market - No TM</v>
      </c>
      <c r="F261" s="4" t="str">
        <f>INDEX('MO Store'!E:E,MATCH($K261,'MO Store'!$A:$A,0))</f>
        <v>Brittanie Braggs</v>
      </c>
      <c r="G261" s="4" t="str">
        <f>INDEX('MO Store'!I:I,MATCH($K261,'MO Store'!$A:$A,0))</f>
        <v>Regular</v>
      </c>
      <c r="H261" s="60" t="s">
        <v>1050</v>
      </c>
      <c r="I261" s="19" t="s">
        <v>2125</v>
      </c>
      <c r="J261" s="19" t="s">
        <v>1198</v>
      </c>
      <c r="K261" s="18">
        <v>177547</v>
      </c>
      <c r="L261" s="18" t="str">
        <f t="shared" si="8"/>
        <v>No</v>
      </c>
      <c r="M261" s="18">
        <v>21.87</v>
      </c>
      <c r="N261" s="48">
        <v>0</v>
      </c>
      <c r="O261" s="48">
        <v>0</v>
      </c>
      <c r="P261" s="47">
        <f t="shared" si="9"/>
        <v>0</v>
      </c>
    </row>
    <row r="262" spans="1:16" x14ac:dyDescent="0.25">
      <c r="A262" s="4" t="str">
        <f>INDEX('MO Store'!B:B,MATCH($K262,'MO Store'!$A:$A,0))</f>
        <v>North Carolina</v>
      </c>
      <c r="B262" s="4" t="str">
        <f>INDEX('MO Store'!C:C,MATCH($K262,'MO Store'!$A:$A,0))</f>
        <v>Garner Raleigh</v>
      </c>
      <c r="C262" s="4" t="str">
        <f>INDEX('MO Store'!D:D,MATCH($K262,'MO Store'!$A:$A,0))</f>
        <v>Anthony Galichet</v>
      </c>
      <c r="D262" s="4" t="str">
        <f>INDEX('MO Store'!F:F,MATCH($K262,'MO Store'!$A:$A,0))</f>
        <v>No SD</v>
      </c>
      <c r="E262" s="4" t="str">
        <f>INDEX('MO Store'!G:G,MATCH($K262,'MO Store'!$A:$A,0))</f>
        <v>North Carolina Market - No TM</v>
      </c>
      <c r="F262" s="4" t="str">
        <f>INDEX('MO Store'!E:E,MATCH($K262,'MO Store'!$A:$A,0))</f>
        <v>Brittanie Braggs</v>
      </c>
      <c r="G262" s="4" t="str">
        <f>INDEX('MO Store'!I:I,MATCH($K262,'MO Store'!$A:$A,0))</f>
        <v>Regular</v>
      </c>
      <c r="H262" s="60" t="s">
        <v>1102</v>
      </c>
      <c r="I262" s="19" t="s">
        <v>2140</v>
      </c>
      <c r="J262" s="19" t="s">
        <v>1494</v>
      </c>
      <c r="K262" s="18">
        <v>176289</v>
      </c>
      <c r="L262" s="18" t="str">
        <f t="shared" si="8"/>
        <v>No</v>
      </c>
      <c r="M262" s="18">
        <v>24.090000000000003</v>
      </c>
      <c r="N262" s="48">
        <v>0</v>
      </c>
      <c r="O262" s="48">
        <v>0</v>
      </c>
      <c r="P262" s="47">
        <f t="shared" si="9"/>
        <v>0</v>
      </c>
    </row>
    <row r="263" spans="1:16" x14ac:dyDescent="0.25">
      <c r="A263" s="4" t="str">
        <f>INDEX('MO Store'!B:B,MATCH($K263,'MO Store'!$A:$A,0))</f>
        <v>Arizona</v>
      </c>
      <c r="B263" s="4" t="str">
        <f>INDEX('MO Store'!C:C,MATCH($K263,'MO Store'!$A:$A,0))</f>
        <v>Nogales - Mariposa Mall</v>
      </c>
      <c r="C263" s="4" t="str">
        <f>INDEX('MO Store'!D:D,MATCH($K263,'MO Store'!$A:$A,0))</f>
        <v>Anthony Galichet</v>
      </c>
      <c r="D263" s="4" t="str">
        <f>INDEX('MO Store'!F:F,MATCH($K263,'MO Store'!$A:$A,0))</f>
        <v>No SD</v>
      </c>
      <c r="E263" s="4" t="str">
        <f>INDEX('MO Store'!G:G,MATCH($K263,'MO Store'!$A:$A,0))</f>
        <v>Susu Leong</v>
      </c>
      <c r="F263" s="4" t="str">
        <f>INDEX('MO Store'!E:E,MATCH($K263,'MO Store'!$A:$A,0))</f>
        <v>Brittanie Braggs</v>
      </c>
      <c r="G263" s="4" t="str">
        <f>INDEX('MO Store'!I:I,MATCH($K263,'MO Store'!$A:$A,0))</f>
        <v>Regular</v>
      </c>
      <c r="H263" s="60" t="s">
        <v>200</v>
      </c>
      <c r="I263" s="19" t="s">
        <v>2145</v>
      </c>
      <c r="J263" s="19" t="s">
        <v>1494</v>
      </c>
      <c r="K263" s="18">
        <v>177961</v>
      </c>
      <c r="L263" s="18" t="str">
        <f t="shared" si="8"/>
        <v>No</v>
      </c>
      <c r="M263" s="18">
        <v>32.090000000000003</v>
      </c>
      <c r="N263" s="48">
        <v>0</v>
      </c>
      <c r="O263" s="48">
        <v>0</v>
      </c>
      <c r="P263" s="47">
        <f t="shared" si="9"/>
        <v>0</v>
      </c>
    </row>
    <row r="264" spans="1:16" x14ac:dyDescent="0.25">
      <c r="A264" s="4" t="str">
        <f>INDEX('MO Store'!B:B,MATCH($K264,'MO Store'!$A:$A,0))</f>
        <v>Houston South West</v>
      </c>
      <c r="B264" s="4" t="str">
        <f>INDEX('MO Store'!C:C,MATCH($K264,'MO Store'!$A:$A,0))</f>
        <v>Kingsbridge</v>
      </c>
      <c r="C264" s="4" t="str">
        <f>INDEX('MO Store'!D:D,MATCH($K264,'MO Store'!$A:$A,0))</f>
        <v>Anthony Galichet</v>
      </c>
      <c r="D264" s="4" t="str">
        <f>INDEX('MO Store'!F:F,MATCH($K264,'MO Store'!$A:$A,0))</f>
        <v>Romio Hamdar</v>
      </c>
      <c r="E264" s="4" t="str">
        <f>INDEX('MO Store'!G:G,MATCH($K264,'MO Store'!$A:$A,0))</f>
        <v>Carlos Ayala-Level Up</v>
      </c>
      <c r="F264" s="4" t="str">
        <f>INDEX('MO Store'!E:E,MATCH($K264,'MO Store'!$A:$A,0))</f>
        <v>Brittanie Braggs</v>
      </c>
      <c r="G264" s="4" t="str">
        <f>INDEX('MO Store'!I:I,MATCH($K264,'MO Store'!$A:$A,0))</f>
        <v>Regular</v>
      </c>
      <c r="H264" s="60" t="s">
        <v>765</v>
      </c>
      <c r="I264" s="19" t="s">
        <v>2149</v>
      </c>
      <c r="J264" s="19" t="s">
        <v>1494</v>
      </c>
      <c r="K264" s="18">
        <v>209862</v>
      </c>
      <c r="L264" s="18" t="str">
        <f t="shared" si="8"/>
        <v>No</v>
      </c>
      <c r="M264" s="18">
        <v>29.64</v>
      </c>
      <c r="N264" s="48">
        <v>0</v>
      </c>
      <c r="O264" s="48">
        <v>0</v>
      </c>
      <c r="P264" s="47">
        <f t="shared" si="9"/>
        <v>0</v>
      </c>
    </row>
    <row r="265" spans="1:16" x14ac:dyDescent="0.25">
      <c r="A265" s="4" t="str">
        <f>INDEX('MO Store'!B:B,MATCH($K265,'MO Store'!$A:$A,0))</f>
        <v>Houston East</v>
      </c>
      <c r="B265" s="4" t="str">
        <f>INDEX('MO Store'!C:C,MATCH($K265,'MO Store'!$A:$A,0))</f>
        <v>Falls Creek Humble</v>
      </c>
      <c r="C265" s="4" t="str">
        <f>INDEX('MO Store'!D:D,MATCH($K265,'MO Store'!$A:$A,0))</f>
        <v>Anthony Galichet</v>
      </c>
      <c r="D265" s="4" t="str">
        <f>INDEX('MO Store'!F:F,MATCH($K265,'MO Store'!$A:$A,0))</f>
        <v>Romio Hamdar</v>
      </c>
      <c r="E265" s="4" t="str">
        <f>INDEX('MO Store'!G:G,MATCH($K265,'MO Store'!$A:$A,0))</f>
        <v>Isreal Gomez- Level Up</v>
      </c>
      <c r="F265" s="4" t="str">
        <f>INDEX('MO Store'!E:E,MATCH($K265,'MO Store'!$A:$A,0))</f>
        <v>Brittanie Braggs</v>
      </c>
      <c r="G265" s="4" t="str">
        <f>INDEX('MO Store'!I:I,MATCH($K265,'MO Store'!$A:$A,0))</f>
        <v>Battleship</v>
      </c>
      <c r="H265" s="60" t="s">
        <v>907</v>
      </c>
      <c r="I265" s="19" t="s">
        <v>2165</v>
      </c>
      <c r="J265" s="19" t="s">
        <v>1494</v>
      </c>
      <c r="K265" s="18">
        <v>176028</v>
      </c>
      <c r="L265" s="18" t="str">
        <f t="shared" si="8"/>
        <v>No</v>
      </c>
      <c r="M265" s="18">
        <v>21.9</v>
      </c>
      <c r="N265" s="48">
        <v>0</v>
      </c>
      <c r="O265" s="48">
        <v>0</v>
      </c>
      <c r="P265" s="47">
        <f t="shared" si="9"/>
        <v>0</v>
      </c>
    </row>
    <row r="266" spans="1:16" x14ac:dyDescent="0.25">
      <c r="A266" s="4" t="str">
        <f>INDEX('MO Store'!B:B,MATCH($K266,'MO Store'!$A:$A,0))</f>
        <v>Houston North East</v>
      </c>
      <c r="B266" s="4" t="str">
        <f>INDEX('MO Store'!C:C,MATCH($K266,'MO Store'!$A:$A,0))</f>
        <v>Missouri City</v>
      </c>
      <c r="C266" s="4" t="str">
        <f>INDEX('MO Store'!D:D,MATCH($K266,'MO Store'!$A:$A,0))</f>
        <v>Anthony Galichet</v>
      </c>
      <c r="D266" s="4" t="str">
        <f>INDEX('MO Store'!F:F,MATCH($K266,'MO Store'!$A:$A,0))</f>
        <v>Romio Hamdar</v>
      </c>
      <c r="E266" s="4" t="str">
        <f>INDEX('MO Store'!G:G,MATCH($K266,'MO Store'!$A:$A,0))</f>
        <v>Suhail Ishaq</v>
      </c>
      <c r="F266" s="4" t="str">
        <f>INDEX('MO Store'!E:E,MATCH($K266,'MO Store'!$A:$A,0))</f>
        <v>Brittanie Braggs</v>
      </c>
      <c r="G266" s="4" t="str">
        <f>INDEX('MO Store'!I:I,MATCH($K266,'MO Store'!$A:$A,0))</f>
        <v>Regular</v>
      </c>
      <c r="H266" s="60" t="s">
        <v>936</v>
      </c>
      <c r="I266" s="19" t="s">
        <v>2188</v>
      </c>
      <c r="J266" s="19" t="s">
        <v>1493</v>
      </c>
      <c r="K266" s="18">
        <v>174113</v>
      </c>
      <c r="L266" s="18" t="str">
        <f t="shared" si="8"/>
        <v>No</v>
      </c>
      <c r="M266" s="18">
        <v>12.239999999999998</v>
      </c>
      <c r="N266" s="48">
        <v>0</v>
      </c>
      <c r="O266" s="48">
        <v>0</v>
      </c>
      <c r="P266" s="47">
        <f t="shared" si="9"/>
        <v>0</v>
      </c>
    </row>
    <row r="267" spans="1:16" x14ac:dyDescent="0.25">
      <c r="A267" s="4" t="str">
        <f>INDEX('MO Store'!B:B,MATCH($K267,'MO Store'!$A:$A,0))</f>
        <v>Wisconsin West</v>
      </c>
      <c r="B267" s="4" t="str">
        <f>INDEX('MO Store'!C:C,MATCH($K267,'MO Store'!$A:$A,0))</f>
        <v>APPLETON</v>
      </c>
      <c r="C267" s="4" t="str">
        <f>INDEX('MO Store'!D:D,MATCH($K267,'MO Store'!$A:$A,0))</f>
        <v>Anthony Galichet</v>
      </c>
      <c r="D267" s="4" t="str">
        <f>INDEX('MO Store'!F:F,MATCH($K267,'MO Store'!$A:$A,0))</f>
        <v>No SD</v>
      </c>
      <c r="E267" s="4" t="str">
        <f>INDEX('MO Store'!G:G,MATCH($K267,'MO Store'!$A:$A,0))</f>
        <v>Jayme Roraff</v>
      </c>
      <c r="F267" s="4" t="str">
        <f>INDEX('MO Store'!E:E,MATCH($K267,'MO Store'!$A:$A,0))</f>
        <v>Brittanie Braggs</v>
      </c>
      <c r="G267" s="4" t="str">
        <f>INDEX('MO Store'!I:I,MATCH($K267,'MO Store'!$A:$A,0))</f>
        <v>Battleship</v>
      </c>
      <c r="H267" s="60" t="s">
        <v>960</v>
      </c>
      <c r="I267" s="19" t="s">
        <v>2201</v>
      </c>
      <c r="J267" s="19" t="s">
        <v>1493</v>
      </c>
      <c r="K267" s="18">
        <v>207757</v>
      </c>
      <c r="L267" s="18" t="str">
        <f t="shared" si="8"/>
        <v>No</v>
      </c>
      <c r="M267" s="18">
        <v>17.770000000000003</v>
      </c>
      <c r="N267" s="48">
        <v>0</v>
      </c>
      <c r="O267" s="48">
        <v>0</v>
      </c>
      <c r="P267" s="47">
        <f t="shared" si="9"/>
        <v>0</v>
      </c>
    </row>
    <row r="268" spans="1:16" x14ac:dyDescent="0.25">
      <c r="A268" s="4" t="str">
        <f>INDEX('MO Store'!B:B,MATCH($K268,'MO Store'!$A:$A,0))</f>
        <v>Houston South West</v>
      </c>
      <c r="B268" s="4" t="str">
        <f>INDEX('MO Store'!C:C,MATCH($K268,'MO Store'!$A:$A,0))</f>
        <v>The Grid</v>
      </c>
      <c r="C268" s="4" t="str">
        <f>INDEX('MO Store'!D:D,MATCH($K268,'MO Store'!$A:$A,0))</f>
        <v>Anthony Galichet</v>
      </c>
      <c r="D268" s="4" t="str">
        <f>INDEX('MO Store'!F:F,MATCH($K268,'MO Store'!$A:$A,0))</f>
        <v>Romio Hamdar</v>
      </c>
      <c r="E268" s="4" t="str">
        <f>INDEX('MO Store'!G:G,MATCH($K268,'MO Store'!$A:$A,0))</f>
        <v>Carlos Ayala-Level Up</v>
      </c>
      <c r="F268" s="4" t="str">
        <f>INDEX('MO Store'!E:E,MATCH($K268,'MO Store'!$A:$A,0))</f>
        <v>Brittanie Braggs</v>
      </c>
      <c r="G268" s="4" t="str">
        <f>INDEX('MO Store'!I:I,MATCH($K268,'MO Store'!$A:$A,0))</f>
        <v>Battleship</v>
      </c>
      <c r="H268" s="60" t="s">
        <v>938</v>
      </c>
      <c r="I268" s="19" t="s">
        <v>2217</v>
      </c>
      <c r="J268" s="19" t="s">
        <v>1494</v>
      </c>
      <c r="K268" s="18">
        <v>209858</v>
      </c>
      <c r="L268" s="18" t="str">
        <f t="shared" si="8"/>
        <v>No</v>
      </c>
      <c r="M268" s="18">
        <v>13.46</v>
      </c>
      <c r="N268" s="48">
        <v>0</v>
      </c>
      <c r="O268" s="48">
        <v>0</v>
      </c>
      <c r="P268" s="47">
        <f t="shared" si="9"/>
        <v>0</v>
      </c>
    </row>
    <row r="269" spans="1:16" x14ac:dyDescent="0.25">
      <c r="A269" s="4" t="str">
        <f>INDEX('MO Store'!B:B,MATCH($K269,'MO Store'!$A:$A,0))</f>
        <v>Houston North East</v>
      </c>
      <c r="B269" s="4" t="str">
        <f>INDEX('MO Store'!C:C,MATCH($K269,'MO Store'!$A:$A,0))</f>
        <v>Richmond (River Park)</v>
      </c>
      <c r="C269" s="4" t="str">
        <f>INDEX('MO Store'!D:D,MATCH($K269,'MO Store'!$A:$A,0))</f>
        <v>Anthony Galichet</v>
      </c>
      <c r="D269" s="4" t="str">
        <f>INDEX('MO Store'!F:F,MATCH($K269,'MO Store'!$A:$A,0))</f>
        <v>Romio Hamdar</v>
      </c>
      <c r="E269" s="4" t="str">
        <f>INDEX('MO Store'!G:G,MATCH($K269,'MO Store'!$A:$A,0))</f>
        <v>Suhail Ishaq</v>
      </c>
      <c r="F269" s="4" t="str">
        <f>INDEX('MO Store'!E:E,MATCH($K269,'MO Store'!$A:$A,0))</f>
        <v>Brittanie Braggs</v>
      </c>
      <c r="G269" s="4" t="str">
        <f>INDEX('MO Store'!I:I,MATCH($K269,'MO Store'!$A:$A,0))</f>
        <v>Regular</v>
      </c>
      <c r="H269" s="60" t="s">
        <v>1052</v>
      </c>
      <c r="I269" s="19" t="s">
        <v>2221</v>
      </c>
      <c r="J269" s="19" t="s">
        <v>1493</v>
      </c>
      <c r="K269" s="18">
        <v>174110</v>
      </c>
      <c r="L269" s="18" t="str">
        <f t="shared" si="8"/>
        <v>No</v>
      </c>
      <c r="M269" s="18">
        <v>24.78</v>
      </c>
      <c r="N269" s="48">
        <v>0</v>
      </c>
      <c r="O269" s="48">
        <v>0</v>
      </c>
      <c r="P269" s="47">
        <f t="shared" si="9"/>
        <v>0</v>
      </c>
    </row>
    <row r="270" spans="1:16" x14ac:dyDescent="0.25">
      <c r="A270" s="4" t="str">
        <f>INDEX('MO Store'!B:B,MATCH($K270,'MO Store'!$A:$A,0))</f>
        <v>Arizona</v>
      </c>
      <c r="B270" s="4" t="str">
        <f>INDEX('MO Store'!C:C,MATCH($K270,'MO Store'!$A:$A,0))</f>
        <v>MIDVALE PLAZA</v>
      </c>
      <c r="C270" s="4" t="str">
        <f>INDEX('MO Store'!D:D,MATCH($K270,'MO Store'!$A:$A,0))</f>
        <v>Anthony Galichet</v>
      </c>
      <c r="D270" s="4" t="str">
        <f>INDEX('MO Store'!F:F,MATCH($K270,'MO Store'!$A:$A,0))</f>
        <v>No SD</v>
      </c>
      <c r="E270" s="4" t="str">
        <f>INDEX('MO Store'!G:G,MATCH($K270,'MO Store'!$A:$A,0))</f>
        <v>Susu Leong</v>
      </c>
      <c r="F270" s="4" t="str">
        <f>INDEX('MO Store'!E:E,MATCH($K270,'MO Store'!$A:$A,0))</f>
        <v>Brittanie Braggs</v>
      </c>
      <c r="G270" s="4" t="str">
        <f>INDEX('MO Store'!I:I,MATCH($K270,'MO Store'!$A:$A,0))</f>
        <v>Regular</v>
      </c>
      <c r="H270" s="60" t="s">
        <v>338</v>
      </c>
      <c r="I270" s="19" t="s">
        <v>2223</v>
      </c>
      <c r="J270" s="19" t="s">
        <v>1494</v>
      </c>
      <c r="K270" s="18">
        <v>216515</v>
      </c>
      <c r="L270" s="18" t="str">
        <f t="shared" si="8"/>
        <v>No</v>
      </c>
      <c r="M270" s="18">
        <v>10.83</v>
      </c>
      <c r="N270" s="48">
        <v>0</v>
      </c>
      <c r="O270" s="48">
        <v>0</v>
      </c>
      <c r="P270" s="47">
        <f t="shared" si="9"/>
        <v>0</v>
      </c>
    </row>
    <row r="271" spans="1:16" x14ac:dyDescent="0.25">
      <c r="A271" s="4" t="str">
        <f>INDEX('MO Store'!B:B,MATCH($K271,'MO Store'!$A:$A,0))</f>
        <v>Houston North East</v>
      </c>
      <c r="B271" s="4" t="str">
        <f>INDEX('MO Store'!C:C,MATCH($K271,'MO Store'!$A:$A,0))</f>
        <v>Missouri City</v>
      </c>
      <c r="C271" s="4" t="str">
        <f>INDEX('MO Store'!D:D,MATCH($K271,'MO Store'!$A:$A,0))</f>
        <v>Anthony Galichet</v>
      </c>
      <c r="D271" s="4" t="str">
        <f>INDEX('MO Store'!F:F,MATCH($K271,'MO Store'!$A:$A,0))</f>
        <v>Romio Hamdar</v>
      </c>
      <c r="E271" s="4" t="str">
        <f>INDEX('MO Store'!G:G,MATCH($K271,'MO Store'!$A:$A,0))</f>
        <v>Suhail Ishaq</v>
      </c>
      <c r="F271" s="4" t="str">
        <f>INDEX('MO Store'!E:E,MATCH($K271,'MO Store'!$A:$A,0))</f>
        <v>Brittanie Braggs</v>
      </c>
      <c r="G271" s="4" t="str">
        <f>INDEX('MO Store'!I:I,MATCH($K271,'MO Store'!$A:$A,0))</f>
        <v>Regular</v>
      </c>
      <c r="H271" s="60" t="s">
        <v>1092</v>
      </c>
      <c r="I271" s="19" t="s">
        <v>2047</v>
      </c>
      <c r="J271" s="19" t="s">
        <v>1493</v>
      </c>
      <c r="K271" s="18">
        <v>174113</v>
      </c>
      <c r="L271" s="18" t="str">
        <f t="shared" si="8"/>
        <v>No</v>
      </c>
      <c r="M271" s="18">
        <v>6.2</v>
      </c>
      <c r="N271" s="48">
        <v>0</v>
      </c>
      <c r="O271" s="48">
        <v>0</v>
      </c>
      <c r="P271" s="47">
        <f t="shared" si="9"/>
        <v>0</v>
      </c>
    </row>
    <row r="272" spans="1:16" x14ac:dyDescent="0.25">
      <c r="A272" s="4" t="str">
        <f>INDEX('MO Store'!B:B,MATCH($K272,'MO Store'!$A:$A,0))</f>
        <v>San Antonio/Laredo</v>
      </c>
      <c r="B272" s="4" t="str">
        <f>INDEX('MO Store'!C:C,MATCH($K272,'MO Store'!$A:$A,0))</f>
        <v>LAREDO PLANTATION CENTRE</v>
      </c>
      <c r="C272" s="4" t="str">
        <f>INDEX('MO Store'!D:D,MATCH($K272,'MO Store'!$A:$A,0))</f>
        <v>Anthony Galichet</v>
      </c>
      <c r="D272" s="4" t="str">
        <f>INDEX('MO Store'!F:F,MATCH($K272,'MO Store'!$A:$A,0))</f>
        <v>Romio Hamdar</v>
      </c>
      <c r="E272" s="4" t="str">
        <f>INDEX('MO Store'!G:G,MATCH($K272,'MO Store'!$A:$A,0))</f>
        <v>Veronica Ramos</v>
      </c>
      <c r="F272" s="4" t="str">
        <f>INDEX('MO Store'!E:E,MATCH($K272,'MO Store'!$A:$A,0))</f>
        <v>Brittanie Braggs</v>
      </c>
      <c r="G272" s="4" t="str">
        <f>INDEX('MO Store'!I:I,MATCH($K272,'MO Store'!$A:$A,0))</f>
        <v>Flagship</v>
      </c>
      <c r="H272" s="60" t="s">
        <v>1509</v>
      </c>
      <c r="I272" s="19" t="s">
        <v>2231</v>
      </c>
      <c r="J272" s="19" t="s">
        <v>1494</v>
      </c>
      <c r="K272" s="18">
        <v>207752</v>
      </c>
      <c r="L272" s="18" t="str">
        <f t="shared" si="8"/>
        <v>No</v>
      </c>
      <c r="M272" s="18">
        <v>21.12</v>
      </c>
      <c r="N272" s="48">
        <v>0</v>
      </c>
      <c r="O272" s="48">
        <v>0</v>
      </c>
      <c r="P272" s="47">
        <f t="shared" si="9"/>
        <v>0</v>
      </c>
    </row>
    <row r="273" spans="1:16" x14ac:dyDescent="0.25">
      <c r="A273" s="4" t="str">
        <f>INDEX('MO Store'!B:B,MATCH($K273,'MO Store'!$A:$A,0))</f>
        <v>Arizona</v>
      </c>
      <c r="B273" s="4" t="str">
        <f>INDEX('MO Store'!C:C,MATCH($K273,'MO Store'!$A:$A,0))</f>
        <v>VAL VISTA</v>
      </c>
      <c r="C273" s="4" t="str">
        <f>INDEX('MO Store'!D:D,MATCH($K273,'MO Store'!$A:$A,0))</f>
        <v>Anthony Galichet</v>
      </c>
      <c r="D273" s="4" t="str">
        <f>INDEX('MO Store'!F:F,MATCH($K273,'MO Store'!$A:$A,0))</f>
        <v>No SD</v>
      </c>
      <c r="E273" s="4" t="str">
        <f>INDEX('MO Store'!G:G,MATCH($K273,'MO Store'!$A:$A,0))</f>
        <v>Susu Leong</v>
      </c>
      <c r="F273" s="4" t="str">
        <f>INDEX('MO Store'!E:E,MATCH($K273,'MO Store'!$A:$A,0))</f>
        <v>Brittanie Braggs</v>
      </c>
      <c r="G273" s="4" t="str">
        <f>INDEX('MO Store'!I:I,MATCH($K273,'MO Store'!$A:$A,0))</f>
        <v>Regular</v>
      </c>
      <c r="H273" s="60" t="s">
        <v>666</v>
      </c>
      <c r="I273" s="19" t="s">
        <v>2120</v>
      </c>
      <c r="J273" s="19" t="s">
        <v>1198</v>
      </c>
      <c r="K273" s="18">
        <v>176995</v>
      </c>
      <c r="L273" s="18" t="str">
        <f t="shared" si="8"/>
        <v>No</v>
      </c>
      <c r="M273" s="18">
        <v>6.95</v>
      </c>
      <c r="N273" s="48">
        <v>0</v>
      </c>
      <c r="O273" s="48">
        <v>0</v>
      </c>
      <c r="P273" s="47">
        <f t="shared" si="9"/>
        <v>0</v>
      </c>
    </row>
    <row r="274" spans="1:16" x14ac:dyDescent="0.25">
      <c r="A274" s="4" t="str">
        <f>INDEX('MO Store'!B:B,MATCH($K274,'MO Store'!$A:$A,0))</f>
        <v>Arizona</v>
      </c>
      <c r="B274" s="4" t="str">
        <f>INDEX('MO Store'!C:C,MATCH($K274,'MO Store'!$A:$A,0))</f>
        <v>Bethany Home</v>
      </c>
      <c r="C274" s="4" t="str">
        <f>INDEX('MO Store'!D:D,MATCH($K274,'MO Store'!$A:$A,0))</f>
        <v>Anthony Galichet</v>
      </c>
      <c r="D274" s="4" t="str">
        <f>INDEX('MO Store'!F:F,MATCH($K274,'MO Store'!$A:$A,0))</f>
        <v>No SD</v>
      </c>
      <c r="E274" s="4" t="str">
        <f>INDEX('MO Store'!G:G,MATCH($K274,'MO Store'!$A:$A,0))</f>
        <v>Susu Leong</v>
      </c>
      <c r="F274" s="4" t="str">
        <f>INDEX('MO Store'!E:E,MATCH($K274,'MO Store'!$A:$A,0))</f>
        <v>Brittanie Braggs</v>
      </c>
      <c r="G274" s="4" t="str">
        <f>INDEX('MO Store'!I:I,MATCH($K274,'MO Store'!$A:$A,0))</f>
        <v>Regular</v>
      </c>
      <c r="H274" s="60" t="s">
        <v>1889</v>
      </c>
      <c r="I274" s="19" t="s">
        <v>2232</v>
      </c>
      <c r="J274" s="19" t="s">
        <v>1494</v>
      </c>
      <c r="K274" s="18">
        <v>216514</v>
      </c>
      <c r="L274" s="18" t="str">
        <f t="shared" si="8"/>
        <v>No</v>
      </c>
      <c r="M274" s="18">
        <v>11.53</v>
      </c>
      <c r="N274" s="48">
        <v>0</v>
      </c>
      <c r="O274" s="48">
        <v>0</v>
      </c>
      <c r="P274" s="47">
        <f t="shared" si="9"/>
        <v>0</v>
      </c>
    </row>
    <row r="275" spans="1:16" x14ac:dyDescent="0.25">
      <c r="A275" s="4" t="str">
        <f>INDEX('MO Store'!B:B,MATCH($K275,'MO Store'!$A:$A,0))</f>
        <v>Wisconsin West</v>
      </c>
      <c r="B275" s="4" t="str">
        <f>INDEX('MO Store'!C:C,MATCH($K275,'MO Store'!$A:$A,0))</f>
        <v>APPLETON</v>
      </c>
      <c r="C275" s="4" t="str">
        <f>INDEX('MO Store'!D:D,MATCH($K275,'MO Store'!$A:$A,0))</f>
        <v>Anthony Galichet</v>
      </c>
      <c r="D275" s="4" t="str">
        <f>INDEX('MO Store'!F:F,MATCH($K275,'MO Store'!$A:$A,0))</f>
        <v>No SD</v>
      </c>
      <c r="E275" s="4" t="str">
        <f>INDEX('MO Store'!G:G,MATCH($K275,'MO Store'!$A:$A,0))</f>
        <v>Jayme Roraff</v>
      </c>
      <c r="F275" s="4" t="str">
        <f>INDEX('MO Store'!E:E,MATCH($K275,'MO Store'!$A:$A,0))</f>
        <v>Brittanie Braggs</v>
      </c>
      <c r="G275" s="4" t="str">
        <f>INDEX('MO Store'!I:I,MATCH($K275,'MO Store'!$A:$A,0))</f>
        <v>Battleship</v>
      </c>
      <c r="H275" s="60" t="s">
        <v>1323</v>
      </c>
      <c r="I275" s="19" t="s">
        <v>2228</v>
      </c>
      <c r="J275" s="19" t="s">
        <v>1198</v>
      </c>
      <c r="K275" s="18">
        <v>207757</v>
      </c>
      <c r="L275" s="18" t="str">
        <f t="shared" si="8"/>
        <v>No</v>
      </c>
      <c r="M275" s="18">
        <v>34.700000000000003</v>
      </c>
      <c r="N275" s="48">
        <v>0</v>
      </c>
      <c r="O275" s="48">
        <v>0</v>
      </c>
      <c r="P275" s="47">
        <f t="shared" si="9"/>
        <v>0</v>
      </c>
    </row>
  </sheetData>
  <mergeCells count="1">
    <mergeCell ref="A1:D2"/>
  </mergeCells>
  <conditionalFormatting sqref="A1">
    <cfRule type="duplicateValues" dxfId="11" priority="138"/>
  </conditionalFormatting>
  <conditionalFormatting sqref="A276:A1048576 H3:H275">
    <cfRule type="duplicateValues" dxfId="10" priority="1407"/>
  </conditionalFormatting>
  <conditionalFormatting sqref="H5:H275">
    <cfRule type="duplicateValues" dxfId="9" priority="1435"/>
  </conditionalFormatting>
  <conditionalFormatting sqref="L4:M275">
    <cfRule type="cellIs" dxfId="8" priority="1" operator="equal">
      <formula>"Yes"</formula>
    </cfRule>
  </conditionalFormatting>
  <pageMargins left="0.7" right="0.7" top="0.75" bottom="0.75" header="0.3" footer="0.3"/>
  <pageSetup orientation="portrait" r:id="rId1"/>
  <ignoredErrors>
    <ignoredError sqref="N1 P4:P275"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AE785"/>
  <sheetViews>
    <sheetView zoomScaleNormal="100" workbookViewId="0">
      <selection activeCell="A3" sqref="A3"/>
    </sheetView>
  </sheetViews>
  <sheetFormatPr defaultRowHeight="15" outlineLevelCol="1" x14ac:dyDescent="0.25"/>
  <cols>
    <col min="1" max="1" width="14.5703125" bestFit="1" customWidth="1"/>
    <col min="2" max="2" width="16.140625" hidden="1" customWidth="1" outlineLevel="1"/>
    <col min="3" max="3" width="25.7109375" hidden="1" customWidth="1" outlineLevel="1"/>
    <col min="4" max="4" width="13.7109375" bestFit="1" customWidth="1" collapsed="1"/>
    <col min="5" max="5" width="17" bestFit="1" customWidth="1"/>
    <col min="6" max="6" width="23.5703125" bestFit="1" customWidth="1"/>
    <col min="7" max="7" width="7" bestFit="1" customWidth="1"/>
    <col min="8" max="8" width="9" bestFit="1" customWidth="1"/>
    <col min="9" max="9" width="6.5703125" customWidth="1"/>
    <col min="10" max="10" width="41.28515625" customWidth="1"/>
    <col min="11" max="11" width="12.5703125" customWidth="1"/>
    <col min="12" max="18" width="12.7109375" customWidth="1"/>
    <col min="19" max="19" width="12.7109375" style="10" customWidth="1"/>
    <col min="20" max="30" width="12.7109375" customWidth="1"/>
    <col min="31" max="31" width="10" customWidth="1"/>
    <col min="32" max="33" width="9" customWidth="1"/>
    <col min="34" max="34" width="12.5703125" customWidth="1"/>
    <col min="35" max="38" width="13.140625" customWidth="1"/>
    <col min="39" max="39" width="13.42578125" customWidth="1"/>
    <col min="40" max="40" width="16.85546875" customWidth="1"/>
  </cols>
  <sheetData>
    <row r="1" spans="1:30" ht="21.75" customHeight="1" x14ac:dyDescent="0.25">
      <c r="I1" s="10"/>
      <c r="J1" s="10"/>
      <c r="K1" s="32">
        <f>SUBTOTAL(9,Table6[08 - 14 Apr 2026])</f>
        <v>39.399999999999991</v>
      </c>
      <c r="L1" s="32">
        <f>SUBTOTAL(9,Table6[01 - 07 Apr 2026])</f>
        <v>100.89</v>
      </c>
      <c r="M1" s="32">
        <f>SUBTOTAL(9,Table6[25 - 31 Mar 2026])</f>
        <v>99.72</v>
      </c>
      <c r="N1" s="32">
        <f>SUBTOTAL(9,Table6[18-24 Mar 2026])</f>
        <v>93.12</v>
      </c>
      <c r="O1" s="32">
        <f>SUBTOTAL(9,Table6[11-17 March 2026])</f>
        <v>99.09999999999998</v>
      </c>
      <c r="P1" s="32">
        <f>SUBTOTAL(9,Table6[4-10 March 2026])</f>
        <v>118.77000000000001</v>
      </c>
      <c r="Q1" s="32">
        <f>SUBTOTAL(9,Table6[25 feb - 3 march 2026])</f>
        <v>108.82999999999997</v>
      </c>
      <c r="R1" s="32">
        <f>SUBTOTAL(9,Table6[18-24 Feb])</f>
        <v>135.47999999999999</v>
      </c>
      <c r="S1" s="32">
        <f>SUBTOTAL(9,S3:S763)</f>
        <v>144.05000000000004</v>
      </c>
      <c r="T1" s="32">
        <f>SUBTOTAL(9,T3:T765)</f>
        <v>131.38999999999999</v>
      </c>
      <c r="U1" s="32">
        <f>SUBTOTAL(9,Table6[28 jan-3 Feb])</f>
        <v>119.19</v>
      </c>
      <c r="V1" s="32">
        <f>SUBTOTAL(9,V3:V746)</f>
        <v>123.77000000000001</v>
      </c>
      <c r="W1" s="32">
        <f>SUBTOTAL(9,W3:W742)</f>
        <v>126.36000000000001</v>
      </c>
      <c r="X1" s="32">
        <f>SUBTOTAL(9,X3:X741)</f>
        <v>147.38999999999999</v>
      </c>
      <c r="Y1" s="32">
        <f>SUBTOTAL(9,Y3:Y736)</f>
        <v>91.03</v>
      </c>
      <c r="Z1" s="32">
        <f>SUBTOTAL(9,Z3:Z730)</f>
        <v>82.63</v>
      </c>
      <c r="AA1" s="32">
        <f>SUBTOTAL(9,AA3:AA728)</f>
        <v>102.78</v>
      </c>
      <c r="AB1" s="32">
        <f>SUBTOTAL(9,AB3:AB716)</f>
        <v>170.88000000000002</v>
      </c>
      <c r="AC1" s="32">
        <f>SUBTOTAL(9,AC3:AC716)</f>
        <v>127.49</v>
      </c>
      <c r="AD1" s="32">
        <f>SUBTOTAL(9,AD3:AD707)</f>
        <v>99.34</v>
      </c>
    </row>
    <row r="2" spans="1:30" ht="30" customHeight="1" x14ac:dyDescent="0.25">
      <c r="A2" s="42" t="s">
        <v>7</v>
      </c>
      <c r="B2" s="42" t="s">
        <v>8</v>
      </c>
      <c r="C2" s="42" t="s">
        <v>14</v>
      </c>
      <c r="D2" s="42" t="s">
        <v>17</v>
      </c>
      <c r="E2" s="42" t="s">
        <v>6</v>
      </c>
      <c r="F2" s="42" t="s">
        <v>13</v>
      </c>
      <c r="G2" s="42" t="s">
        <v>10</v>
      </c>
      <c r="H2" s="42" t="s">
        <v>94</v>
      </c>
      <c r="I2" s="41" t="s">
        <v>371</v>
      </c>
      <c r="J2" s="42" t="s">
        <v>5</v>
      </c>
      <c r="K2" s="61" t="s">
        <v>1904</v>
      </c>
      <c r="L2" s="61" t="s">
        <v>1078</v>
      </c>
      <c r="M2" s="54" t="s">
        <v>1069</v>
      </c>
      <c r="N2" s="54" t="s">
        <v>1063</v>
      </c>
      <c r="O2" s="61" t="s">
        <v>1060</v>
      </c>
      <c r="P2" s="61" t="s">
        <v>1051</v>
      </c>
      <c r="Q2" s="54" t="s">
        <v>1045</v>
      </c>
      <c r="R2" s="54" t="s">
        <v>1041</v>
      </c>
      <c r="S2" s="54" t="s">
        <v>1037</v>
      </c>
      <c r="T2" s="61" t="s">
        <v>1033</v>
      </c>
      <c r="U2" s="61" t="s">
        <v>1023</v>
      </c>
      <c r="V2" s="61" t="s">
        <v>1019</v>
      </c>
      <c r="W2" s="54" t="s">
        <v>1005</v>
      </c>
      <c r="X2" s="61" t="s">
        <v>1004</v>
      </c>
      <c r="Y2" s="61" t="s">
        <v>991</v>
      </c>
      <c r="Z2" s="61" t="s">
        <v>987</v>
      </c>
      <c r="AA2" s="61" t="s">
        <v>979</v>
      </c>
      <c r="AB2" s="61" t="s">
        <v>978</v>
      </c>
      <c r="AC2" s="61" t="s">
        <v>951</v>
      </c>
      <c r="AD2" s="61" t="s">
        <v>945</v>
      </c>
    </row>
    <row r="3" spans="1:30" x14ac:dyDescent="0.25">
      <c r="A3" s="39" t="str">
        <f>INDEX('MO Store'!D:D,MATCH('Week Wise OT Hours'!$G3,'MO Store'!$A:$A,0))</f>
        <v>Anthony Galichet</v>
      </c>
      <c r="B3" s="39" t="str">
        <f>INDEX('MO Store'!F:F,MATCH('Week Wise OT Hours'!$G3,'MO Store'!$A:$A,0))</f>
        <v>Romio Hamdar</v>
      </c>
      <c r="C3" s="39" t="str">
        <f>INDEX('MO Store'!G:G,MATCH('Week Wise OT Hours'!$G3,'MO Store'!$A:$A,0))</f>
        <v>Suhail Ishaq</v>
      </c>
      <c r="D3" s="39" t="str">
        <f>INDEX('MO Store'!E:E,MATCH('Week Wise OT Hours'!$G3,'MO Store'!$A:$A,0))</f>
        <v>Brittanie Braggs</v>
      </c>
      <c r="E3" s="39" t="str">
        <f>INDEX('MO Store'!B:B,MATCH('Week Wise OT Hours'!$G3,'MO Store'!$A:$A,0))</f>
        <v>Houston North East</v>
      </c>
      <c r="F3" s="39" t="str">
        <f>INDEX('MO Store'!C:C,MATCH('Week Wise OT Hours'!$G3,'MO Store'!$A:$A,0))</f>
        <v>Antoine Town Center</v>
      </c>
      <c r="G3" s="38">
        <v>209865</v>
      </c>
      <c r="H3" s="40" t="str">
        <f>INDEX('MO Store'!I:I,MATCH('Week Wise OT Hours'!$G3,'MO Store'!$A:$A,0))</f>
        <v>Regular</v>
      </c>
      <c r="I3" s="89" t="s">
        <v>280</v>
      </c>
      <c r="J3" s="90" t="s">
        <v>2233</v>
      </c>
      <c r="K3" s="38">
        <v>0</v>
      </c>
      <c r="L3" s="39">
        <v>0</v>
      </c>
      <c r="M3" s="39">
        <v>0</v>
      </c>
      <c r="N3" s="39">
        <v>0</v>
      </c>
      <c r="O3" s="39">
        <v>0</v>
      </c>
      <c r="P3" s="39">
        <v>0</v>
      </c>
      <c r="Q3" s="39">
        <v>0</v>
      </c>
      <c r="R3" s="39">
        <v>0</v>
      </c>
      <c r="S3" s="39">
        <v>0</v>
      </c>
      <c r="T3" s="39">
        <v>0</v>
      </c>
      <c r="U3" s="39">
        <v>0</v>
      </c>
      <c r="V3" s="39">
        <v>0</v>
      </c>
      <c r="W3" s="39">
        <v>0</v>
      </c>
      <c r="X3" s="39">
        <v>0</v>
      </c>
      <c r="Y3" s="39">
        <v>0</v>
      </c>
      <c r="Z3" s="39">
        <v>0</v>
      </c>
      <c r="AA3" s="39">
        <v>0</v>
      </c>
      <c r="AB3" s="39">
        <v>0</v>
      </c>
      <c r="AC3" s="39">
        <v>0</v>
      </c>
      <c r="AD3" s="39">
        <v>0</v>
      </c>
    </row>
    <row r="4" spans="1:30" x14ac:dyDescent="0.25">
      <c r="A4" s="39" t="str">
        <f>INDEX('MO Store'!D:D,MATCH('Week Wise OT Hours'!$G4,'MO Store'!$A:$A,0))</f>
        <v>Anthony Galichet</v>
      </c>
      <c r="B4" s="39" t="str">
        <f>INDEX('MO Store'!F:F,MATCH('Week Wise OT Hours'!$G4,'MO Store'!$A:$A,0))</f>
        <v>Romio Hamdar</v>
      </c>
      <c r="C4" s="39" t="str">
        <f>INDEX('MO Store'!G:G,MATCH('Week Wise OT Hours'!$G4,'MO Store'!$A:$A,0))</f>
        <v>Isreal Gomez- Level Up</v>
      </c>
      <c r="D4" s="39" t="str">
        <f>INDEX('MO Store'!E:E,MATCH('Week Wise OT Hours'!$G4,'MO Store'!$A:$A,0))</f>
        <v>Brittanie Braggs</v>
      </c>
      <c r="E4" s="39" t="str">
        <f>INDEX('MO Store'!B:B,MATCH('Week Wise OT Hours'!$G4,'MO Store'!$A:$A,0))</f>
        <v>Houston East</v>
      </c>
      <c r="F4" s="39" t="str">
        <f>INDEX('MO Store'!C:C,MATCH('Week Wise OT Hours'!$G4,'MO Store'!$A:$A,0))</f>
        <v>Baytown</v>
      </c>
      <c r="G4" s="38">
        <v>219201</v>
      </c>
      <c r="H4" s="40" t="str">
        <f>INDEX('MO Store'!I:I,MATCH('Week Wise OT Hours'!$G4,'MO Store'!$A:$A,0))</f>
        <v>Regular</v>
      </c>
      <c r="I4" s="89" t="s">
        <v>461</v>
      </c>
      <c r="J4" s="90" t="s">
        <v>2234</v>
      </c>
      <c r="K4" s="38">
        <v>0</v>
      </c>
      <c r="L4" s="39">
        <v>0</v>
      </c>
      <c r="M4" s="39">
        <v>0</v>
      </c>
      <c r="N4" s="39">
        <v>0</v>
      </c>
      <c r="O4" s="39">
        <v>0</v>
      </c>
      <c r="P4" s="39">
        <v>0</v>
      </c>
      <c r="Q4" s="39">
        <v>0</v>
      </c>
      <c r="R4" s="39">
        <v>0</v>
      </c>
      <c r="S4" s="39">
        <v>0</v>
      </c>
      <c r="T4" s="39">
        <v>0</v>
      </c>
      <c r="U4" s="39">
        <v>0</v>
      </c>
      <c r="V4" s="39">
        <v>0</v>
      </c>
      <c r="W4" s="39">
        <v>0</v>
      </c>
      <c r="X4" s="39">
        <v>0</v>
      </c>
      <c r="Y4" s="39">
        <v>0</v>
      </c>
      <c r="Z4" s="39">
        <v>0</v>
      </c>
      <c r="AA4" s="39">
        <v>0</v>
      </c>
      <c r="AB4" s="39">
        <v>0</v>
      </c>
      <c r="AC4" s="39">
        <v>0</v>
      </c>
      <c r="AD4" s="39">
        <v>0</v>
      </c>
    </row>
    <row r="5" spans="1:30" x14ac:dyDescent="0.25">
      <c r="A5" s="39" t="str">
        <f>INDEX('MO Store'!D:D,MATCH('Week Wise OT Hours'!$G5,'MO Store'!$A:$A,0))</f>
        <v>Anthony Galichet</v>
      </c>
      <c r="B5" s="39" t="str">
        <f>INDEX('MO Store'!F:F,MATCH('Week Wise OT Hours'!$G5,'MO Store'!$A:$A,0))</f>
        <v>Romio Hamdar</v>
      </c>
      <c r="C5" s="39" t="str">
        <f>INDEX('MO Store'!G:G,MATCH('Week Wise OT Hours'!$G5,'MO Store'!$A:$A,0))</f>
        <v>Suhail Ishaq</v>
      </c>
      <c r="D5" s="39" t="str">
        <f>INDEX('MO Store'!E:E,MATCH('Week Wise OT Hours'!$G5,'MO Store'!$A:$A,0))</f>
        <v>Brittanie Braggs</v>
      </c>
      <c r="E5" s="39" t="str">
        <f>INDEX('MO Store'!B:B,MATCH('Week Wise OT Hours'!$G5,'MO Store'!$A:$A,0))</f>
        <v>Houston North East</v>
      </c>
      <c r="F5" s="39" t="str">
        <f>INDEX('MO Store'!C:C,MATCH('Week Wise OT Hours'!$G5,'MO Store'!$A:$A,0))</f>
        <v>Antoine Town Center</v>
      </c>
      <c r="G5" s="38">
        <v>209865</v>
      </c>
      <c r="H5" s="40" t="str">
        <f>INDEX('MO Store'!I:I,MATCH('Week Wise OT Hours'!$G5,'MO Store'!$A:$A,0))</f>
        <v>Regular</v>
      </c>
      <c r="I5" s="89" t="s">
        <v>288</v>
      </c>
      <c r="J5" s="90" t="s">
        <v>1984</v>
      </c>
      <c r="K5" s="38">
        <v>0</v>
      </c>
      <c r="L5" s="39">
        <v>0</v>
      </c>
      <c r="M5" s="39">
        <v>0</v>
      </c>
      <c r="N5" s="39">
        <v>0</v>
      </c>
      <c r="O5" s="39">
        <v>0</v>
      </c>
      <c r="P5" s="39">
        <v>0</v>
      </c>
      <c r="Q5" s="39">
        <v>0</v>
      </c>
      <c r="R5" s="39">
        <v>0</v>
      </c>
      <c r="S5" s="39">
        <v>0</v>
      </c>
      <c r="T5" s="39">
        <v>0</v>
      </c>
      <c r="U5" s="39">
        <v>0</v>
      </c>
      <c r="V5" s="39">
        <v>0</v>
      </c>
      <c r="W5" s="39">
        <v>0</v>
      </c>
      <c r="X5" s="39">
        <v>0</v>
      </c>
      <c r="Y5" s="39">
        <v>0</v>
      </c>
      <c r="Z5" s="39">
        <v>0</v>
      </c>
      <c r="AA5" s="39">
        <v>0</v>
      </c>
      <c r="AB5" s="39">
        <v>0.26</v>
      </c>
      <c r="AC5" s="39">
        <v>0</v>
      </c>
      <c r="AD5" s="39">
        <v>0</v>
      </c>
    </row>
    <row r="6" spans="1:30" x14ac:dyDescent="0.25">
      <c r="A6" s="39" t="str">
        <f>INDEX('MO Store'!D:D,MATCH('Week Wise OT Hours'!$G6,'MO Store'!$A:$A,0))</f>
        <v>Anthony Galichet</v>
      </c>
      <c r="B6" s="39" t="str">
        <f>INDEX('MO Store'!F:F,MATCH('Week Wise OT Hours'!$G6,'MO Store'!$A:$A,0))</f>
        <v>Romio Hamdar</v>
      </c>
      <c r="C6" s="39" t="str">
        <f>INDEX('MO Store'!G:G,MATCH('Week Wise OT Hours'!$G6,'MO Store'!$A:$A,0))</f>
        <v>Isreal Gomez- Level Up</v>
      </c>
      <c r="D6" s="39" t="str">
        <f>INDEX('MO Store'!E:E,MATCH('Week Wise OT Hours'!$G6,'MO Store'!$A:$A,0))</f>
        <v>Brittanie Braggs</v>
      </c>
      <c r="E6" s="39" t="str">
        <f>INDEX('MO Store'!B:B,MATCH('Week Wise OT Hours'!$G6,'MO Store'!$A:$A,0))</f>
        <v>Houston East</v>
      </c>
      <c r="F6" s="39" t="str">
        <f>INDEX('MO Store'!C:C,MATCH('Week Wise OT Hours'!$G6,'MO Store'!$A:$A,0))</f>
        <v>Baytown</v>
      </c>
      <c r="G6" s="38">
        <v>219201</v>
      </c>
      <c r="H6" s="40" t="str">
        <f>INDEX('MO Store'!I:I,MATCH('Week Wise OT Hours'!$G6,'MO Store'!$A:$A,0))</f>
        <v>Regular</v>
      </c>
      <c r="I6" s="89" t="s">
        <v>350</v>
      </c>
      <c r="J6" s="90" t="s">
        <v>2235</v>
      </c>
      <c r="K6" s="38">
        <v>0</v>
      </c>
      <c r="L6" s="39">
        <v>0</v>
      </c>
      <c r="M6" s="39">
        <v>0</v>
      </c>
      <c r="N6" s="39">
        <v>0</v>
      </c>
      <c r="O6" s="39">
        <v>0</v>
      </c>
      <c r="P6" s="39">
        <v>0</v>
      </c>
      <c r="Q6" s="39">
        <v>0</v>
      </c>
      <c r="R6" s="39">
        <v>0</v>
      </c>
      <c r="S6" s="39">
        <v>0</v>
      </c>
      <c r="T6" s="39">
        <v>0</v>
      </c>
      <c r="U6" s="39">
        <v>0</v>
      </c>
      <c r="V6" s="39">
        <v>0</v>
      </c>
      <c r="W6" s="39">
        <v>0</v>
      </c>
      <c r="X6" s="39">
        <v>0</v>
      </c>
      <c r="Y6" s="39">
        <v>0</v>
      </c>
      <c r="Z6" s="39">
        <v>0</v>
      </c>
      <c r="AA6" s="39">
        <v>0</v>
      </c>
      <c r="AB6" s="39">
        <v>0</v>
      </c>
      <c r="AC6" s="39">
        <v>0</v>
      </c>
      <c r="AD6" s="39">
        <v>0</v>
      </c>
    </row>
    <row r="7" spans="1:30" x14ac:dyDescent="0.25">
      <c r="A7" s="39" t="str">
        <f>INDEX('MO Store'!D:D,MATCH('Week Wise OT Hours'!$G7,'MO Store'!$A:$A,0))</f>
        <v>Anthony Galichet</v>
      </c>
      <c r="B7" s="39" t="str">
        <f>INDEX('MO Store'!F:F,MATCH('Week Wise OT Hours'!$G7,'MO Store'!$A:$A,0))</f>
        <v>No SD</v>
      </c>
      <c r="C7" s="39" t="str">
        <f>INDEX('MO Store'!G:G,MATCH('Week Wise OT Hours'!$G7,'MO Store'!$A:$A,0))</f>
        <v>Jayme Roraff</v>
      </c>
      <c r="D7" s="39" t="str">
        <f>INDEX('MO Store'!E:E,MATCH('Week Wise OT Hours'!$G7,'MO Store'!$A:$A,0))</f>
        <v>Brittanie Braggs</v>
      </c>
      <c r="E7" s="39" t="str">
        <f>INDEX('MO Store'!B:B,MATCH('Week Wise OT Hours'!$G7,'MO Store'!$A:$A,0))</f>
        <v>Wisconsin West</v>
      </c>
      <c r="F7" s="39" t="str">
        <f>INDEX('MO Store'!C:C,MATCH('Week Wise OT Hours'!$G7,'MO Store'!$A:$A,0))</f>
        <v>PLOVER</v>
      </c>
      <c r="G7" s="38">
        <v>207760</v>
      </c>
      <c r="H7" s="40" t="str">
        <f>INDEX('MO Store'!I:I,MATCH('Week Wise OT Hours'!$G7,'MO Store'!$A:$A,0))</f>
        <v>Flagship</v>
      </c>
      <c r="I7" s="89" t="s">
        <v>260</v>
      </c>
      <c r="J7" s="90" t="s">
        <v>2236</v>
      </c>
      <c r="K7" s="38">
        <v>0</v>
      </c>
      <c r="L7" s="39">
        <v>0</v>
      </c>
      <c r="M7" s="39">
        <v>0</v>
      </c>
      <c r="N7" s="39">
        <v>0</v>
      </c>
      <c r="O7" s="39">
        <v>0</v>
      </c>
      <c r="P7" s="39">
        <v>0</v>
      </c>
      <c r="Q7" s="39">
        <v>0</v>
      </c>
      <c r="R7" s="39">
        <v>0</v>
      </c>
      <c r="S7" s="39">
        <v>0</v>
      </c>
      <c r="T7" s="39">
        <v>0</v>
      </c>
      <c r="U7" s="39">
        <v>0</v>
      </c>
      <c r="V7" s="39">
        <v>0</v>
      </c>
      <c r="W7" s="39">
        <v>0</v>
      </c>
      <c r="X7" s="39">
        <v>0</v>
      </c>
      <c r="Y7" s="39">
        <v>0</v>
      </c>
      <c r="Z7" s="39">
        <v>0</v>
      </c>
      <c r="AA7" s="39">
        <v>0</v>
      </c>
      <c r="AB7" s="39">
        <v>0</v>
      </c>
      <c r="AC7" s="39">
        <v>0</v>
      </c>
      <c r="AD7" s="39">
        <v>0</v>
      </c>
    </row>
    <row r="8" spans="1:30" x14ac:dyDescent="0.25">
      <c r="A8" s="39" t="str">
        <f>INDEX('MO Store'!D:D,MATCH('Week Wise OT Hours'!$G8,'MO Store'!$A:$A,0))</f>
        <v>Anthony Galichet</v>
      </c>
      <c r="B8" s="39" t="str">
        <f>INDEX('MO Store'!F:F,MATCH('Week Wise OT Hours'!$G8,'MO Store'!$A:$A,0))</f>
        <v>Romio Hamdar</v>
      </c>
      <c r="C8" s="39" t="str">
        <f>INDEX('MO Store'!G:G,MATCH('Week Wise OT Hours'!$G8,'MO Store'!$A:$A,0))</f>
        <v>Isreal Gomez- Level Up</v>
      </c>
      <c r="D8" s="39" t="str">
        <f>INDEX('MO Store'!E:E,MATCH('Week Wise OT Hours'!$G8,'MO Store'!$A:$A,0))</f>
        <v>Brittanie Braggs</v>
      </c>
      <c r="E8" s="39" t="str">
        <f>INDEX('MO Store'!B:B,MATCH('Week Wise OT Hours'!$G8,'MO Store'!$A:$A,0))</f>
        <v>Houston East</v>
      </c>
      <c r="F8" s="39" t="str">
        <f>INDEX('MO Store'!C:C,MATCH('Week Wise OT Hours'!$G8,'MO Store'!$A:$A,0))</f>
        <v>Falls Creek Humble</v>
      </c>
      <c r="G8" s="38">
        <v>176028</v>
      </c>
      <c r="H8" s="40" t="str">
        <f>INDEX('MO Store'!I:I,MATCH('Week Wise OT Hours'!$G8,'MO Store'!$A:$A,0))</f>
        <v>Battleship</v>
      </c>
      <c r="I8" s="89" t="s">
        <v>174</v>
      </c>
      <c r="J8" s="90" t="s">
        <v>2138</v>
      </c>
      <c r="K8" s="38">
        <v>0</v>
      </c>
      <c r="L8" s="39">
        <v>0</v>
      </c>
      <c r="M8" s="39">
        <v>0</v>
      </c>
      <c r="N8" s="39">
        <v>0</v>
      </c>
      <c r="O8" s="39">
        <v>0.2</v>
      </c>
      <c r="P8" s="39">
        <v>0</v>
      </c>
      <c r="Q8" s="39">
        <v>0</v>
      </c>
      <c r="R8" s="39">
        <v>0</v>
      </c>
      <c r="S8" s="39">
        <v>0</v>
      </c>
      <c r="T8" s="39">
        <v>0</v>
      </c>
      <c r="U8" s="39">
        <v>0</v>
      </c>
      <c r="V8" s="39">
        <v>0</v>
      </c>
      <c r="W8" s="39">
        <v>0</v>
      </c>
      <c r="X8" s="39">
        <v>0</v>
      </c>
      <c r="Y8" s="39">
        <v>0</v>
      </c>
      <c r="Z8" s="39">
        <v>0</v>
      </c>
      <c r="AA8" s="39">
        <v>0</v>
      </c>
      <c r="AB8" s="39">
        <v>1.73</v>
      </c>
      <c r="AC8" s="39">
        <v>0</v>
      </c>
      <c r="AD8" s="39">
        <v>0</v>
      </c>
    </row>
    <row r="9" spans="1:30" x14ac:dyDescent="0.25">
      <c r="A9" s="39" t="str">
        <f>INDEX('MO Store'!D:D,MATCH('Week Wise OT Hours'!$G9,'MO Store'!$A:$A,0))</f>
        <v>Anthony Galichet</v>
      </c>
      <c r="B9" s="39" t="str">
        <f>INDEX('MO Store'!F:F,MATCH('Week Wise OT Hours'!$G9,'MO Store'!$A:$A,0))</f>
        <v>Romio Hamdar</v>
      </c>
      <c r="C9" s="39" t="str">
        <f>INDEX('MO Store'!G:G,MATCH('Week Wise OT Hours'!$G9,'MO Store'!$A:$A,0))</f>
        <v>Veronica Ramos</v>
      </c>
      <c r="D9" s="39" t="str">
        <f>INDEX('MO Store'!E:E,MATCH('Week Wise OT Hours'!$G9,'MO Store'!$A:$A,0))</f>
        <v>Brittanie Braggs</v>
      </c>
      <c r="E9" s="39" t="str">
        <f>INDEX('MO Store'!B:B,MATCH('Week Wise OT Hours'!$G9,'MO Store'!$A:$A,0))</f>
        <v>San Antonio/Laredo</v>
      </c>
      <c r="F9" s="39" t="str">
        <f>INDEX('MO Store'!C:C,MATCH('Week Wise OT Hours'!$G9,'MO Store'!$A:$A,0))</f>
        <v>Wurzbach Road</v>
      </c>
      <c r="G9" s="38">
        <v>215745</v>
      </c>
      <c r="H9" s="40" t="str">
        <f>INDEX('MO Store'!I:I,MATCH('Week Wise OT Hours'!$G9,'MO Store'!$A:$A,0))</f>
        <v>Battleship</v>
      </c>
      <c r="I9" s="89" t="s">
        <v>484</v>
      </c>
      <c r="J9" s="90" t="s">
        <v>2237</v>
      </c>
      <c r="K9" s="38">
        <v>0</v>
      </c>
      <c r="L9" s="39">
        <v>0</v>
      </c>
      <c r="M9" s="39">
        <v>0</v>
      </c>
      <c r="N9" s="39">
        <v>0</v>
      </c>
      <c r="O9" s="39">
        <v>0</v>
      </c>
      <c r="P9" s="39">
        <v>0</v>
      </c>
      <c r="Q9" s="39">
        <v>0</v>
      </c>
      <c r="R9" s="39">
        <v>0</v>
      </c>
      <c r="S9" s="39">
        <v>0</v>
      </c>
      <c r="T9" s="39">
        <v>0</v>
      </c>
      <c r="U9" s="39">
        <v>0</v>
      </c>
      <c r="V9" s="39">
        <v>0</v>
      </c>
      <c r="W9" s="39">
        <v>0</v>
      </c>
      <c r="X9" s="39">
        <v>0</v>
      </c>
      <c r="Y9" s="39">
        <v>0</v>
      </c>
      <c r="Z9" s="39">
        <v>0</v>
      </c>
      <c r="AA9" s="39">
        <v>0</v>
      </c>
      <c r="AB9" s="39">
        <v>0</v>
      </c>
      <c r="AC9" s="39">
        <v>0</v>
      </c>
      <c r="AD9" s="39">
        <v>0</v>
      </c>
    </row>
    <row r="10" spans="1:30" x14ac:dyDescent="0.25">
      <c r="A10" s="39" t="str">
        <f>INDEX('MO Store'!D:D,MATCH('Week Wise OT Hours'!$G10,'MO Store'!$A:$A,0))</f>
        <v>Anthony Galichet</v>
      </c>
      <c r="B10" s="39" t="str">
        <f>INDEX('MO Store'!F:F,MATCH('Week Wise OT Hours'!$G10,'MO Store'!$A:$A,0))</f>
        <v>Romio Hamdar</v>
      </c>
      <c r="C10" s="39" t="str">
        <f>INDEX('MO Store'!G:G,MATCH('Week Wise OT Hours'!$G10,'MO Store'!$A:$A,0))</f>
        <v>Suhail Ishaq</v>
      </c>
      <c r="D10" s="39" t="str">
        <f>INDEX('MO Store'!E:E,MATCH('Week Wise OT Hours'!$G10,'MO Store'!$A:$A,0))</f>
        <v>Brittanie Braggs</v>
      </c>
      <c r="E10" s="39" t="str">
        <f>INDEX('MO Store'!B:B,MATCH('Week Wise OT Hours'!$G10,'MO Store'!$A:$A,0))</f>
        <v>Houston North East</v>
      </c>
      <c r="F10" s="39" t="str">
        <f>INDEX('MO Store'!C:C,MATCH('Week Wise OT Hours'!$G10,'MO Store'!$A:$A,0))</f>
        <v>Rosenberg</v>
      </c>
      <c r="G10" s="38">
        <v>219200</v>
      </c>
      <c r="H10" s="40" t="str">
        <f>INDEX('MO Store'!I:I,MATCH('Week Wise OT Hours'!$G10,'MO Store'!$A:$A,0))</f>
        <v>Focus</v>
      </c>
      <c r="I10" s="89" t="s">
        <v>277</v>
      </c>
      <c r="J10" s="90" t="s">
        <v>2238</v>
      </c>
      <c r="K10" s="38">
        <v>0</v>
      </c>
      <c r="L10" s="39">
        <v>0</v>
      </c>
      <c r="M10" s="39">
        <v>0</v>
      </c>
      <c r="N10" s="39">
        <v>0</v>
      </c>
      <c r="O10" s="39">
        <v>0</v>
      </c>
      <c r="P10" s="39">
        <v>0</v>
      </c>
      <c r="Q10" s="39">
        <v>0</v>
      </c>
      <c r="R10" s="39">
        <v>0</v>
      </c>
      <c r="S10" s="39">
        <v>0</v>
      </c>
      <c r="T10" s="39">
        <v>0</v>
      </c>
      <c r="U10" s="39">
        <v>0</v>
      </c>
      <c r="V10" s="39">
        <v>0</v>
      </c>
      <c r="W10" s="39">
        <v>0</v>
      </c>
      <c r="X10" s="39">
        <v>0</v>
      </c>
      <c r="Y10" s="39">
        <v>0</v>
      </c>
      <c r="Z10" s="39">
        <v>0</v>
      </c>
      <c r="AA10" s="39">
        <v>0</v>
      </c>
      <c r="AB10" s="39">
        <v>0</v>
      </c>
      <c r="AC10" s="39">
        <v>0</v>
      </c>
      <c r="AD10" s="39">
        <v>0</v>
      </c>
    </row>
    <row r="11" spans="1:30" x14ac:dyDescent="0.25">
      <c r="A11" s="39" t="str">
        <f>INDEX('MO Store'!D:D,MATCH('Week Wise OT Hours'!$G11,'MO Store'!$A:$A,0))</f>
        <v>Anthony Galichet</v>
      </c>
      <c r="B11" s="39" t="str">
        <f>INDEX('MO Store'!F:F,MATCH('Week Wise OT Hours'!$G11,'MO Store'!$A:$A,0))</f>
        <v>Romio Hamdar</v>
      </c>
      <c r="C11" s="39" t="str">
        <f>INDEX('MO Store'!G:G,MATCH('Week Wise OT Hours'!$G11,'MO Store'!$A:$A,0))</f>
        <v>Suhail Ishaq</v>
      </c>
      <c r="D11" s="39" t="str">
        <f>INDEX('MO Store'!E:E,MATCH('Week Wise OT Hours'!$G11,'MO Store'!$A:$A,0))</f>
        <v>Brittanie Braggs</v>
      </c>
      <c r="E11" s="39" t="str">
        <f>INDEX('MO Store'!B:B,MATCH('Week Wise OT Hours'!$G11,'MO Store'!$A:$A,0))</f>
        <v>Houston North East</v>
      </c>
      <c r="F11" s="39" t="str">
        <f>INDEX('MO Store'!C:C,MATCH('Week Wise OT Hours'!$G11,'MO Store'!$A:$A,0))</f>
        <v>Rosenberg</v>
      </c>
      <c r="G11" s="38">
        <v>219200</v>
      </c>
      <c r="H11" s="40" t="str">
        <f>INDEX('MO Store'!I:I,MATCH('Week Wise OT Hours'!$G11,'MO Store'!$A:$A,0))</f>
        <v>Focus</v>
      </c>
      <c r="I11" s="89" t="s">
        <v>420</v>
      </c>
      <c r="J11" s="90" t="s">
        <v>2239</v>
      </c>
      <c r="K11" s="38">
        <v>0</v>
      </c>
      <c r="L11" s="39">
        <v>0</v>
      </c>
      <c r="M11" s="39">
        <v>0</v>
      </c>
      <c r="N11" s="39">
        <v>0</v>
      </c>
      <c r="O11" s="39">
        <v>0</v>
      </c>
      <c r="P11" s="39">
        <v>0</v>
      </c>
      <c r="Q11" s="39">
        <v>0</v>
      </c>
      <c r="R11" s="39">
        <v>0</v>
      </c>
      <c r="S11" s="39">
        <v>0</v>
      </c>
      <c r="T11" s="39">
        <v>0</v>
      </c>
      <c r="U11" s="39">
        <v>0</v>
      </c>
      <c r="V11" s="39">
        <v>0</v>
      </c>
      <c r="W11" s="39">
        <v>0</v>
      </c>
      <c r="X11" s="39">
        <v>0</v>
      </c>
      <c r="Y11" s="39">
        <v>0</v>
      </c>
      <c r="Z11" s="39">
        <v>0</v>
      </c>
      <c r="AA11" s="39">
        <v>0</v>
      </c>
      <c r="AB11" s="39">
        <v>0</v>
      </c>
      <c r="AC11" s="39">
        <v>0</v>
      </c>
      <c r="AD11" s="39">
        <v>0</v>
      </c>
    </row>
    <row r="12" spans="1:30" x14ac:dyDescent="0.25">
      <c r="A12" s="39" t="str">
        <f>INDEX('MO Store'!D:D,MATCH('Week Wise OT Hours'!$G12,'MO Store'!$A:$A,0))</f>
        <v>Anthony Galichet</v>
      </c>
      <c r="B12" s="39" t="str">
        <f>INDEX('MO Store'!F:F,MATCH('Week Wise OT Hours'!$G12,'MO Store'!$A:$A,0))</f>
        <v>No SD</v>
      </c>
      <c r="C12" s="39" t="str">
        <f>INDEX('MO Store'!G:G,MATCH('Week Wise OT Hours'!$G12,'MO Store'!$A:$A,0))</f>
        <v>Jayme Roraff</v>
      </c>
      <c r="D12" s="39" t="str">
        <f>INDEX('MO Store'!E:E,MATCH('Week Wise OT Hours'!$G12,'MO Store'!$A:$A,0))</f>
        <v>Brittanie Braggs</v>
      </c>
      <c r="E12" s="39" t="str">
        <f>INDEX('MO Store'!B:B,MATCH('Week Wise OT Hours'!$G12,'MO Store'!$A:$A,0))</f>
        <v>Wisconsin West</v>
      </c>
      <c r="F12" s="39" t="str">
        <f>INDEX('MO Store'!C:C,MATCH('Week Wise OT Hours'!$G12,'MO Store'!$A:$A,0))</f>
        <v>BELVIDERE</v>
      </c>
      <c r="G12" s="38">
        <v>215003</v>
      </c>
      <c r="H12" s="40" t="str">
        <f>INDEX('MO Store'!I:I,MATCH('Week Wise OT Hours'!$G12,'MO Store'!$A:$A,0))</f>
        <v>Focus</v>
      </c>
      <c r="I12" s="89" t="s">
        <v>488</v>
      </c>
      <c r="J12" s="90" t="s">
        <v>2240</v>
      </c>
      <c r="K12" s="38">
        <v>0</v>
      </c>
      <c r="L12" s="39">
        <v>0</v>
      </c>
      <c r="M12" s="39">
        <v>0</v>
      </c>
      <c r="N12" s="39">
        <v>0</v>
      </c>
      <c r="O12" s="39">
        <v>0</v>
      </c>
      <c r="P12" s="39">
        <v>0</v>
      </c>
      <c r="Q12" s="39">
        <v>0</v>
      </c>
      <c r="R12" s="39">
        <v>0</v>
      </c>
      <c r="S12" s="39">
        <v>0</v>
      </c>
      <c r="T12" s="39">
        <v>0</v>
      </c>
      <c r="U12" s="39">
        <v>0</v>
      </c>
      <c r="V12" s="39">
        <v>0</v>
      </c>
      <c r="W12" s="39">
        <v>0</v>
      </c>
      <c r="X12" s="39">
        <v>0</v>
      </c>
      <c r="Y12" s="39">
        <v>0</v>
      </c>
      <c r="Z12" s="39">
        <v>0</v>
      </c>
      <c r="AA12" s="39">
        <v>0</v>
      </c>
      <c r="AB12" s="39">
        <v>0</v>
      </c>
      <c r="AC12" s="39">
        <v>0</v>
      </c>
      <c r="AD12" s="39">
        <v>0</v>
      </c>
    </row>
    <row r="13" spans="1:30" x14ac:dyDescent="0.25">
      <c r="A13" s="39" t="str">
        <f>INDEX('MO Store'!D:D,MATCH('Week Wise OT Hours'!$G13,'MO Store'!$A:$A,0))</f>
        <v>Anthony Galichet</v>
      </c>
      <c r="B13" s="39" t="str">
        <f>INDEX('MO Store'!F:F,MATCH('Week Wise OT Hours'!$G13,'MO Store'!$A:$A,0))</f>
        <v>No SD</v>
      </c>
      <c r="C13" s="39" t="str">
        <f>INDEX('MO Store'!G:G,MATCH('Week Wise OT Hours'!$G13,'MO Store'!$A:$A,0))</f>
        <v>North Carolina Market - No TM</v>
      </c>
      <c r="D13" s="39" t="str">
        <f>INDEX('MO Store'!E:E,MATCH('Week Wise OT Hours'!$G13,'MO Store'!$A:$A,0))</f>
        <v>Brittanie Braggs</v>
      </c>
      <c r="E13" s="39" t="str">
        <f>INDEX('MO Store'!B:B,MATCH('Week Wise OT Hours'!$G13,'MO Store'!$A:$A,0))</f>
        <v>North Carolina</v>
      </c>
      <c r="F13" s="39" t="str">
        <f>INDEX('MO Store'!C:C,MATCH('Week Wise OT Hours'!$G13,'MO Store'!$A:$A,0))</f>
        <v>Garner Raleigh</v>
      </c>
      <c r="G13" s="38">
        <v>176289</v>
      </c>
      <c r="H13" s="40" t="str">
        <f>INDEX('MO Store'!I:I,MATCH('Week Wise OT Hours'!$G13,'MO Store'!$A:$A,0))</f>
        <v>Regular</v>
      </c>
      <c r="I13" s="89" t="s">
        <v>491</v>
      </c>
      <c r="J13" s="90" t="s">
        <v>2160</v>
      </c>
      <c r="K13" s="38">
        <v>0</v>
      </c>
      <c r="L13" s="39">
        <v>0</v>
      </c>
      <c r="M13" s="39">
        <v>0</v>
      </c>
      <c r="N13" s="39">
        <v>0</v>
      </c>
      <c r="O13" s="39">
        <v>0</v>
      </c>
      <c r="P13" s="39">
        <v>0</v>
      </c>
      <c r="Q13" s="39">
        <v>0</v>
      </c>
      <c r="R13" s="39">
        <v>0</v>
      </c>
      <c r="S13" s="39">
        <v>0</v>
      </c>
      <c r="T13" s="39">
        <v>0</v>
      </c>
      <c r="U13" s="39">
        <v>0</v>
      </c>
      <c r="V13" s="39">
        <v>0</v>
      </c>
      <c r="W13" s="39">
        <v>0</v>
      </c>
      <c r="X13" s="39">
        <v>0</v>
      </c>
      <c r="Y13" s="39">
        <v>0</v>
      </c>
      <c r="Z13" s="39">
        <v>0</v>
      </c>
      <c r="AA13" s="39">
        <v>0</v>
      </c>
      <c r="AB13" s="39">
        <v>0</v>
      </c>
      <c r="AC13" s="39">
        <v>0</v>
      </c>
      <c r="AD13" s="39">
        <v>0</v>
      </c>
    </row>
    <row r="14" spans="1:30" x14ac:dyDescent="0.25">
      <c r="A14" s="39" t="str">
        <f>INDEX('MO Store'!D:D,MATCH('Week Wise OT Hours'!$G14,'MO Store'!$A:$A,0))</f>
        <v>Anthony Galichet</v>
      </c>
      <c r="B14" s="39" t="str">
        <f>INDEX('MO Store'!F:F,MATCH('Week Wise OT Hours'!$G14,'MO Store'!$A:$A,0))</f>
        <v>Romio Hamdar</v>
      </c>
      <c r="C14" s="39" t="str">
        <f>INDEX('MO Store'!G:G,MATCH('Week Wise OT Hours'!$G14,'MO Store'!$A:$A,0))</f>
        <v>Veronica Ramos</v>
      </c>
      <c r="D14" s="39" t="str">
        <f>INDEX('MO Store'!E:E,MATCH('Week Wise OT Hours'!$G14,'MO Store'!$A:$A,0))</f>
        <v>Brittanie Braggs</v>
      </c>
      <c r="E14" s="39" t="str">
        <f>INDEX('MO Store'!B:B,MATCH('Week Wise OT Hours'!$G14,'MO Store'!$A:$A,0))</f>
        <v>San Antonio/Laredo</v>
      </c>
      <c r="F14" s="39" t="str">
        <f>INDEX('MO Store'!C:C,MATCH('Week Wise OT Hours'!$G14,'MO Store'!$A:$A,0))</f>
        <v>EAGLE PASS</v>
      </c>
      <c r="G14" s="38">
        <v>207753</v>
      </c>
      <c r="H14" s="40" t="str">
        <f>INDEX('MO Store'!I:I,MATCH('Week Wise OT Hours'!$G14,'MO Store'!$A:$A,0))</f>
        <v>Flagship</v>
      </c>
      <c r="I14" s="89" t="s">
        <v>598</v>
      </c>
      <c r="J14" s="90" t="s">
        <v>2241</v>
      </c>
      <c r="K14" s="38">
        <v>0</v>
      </c>
      <c r="L14" s="39">
        <v>0</v>
      </c>
      <c r="M14" s="39">
        <v>0</v>
      </c>
      <c r="N14" s="39">
        <v>0</v>
      </c>
      <c r="O14" s="39">
        <v>0</v>
      </c>
      <c r="P14" s="39">
        <v>0</v>
      </c>
      <c r="Q14" s="39">
        <v>0</v>
      </c>
      <c r="R14" s="39">
        <v>0</v>
      </c>
      <c r="S14" s="39">
        <v>0</v>
      </c>
      <c r="T14" s="39">
        <v>0</v>
      </c>
      <c r="U14" s="39">
        <v>0</v>
      </c>
      <c r="V14" s="39">
        <v>0</v>
      </c>
      <c r="W14" s="39">
        <v>0</v>
      </c>
      <c r="X14" s="39">
        <v>0</v>
      </c>
      <c r="Y14" s="39">
        <v>0</v>
      </c>
      <c r="Z14" s="39">
        <v>0</v>
      </c>
      <c r="AA14" s="39">
        <v>0</v>
      </c>
      <c r="AB14" s="39">
        <v>0</v>
      </c>
      <c r="AC14" s="39">
        <v>0</v>
      </c>
      <c r="AD14" s="39">
        <v>0</v>
      </c>
    </row>
    <row r="15" spans="1:30" x14ac:dyDescent="0.25">
      <c r="A15" s="39" t="str">
        <f>INDEX('MO Store'!D:D,MATCH('Week Wise OT Hours'!$G15,'MO Store'!$A:$A,0))</f>
        <v>Anthony Galichet</v>
      </c>
      <c r="B15" s="39" t="str">
        <f>INDEX('MO Store'!F:F,MATCH('Week Wise OT Hours'!$G15,'MO Store'!$A:$A,0))</f>
        <v>Romio Hamdar</v>
      </c>
      <c r="C15" s="39" t="str">
        <f>INDEX('MO Store'!G:G,MATCH('Week Wise OT Hours'!$G15,'MO Store'!$A:$A,0))</f>
        <v>Veronica Ramos</v>
      </c>
      <c r="D15" s="39" t="str">
        <f>INDEX('MO Store'!E:E,MATCH('Week Wise OT Hours'!$G15,'MO Store'!$A:$A,0))</f>
        <v>Brittanie Braggs</v>
      </c>
      <c r="E15" s="39" t="str">
        <f>INDEX('MO Store'!B:B,MATCH('Week Wise OT Hours'!$G15,'MO Store'!$A:$A,0))</f>
        <v>San Antonio/Laredo</v>
      </c>
      <c r="F15" s="39" t="str">
        <f>INDEX('MO Store'!C:C,MATCH('Week Wise OT Hours'!$G15,'MO Store'!$A:$A,0))</f>
        <v>DEL RIO</v>
      </c>
      <c r="G15" s="38">
        <v>207754</v>
      </c>
      <c r="H15" s="40" t="str">
        <f>INDEX('MO Store'!I:I,MATCH('Week Wise OT Hours'!$G15,'MO Store'!$A:$A,0))</f>
        <v>Flagship</v>
      </c>
      <c r="I15" s="89" t="s">
        <v>380</v>
      </c>
      <c r="J15" s="90" t="s">
        <v>2242</v>
      </c>
      <c r="K15" s="38">
        <v>0</v>
      </c>
      <c r="L15" s="39">
        <v>0</v>
      </c>
      <c r="M15" s="39">
        <v>0</v>
      </c>
      <c r="N15" s="39">
        <v>0</v>
      </c>
      <c r="O15" s="39">
        <v>0</v>
      </c>
      <c r="P15" s="39">
        <v>0</v>
      </c>
      <c r="Q15" s="39">
        <v>0</v>
      </c>
      <c r="R15" s="39">
        <v>0</v>
      </c>
      <c r="S15" s="39">
        <v>0</v>
      </c>
      <c r="T15" s="39">
        <v>0</v>
      </c>
      <c r="U15" s="39">
        <v>0</v>
      </c>
      <c r="V15" s="39">
        <v>0</v>
      </c>
      <c r="W15" s="39">
        <v>0</v>
      </c>
      <c r="X15" s="39">
        <v>0</v>
      </c>
      <c r="Y15" s="39">
        <v>0</v>
      </c>
      <c r="Z15" s="39">
        <v>0</v>
      </c>
      <c r="AA15" s="39">
        <v>0</v>
      </c>
      <c r="AB15" s="39">
        <v>0</v>
      </c>
      <c r="AC15" s="39">
        <v>0</v>
      </c>
      <c r="AD15" s="39">
        <v>0</v>
      </c>
    </row>
    <row r="16" spans="1:30" x14ac:dyDescent="0.25">
      <c r="A16" s="39" t="str">
        <f>INDEX('MO Store'!D:D,MATCH('Week Wise OT Hours'!$G16,'MO Store'!$A:$A,0))</f>
        <v>Anthony Galichet</v>
      </c>
      <c r="B16" s="39" t="str">
        <f>INDEX('MO Store'!F:F,MATCH('Week Wise OT Hours'!$G16,'MO Store'!$A:$A,0))</f>
        <v>Romio Hamdar</v>
      </c>
      <c r="C16" s="39" t="str">
        <f>INDEX('MO Store'!G:G,MATCH('Week Wise OT Hours'!$G16,'MO Store'!$A:$A,0))</f>
        <v>Carlos Ayala-Level Up</v>
      </c>
      <c r="D16" s="39" t="str">
        <f>INDEX('MO Store'!E:E,MATCH('Week Wise OT Hours'!$G16,'MO Store'!$A:$A,0))</f>
        <v>Brittanie Braggs</v>
      </c>
      <c r="E16" s="39" t="str">
        <f>INDEX('MO Store'!B:B,MATCH('Week Wise OT Hours'!$G16,'MO Store'!$A:$A,0))</f>
        <v>Houston South West</v>
      </c>
      <c r="F16" s="39" t="str">
        <f>INDEX('MO Store'!C:C,MATCH('Week Wise OT Hours'!$G16,'MO Store'!$A:$A,0))</f>
        <v>Westheimer Tanglewilde</v>
      </c>
      <c r="G16" s="38">
        <v>209864</v>
      </c>
      <c r="H16" s="40" t="str">
        <f>INDEX('MO Store'!I:I,MATCH('Week Wise OT Hours'!$G16,'MO Store'!$A:$A,0))</f>
        <v>Regular</v>
      </c>
      <c r="I16" s="89" t="s">
        <v>486</v>
      </c>
      <c r="J16" s="90" t="s">
        <v>2243</v>
      </c>
      <c r="K16" s="38">
        <v>0</v>
      </c>
      <c r="L16" s="39">
        <v>0</v>
      </c>
      <c r="M16" s="39">
        <v>0</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39">
        <v>0</v>
      </c>
    </row>
    <row r="17" spans="1:30" x14ac:dyDescent="0.25">
      <c r="A17" s="39" t="str">
        <f>INDEX('MO Store'!D:D,MATCH('Week Wise OT Hours'!$G17,'MO Store'!$A:$A,0))</f>
        <v>Anthony Galichet</v>
      </c>
      <c r="B17" s="39" t="str">
        <f>INDEX('MO Store'!F:F,MATCH('Week Wise OT Hours'!$G17,'MO Store'!$A:$A,0))</f>
        <v>No SD</v>
      </c>
      <c r="C17" s="39" t="str">
        <f>INDEX('MO Store'!G:G,MATCH('Week Wise OT Hours'!$G17,'MO Store'!$A:$A,0))</f>
        <v>Susu Leong</v>
      </c>
      <c r="D17" s="39" t="str">
        <f>INDEX('MO Store'!E:E,MATCH('Week Wise OT Hours'!$G17,'MO Store'!$A:$A,0))</f>
        <v>Brittanie Braggs</v>
      </c>
      <c r="E17" s="39" t="str">
        <f>INDEX('MO Store'!B:B,MATCH('Week Wise OT Hours'!$G17,'MO Store'!$A:$A,0))</f>
        <v>Arizona</v>
      </c>
      <c r="F17" s="39" t="str">
        <f>INDEX('MO Store'!C:C,MATCH('Week Wise OT Hours'!$G17,'MO Store'!$A:$A,0))</f>
        <v>The Groves</v>
      </c>
      <c r="G17" s="38">
        <v>211579</v>
      </c>
      <c r="H17" s="40" t="str">
        <f>INDEX('MO Store'!I:I,MATCH('Week Wise OT Hours'!$G17,'MO Store'!$A:$A,0))</f>
        <v>Regular</v>
      </c>
      <c r="I17" s="89" t="s">
        <v>436</v>
      </c>
      <c r="J17" s="90" t="s">
        <v>2244</v>
      </c>
      <c r="K17" s="38">
        <v>0</v>
      </c>
      <c r="L17" s="39">
        <v>0</v>
      </c>
      <c r="M17" s="39">
        <v>0</v>
      </c>
      <c r="N17" s="39">
        <v>0</v>
      </c>
      <c r="O17" s="39">
        <v>0</v>
      </c>
      <c r="P17" s="39">
        <v>0</v>
      </c>
      <c r="Q17" s="39">
        <v>0</v>
      </c>
      <c r="R17" s="39">
        <v>0</v>
      </c>
      <c r="S17" s="39">
        <v>0</v>
      </c>
      <c r="T17" s="39">
        <v>0</v>
      </c>
      <c r="U17" s="39">
        <v>0</v>
      </c>
      <c r="V17" s="39">
        <v>0</v>
      </c>
      <c r="W17" s="39">
        <v>0</v>
      </c>
      <c r="X17" s="39">
        <v>0</v>
      </c>
      <c r="Y17" s="39">
        <v>0</v>
      </c>
      <c r="Z17" s="39">
        <v>0</v>
      </c>
      <c r="AA17" s="39">
        <v>0</v>
      </c>
      <c r="AB17" s="39">
        <v>0</v>
      </c>
      <c r="AC17" s="39">
        <v>0</v>
      </c>
      <c r="AD17" s="39">
        <v>0</v>
      </c>
    </row>
    <row r="18" spans="1:30" x14ac:dyDescent="0.25">
      <c r="A18" s="39" t="str">
        <f>INDEX('MO Store'!D:D,MATCH('Week Wise OT Hours'!$G18,'MO Store'!$A:$A,0))</f>
        <v>Anthony Galichet</v>
      </c>
      <c r="B18" s="39" t="str">
        <f>INDEX('MO Store'!F:F,MATCH('Week Wise OT Hours'!$G18,'MO Store'!$A:$A,0))</f>
        <v>No SD</v>
      </c>
      <c r="C18" s="39" t="str">
        <f>INDEX('MO Store'!G:G,MATCH('Week Wise OT Hours'!$G18,'MO Store'!$A:$A,0))</f>
        <v>Jayme Roraff</v>
      </c>
      <c r="D18" s="39" t="str">
        <f>INDEX('MO Store'!E:E,MATCH('Week Wise OT Hours'!$G18,'MO Store'!$A:$A,0))</f>
        <v>Brittanie Braggs</v>
      </c>
      <c r="E18" s="39" t="str">
        <f>INDEX('MO Store'!B:B,MATCH('Week Wise OT Hours'!$G18,'MO Store'!$A:$A,0))</f>
        <v>Wisconsin East</v>
      </c>
      <c r="F18" s="39" t="str">
        <f>INDEX('MO Store'!C:C,MATCH('Week Wise OT Hours'!$G18,'MO Store'!$A:$A,0))</f>
        <v>FOND DU LAC</v>
      </c>
      <c r="G18" s="38">
        <v>211318</v>
      </c>
      <c r="H18" s="40" t="str">
        <f>INDEX('MO Store'!I:I,MATCH('Week Wise OT Hours'!$G18,'MO Store'!$A:$A,0))</f>
        <v>Battleship</v>
      </c>
      <c r="I18" s="89" t="s">
        <v>590</v>
      </c>
      <c r="J18" s="90" t="s">
        <v>2245</v>
      </c>
      <c r="K18" s="38">
        <v>0</v>
      </c>
      <c r="L18" s="39">
        <v>0</v>
      </c>
      <c r="M18" s="39">
        <v>0</v>
      </c>
      <c r="N18" s="39">
        <v>0</v>
      </c>
      <c r="O18" s="39">
        <v>0</v>
      </c>
      <c r="P18" s="39">
        <v>0</v>
      </c>
      <c r="Q18" s="39">
        <v>0</v>
      </c>
      <c r="R18" s="39">
        <v>0</v>
      </c>
      <c r="S18" s="39">
        <v>0</v>
      </c>
      <c r="T18" s="39">
        <v>0</v>
      </c>
      <c r="U18" s="39">
        <v>0</v>
      </c>
      <c r="V18" s="39">
        <v>0</v>
      </c>
      <c r="W18" s="39">
        <v>0</v>
      </c>
      <c r="X18" s="39">
        <v>0</v>
      </c>
      <c r="Y18" s="39">
        <v>0</v>
      </c>
      <c r="Z18" s="39">
        <v>0</v>
      </c>
      <c r="AA18" s="39">
        <v>0</v>
      </c>
      <c r="AB18" s="39">
        <v>0</v>
      </c>
      <c r="AC18" s="39">
        <v>0</v>
      </c>
      <c r="AD18" s="39">
        <v>0</v>
      </c>
    </row>
    <row r="19" spans="1:30" x14ac:dyDescent="0.25">
      <c r="A19" s="39" t="str">
        <f>INDEX('MO Store'!D:D,MATCH('Week Wise OT Hours'!$G19,'MO Store'!$A:$A,0))</f>
        <v>Anthony Galichet</v>
      </c>
      <c r="B19" s="39" t="str">
        <f>INDEX('MO Store'!F:F,MATCH('Week Wise OT Hours'!$G19,'MO Store'!$A:$A,0))</f>
        <v>Romio Hamdar</v>
      </c>
      <c r="C19" s="39" t="str">
        <f>INDEX('MO Store'!G:G,MATCH('Week Wise OT Hours'!$G19,'MO Store'!$A:$A,0))</f>
        <v>Suhail Ishaq</v>
      </c>
      <c r="D19" s="39" t="str">
        <f>INDEX('MO Store'!E:E,MATCH('Week Wise OT Hours'!$G19,'MO Store'!$A:$A,0))</f>
        <v>Brittanie Braggs</v>
      </c>
      <c r="E19" s="39" t="str">
        <f>INDEX('MO Store'!B:B,MATCH('Week Wise OT Hours'!$G19,'MO Store'!$A:$A,0))</f>
        <v>Houston North East</v>
      </c>
      <c r="F19" s="39" t="str">
        <f>INDEX('MO Store'!C:C,MATCH('Week Wise OT Hours'!$G19,'MO Store'!$A:$A,0))</f>
        <v>Missouri City</v>
      </c>
      <c r="G19" s="38">
        <v>174113</v>
      </c>
      <c r="H19" s="40" t="str">
        <f>INDEX('MO Store'!I:I,MATCH('Week Wise OT Hours'!$G19,'MO Store'!$A:$A,0))</f>
        <v>Regular</v>
      </c>
      <c r="I19" s="89" t="s">
        <v>114</v>
      </c>
      <c r="J19" s="90" t="s">
        <v>2246</v>
      </c>
      <c r="K19" s="38">
        <v>0</v>
      </c>
      <c r="L19" s="39">
        <v>0</v>
      </c>
      <c r="M19" s="39">
        <v>0</v>
      </c>
      <c r="N19" s="39">
        <v>0</v>
      </c>
      <c r="O19" s="39">
        <v>0</v>
      </c>
      <c r="P19" s="39">
        <v>0</v>
      </c>
      <c r="Q19" s="39">
        <v>0</v>
      </c>
      <c r="R19" s="39">
        <v>0</v>
      </c>
      <c r="S19" s="39">
        <v>0</v>
      </c>
      <c r="T19" s="39">
        <v>0</v>
      </c>
      <c r="U19" s="39">
        <v>0</v>
      </c>
      <c r="V19" s="39">
        <v>0</v>
      </c>
      <c r="W19" s="39">
        <v>0</v>
      </c>
      <c r="X19" s="39">
        <v>4.17</v>
      </c>
      <c r="Y19" s="39">
        <v>0</v>
      </c>
      <c r="Z19" s="39">
        <v>9.0399999999999991</v>
      </c>
      <c r="AA19" s="39">
        <v>0</v>
      </c>
      <c r="AB19" s="39">
        <v>5.0999999999999996</v>
      </c>
      <c r="AC19" s="39">
        <v>0.59</v>
      </c>
      <c r="AD19" s="39">
        <v>2.4</v>
      </c>
    </row>
    <row r="20" spans="1:30" x14ac:dyDescent="0.25">
      <c r="A20" s="39" t="str">
        <f>INDEX('MO Store'!D:D,MATCH('Week Wise OT Hours'!$G20,'MO Store'!$A:$A,0))</f>
        <v>Anthony Galichet</v>
      </c>
      <c r="B20" s="39" t="str">
        <f>INDEX('MO Store'!F:F,MATCH('Week Wise OT Hours'!$G20,'MO Store'!$A:$A,0))</f>
        <v>No SD</v>
      </c>
      <c r="C20" s="39" t="str">
        <f>INDEX('MO Store'!G:G,MATCH('Week Wise OT Hours'!$G20,'MO Store'!$A:$A,0))</f>
        <v>Susu Leong</v>
      </c>
      <c r="D20" s="39" t="str">
        <f>INDEX('MO Store'!E:E,MATCH('Week Wise OT Hours'!$G20,'MO Store'!$A:$A,0))</f>
        <v>Brittanie Braggs</v>
      </c>
      <c r="E20" s="39" t="str">
        <f>INDEX('MO Store'!B:B,MATCH('Week Wise OT Hours'!$G20,'MO Store'!$A:$A,0))</f>
        <v>Arizona</v>
      </c>
      <c r="F20" s="39" t="str">
        <f>INDEX('MO Store'!C:C,MATCH('Week Wise OT Hours'!$G20,'MO Store'!$A:$A,0))</f>
        <v>Buffalo Spot</v>
      </c>
      <c r="G20" s="38">
        <v>178109</v>
      </c>
      <c r="H20" s="40" t="str">
        <f>INDEX('MO Store'!I:I,MATCH('Week Wise OT Hours'!$G20,'MO Store'!$A:$A,0))</f>
        <v>Battleship</v>
      </c>
      <c r="I20" s="89" t="s">
        <v>306</v>
      </c>
      <c r="J20" s="90" t="s">
        <v>2247</v>
      </c>
      <c r="K20" s="38">
        <v>0</v>
      </c>
      <c r="L20" s="39">
        <v>0</v>
      </c>
      <c r="M20" s="39">
        <v>0</v>
      </c>
      <c r="N20" s="39">
        <v>0</v>
      </c>
      <c r="O20" s="39">
        <v>0</v>
      </c>
      <c r="P20" s="39">
        <v>0</v>
      </c>
      <c r="Q20" s="39">
        <v>0</v>
      </c>
      <c r="R20" s="39">
        <v>0</v>
      </c>
      <c r="S20" s="39">
        <v>0</v>
      </c>
      <c r="T20" s="39">
        <v>0</v>
      </c>
      <c r="U20" s="39">
        <v>0</v>
      </c>
      <c r="V20" s="39">
        <v>0</v>
      </c>
      <c r="W20" s="39">
        <v>0</v>
      </c>
      <c r="X20" s="39">
        <v>0</v>
      </c>
      <c r="Y20" s="39">
        <v>0</v>
      </c>
      <c r="Z20" s="39">
        <v>0</v>
      </c>
      <c r="AA20" s="39">
        <v>0</v>
      </c>
      <c r="AB20" s="39">
        <v>0</v>
      </c>
      <c r="AC20" s="39">
        <v>0</v>
      </c>
      <c r="AD20" s="39">
        <v>0</v>
      </c>
    </row>
    <row r="21" spans="1:30" x14ac:dyDescent="0.25">
      <c r="A21" s="39" t="str">
        <f>INDEX('MO Store'!D:D,MATCH('Week Wise OT Hours'!$G21,'MO Store'!$A:$A,0))</f>
        <v>Anthony Galichet</v>
      </c>
      <c r="B21" s="39" t="str">
        <f>INDEX('MO Store'!F:F,MATCH('Week Wise OT Hours'!$G21,'MO Store'!$A:$A,0))</f>
        <v>Romio Hamdar</v>
      </c>
      <c r="C21" s="39" t="str">
        <f>INDEX('MO Store'!G:G,MATCH('Week Wise OT Hours'!$G21,'MO Store'!$A:$A,0))</f>
        <v>Veronica Ramos</v>
      </c>
      <c r="D21" s="39" t="str">
        <f>INDEX('MO Store'!E:E,MATCH('Week Wise OT Hours'!$G21,'MO Store'!$A:$A,0))</f>
        <v>Brittanie Braggs</v>
      </c>
      <c r="E21" s="39" t="str">
        <f>INDEX('MO Store'!B:B,MATCH('Week Wise OT Hours'!$G21,'MO Store'!$A:$A,0))</f>
        <v>San Antonio/Laredo</v>
      </c>
      <c r="F21" s="39" t="str">
        <f>INDEX('MO Store'!C:C,MATCH('Week Wise OT Hours'!$G21,'MO Store'!$A:$A,0))</f>
        <v>Wurzbach Road</v>
      </c>
      <c r="G21" s="38">
        <v>215745</v>
      </c>
      <c r="H21" s="40" t="str">
        <f>INDEX('MO Store'!I:I,MATCH('Week Wise OT Hours'!$G21,'MO Store'!$A:$A,0))</f>
        <v>Battleship</v>
      </c>
      <c r="I21" s="89" t="s">
        <v>101</v>
      </c>
      <c r="J21" s="90" t="s">
        <v>2248</v>
      </c>
      <c r="K21" s="38">
        <v>0</v>
      </c>
      <c r="L21" s="39">
        <v>0</v>
      </c>
      <c r="M21" s="39">
        <v>0</v>
      </c>
      <c r="N21" s="39">
        <v>0</v>
      </c>
      <c r="O21" s="39">
        <v>0</v>
      </c>
      <c r="P21" s="39">
        <v>0</v>
      </c>
      <c r="Q21" s="39">
        <v>0</v>
      </c>
      <c r="R21" s="39">
        <v>0</v>
      </c>
      <c r="S21" s="39">
        <v>0</v>
      </c>
      <c r="T21" s="39">
        <v>0</v>
      </c>
      <c r="U21" s="39">
        <v>0</v>
      </c>
      <c r="V21" s="39">
        <v>0</v>
      </c>
      <c r="W21" s="39">
        <v>0</v>
      </c>
      <c r="X21" s="39">
        <v>0</v>
      </c>
      <c r="Y21" s="39">
        <v>0</v>
      </c>
      <c r="Z21" s="39">
        <v>0</v>
      </c>
      <c r="AA21" s="39">
        <v>0</v>
      </c>
      <c r="AB21" s="39">
        <v>0</v>
      </c>
      <c r="AC21" s="39">
        <v>0</v>
      </c>
      <c r="AD21" s="39">
        <v>0</v>
      </c>
    </row>
    <row r="22" spans="1:30" x14ac:dyDescent="0.25">
      <c r="A22" s="39" t="str">
        <f>INDEX('MO Store'!D:D,MATCH('Week Wise OT Hours'!$G22,'MO Store'!$A:$A,0))</f>
        <v>Anthony Galichet</v>
      </c>
      <c r="B22" s="39" t="str">
        <f>INDEX('MO Store'!F:F,MATCH('Week Wise OT Hours'!$G22,'MO Store'!$A:$A,0))</f>
        <v>No SD</v>
      </c>
      <c r="C22" s="39" t="str">
        <f>INDEX('MO Store'!G:G,MATCH('Week Wise OT Hours'!$G22,'MO Store'!$A:$A,0))</f>
        <v>Jayme Roraff</v>
      </c>
      <c r="D22" s="39" t="str">
        <f>INDEX('MO Store'!E:E,MATCH('Week Wise OT Hours'!$G22,'MO Store'!$A:$A,0))</f>
        <v>Brittanie Braggs</v>
      </c>
      <c r="E22" s="39" t="str">
        <f>INDEX('MO Store'!B:B,MATCH('Week Wise OT Hours'!$G22,'MO Store'!$A:$A,0))</f>
        <v>Wisconsin East</v>
      </c>
      <c r="F22" s="39" t="str">
        <f>INDEX('MO Store'!C:C,MATCH('Week Wise OT Hours'!$G22,'MO Store'!$A:$A,0))</f>
        <v>Sturgeon Bay</v>
      </c>
      <c r="G22" s="38">
        <v>240558</v>
      </c>
      <c r="H22" s="40" t="str">
        <f>INDEX('MO Store'!I:I,MATCH('Week Wise OT Hours'!$G22,'MO Store'!$A:$A,0))</f>
        <v>Regular</v>
      </c>
      <c r="I22" s="89" t="s">
        <v>98</v>
      </c>
      <c r="J22" s="90" t="s">
        <v>2249</v>
      </c>
      <c r="K22" s="38">
        <v>0</v>
      </c>
      <c r="L22" s="39">
        <v>0</v>
      </c>
      <c r="M22" s="39">
        <v>0</v>
      </c>
      <c r="N22" s="39">
        <v>0</v>
      </c>
      <c r="O22" s="39">
        <v>0</v>
      </c>
      <c r="P22" s="39">
        <v>0</v>
      </c>
      <c r="Q22" s="39">
        <v>0</v>
      </c>
      <c r="R22" s="39">
        <v>0</v>
      </c>
      <c r="S22" s="39">
        <v>0</v>
      </c>
      <c r="T22" s="39">
        <v>0</v>
      </c>
      <c r="U22" s="39">
        <v>0</v>
      </c>
      <c r="V22" s="39">
        <v>0</v>
      </c>
      <c r="W22" s="39">
        <v>0</v>
      </c>
      <c r="X22" s="39">
        <v>0</v>
      </c>
      <c r="Y22" s="39">
        <v>0</v>
      </c>
      <c r="Z22" s="39">
        <v>0</v>
      </c>
      <c r="AA22" s="39">
        <v>0</v>
      </c>
      <c r="AB22" s="39">
        <v>0</v>
      </c>
      <c r="AC22" s="39">
        <v>0</v>
      </c>
      <c r="AD22" s="39">
        <v>0</v>
      </c>
    </row>
    <row r="23" spans="1:30" x14ac:dyDescent="0.25">
      <c r="A23" s="39" t="str">
        <f>INDEX('MO Store'!D:D,MATCH('Week Wise OT Hours'!$G23,'MO Store'!$A:$A,0))</f>
        <v>Anthony Galichet</v>
      </c>
      <c r="B23" s="39" t="str">
        <f>INDEX('MO Store'!F:F,MATCH('Week Wise OT Hours'!$G23,'MO Store'!$A:$A,0))</f>
        <v>Romio Hamdar</v>
      </c>
      <c r="C23" s="39" t="str">
        <f>INDEX('MO Store'!G:G,MATCH('Week Wise OT Hours'!$G23,'MO Store'!$A:$A,0))</f>
        <v>Suhail Ishaq</v>
      </c>
      <c r="D23" s="39" t="str">
        <f>INDEX('MO Store'!E:E,MATCH('Week Wise OT Hours'!$G23,'MO Store'!$A:$A,0))</f>
        <v>Brittanie Braggs</v>
      </c>
      <c r="E23" s="39" t="str">
        <f>INDEX('MO Store'!B:B,MATCH('Week Wise OT Hours'!$G23,'MO Store'!$A:$A,0))</f>
        <v>Houston North East</v>
      </c>
      <c r="F23" s="39" t="str">
        <f>INDEX('MO Store'!C:C,MATCH('Week Wise OT Hours'!$G23,'MO Store'!$A:$A,0))</f>
        <v>Riverstone</v>
      </c>
      <c r="G23" s="38">
        <v>207758</v>
      </c>
      <c r="H23" s="40" t="str">
        <f>INDEX('MO Store'!I:I,MATCH('Week Wise OT Hours'!$G23,'MO Store'!$A:$A,0))</f>
        <v>Flagship</v>
      </c>
      <c r="I23" s="89" t="s">
        <v>267</v>
      </c>
      <c r="J23" s="90" t="s">
        <v>2250</v>
      </c>
      <c r="K23" s="38">
        <v>0</v>
      </c>
      <c r="L23" s="39">
        <v>0</v>
      </c>
      <c r="M23" s="39">
        <v>0</v>
      </c>
      <c r="N23" s="39">
        <v>0</v>
      </c>
      <c r="O23" s="39">
        <v>0</v>
      </c>
      <c r="P23" s="39">
        <v>0</v>
      </c>
      <c r="Q23" s="39">
        <v>0</v>
      </c>
      <c r="R23" s="39">
        <v>0</v>
      </c>
      <c r="S23" s="39">
        <v>0</v>
      </c>
      <c r="T23" s="39">
        <v>0</v>
      </c>
      <c r="U23" s="39">
        <v>0</v>
      </c>
      <c r="V23" s="39">
        <v>0</v>
      </c>
      <c r="W23" s="39">
        <v>0</v>
      </c>
      <c r="X23" s="39">
        <v>0</v>
      </c>
      <c r="Y23" s="39">
        <v>0</v>
      </c>
      <c r="Z23" s="39">
        <v>0</v>
      </c>
      <c r="AA23" s="39">
        <v>0</v>
      </c>
      <c r="AB23" s="39">
        <v>0</v>
      </c>
      <c r="AC23" s="39">
        <v>0</v>
      </c>
      <c r="AD23" s="39">
        <v>0</v>
      </c>
    </row>
    <row r="24" spans="1:30" x14ac:dyDescent="0.25">
      <c r="A24" s="39" t="str">
        <f>INDEX('MO Store'!D:D,MATCH('Week Wise OT Hours'!$G24,'MO Store'!$A:$A,0))</f>
        <v>Anthony Galichet</v>
      </c>
      <c r="B24" s="39" t="str">
        <f>INDEX('MO Store'!F:F,MATCH('Week Wise OT Hours'!$G24,'MO Store'!$A:$A,0))</f>
        <v>Romio Hamdar</v>
      </c>
      <c r="C24" s="39" t="str">
        <f>INDEX('MO Store'!G:G,MATCH('Week Wise OT Hours'!$G24,'MO Store'!$A:$A,0))</f>
        <v>Carlos Ayala-Level Up</v>
      </c>
      <c r="D24" s="39" t="str">
        <f>INDEX('MO Store'!E:E,MATCH('Week Wise OT Hours'!$G24,'MO Store'!$A:$A,0))</f>
        <v>Brittanie Braggs</v>
      </c>
      <c r="E24" s="39" t="str">
        <f>INDEX('MO Store'!B:B,MATCH('Week Wise OT Hours'!$G24,'MO Store'!$A:$A,0))</f>
        <v>Houston South West</v>
      </c>
      <c r="F24" s="39" t="str">
        <f>INDEX('MO Store'!C:C,MATCH('Week Wise OT Hours'!$G24,'MO Store'!$A:$A,0))</f>
        <v>The Grid</v>
      </c>
      <c r="G24" s="38">
        <v>209858</v>
      </c>
      <c r="H24" s="40" t="str">
        <f>INDEX('MO Store'!I:I,MATCH('Week Wise OT Hours'!$G24,'MO Store'!$A:$A,0))</f>
        <v>Battleship</v>
      </c>
      <c r="I24" s="89" t="s">
        <v>463</v>
      </c>
      <c r="J24" s="90" t="s">
        <v>2211</v>
      </c>
      <c r="K24" s="38">
        <v>0</v>
      </c>
      <c r="L24" s="39">
        <v>0</v>
      </c>
      <c r="M24" s="39">
        <v>0</v>
      </c>
      <c r="N24" s="39">
        <v>0</v>
      </c>
      <c r="O24" s="39">
        <v>0.54</v>
      </c>
      <c r="P24" s="39">
        <v>0</v>
      </c>
      <c r="Q24" s="39">
        <v>0</v>
      </c>
      <c r="R24" s="39">
        <v>0</v>
      </c>
      <c r="S24" s="39">
        <v>0</v>
      </c>
      <c r="T24" s="39">
        <v>0</v>
      </c>
      <c r="U24" s="39">
        <v>0</v>
      </c>
      <c r="V24" s="39">
        <v>0</v>
      </c>
      <c r="W24" s="39">
        <v>1.37</v>
      </c>
      <c r="X24" s="39">
        <v>2.31</v>
      </c>
      <c r="Y24" s="39">
        <v>4.45</v>
      </c>
      <c r="Z24" s="39">
        <v>0</v>
      </c>
      <c r="AA24" s="39">
        <v>0</v>
      </c>
      <c r="AB24" s="39">
        <v>0</v>
      </c>
      <c r="AC24" s="39">
        <v>0</v>
      </c>
      <c r="AD24" s="39">
        <v>0</v>
      </c>
    </row>
    <row r="25" spans="1:30" x14ac:dyDescent="0.25">
      <c r="A25" s="39" t="str">
        <f>INDEX('MO Store'!D:D,MATCH('Week Wise OT Hours'!$G25,'MO Store'!$A:$A,0))</f>
        <v>Anthony Galichet</v>
      </c>
      <c r="B25" s="39" t="str">
        <f>INDEX('MO Store'!F:F,MATCH('Week Wise OT Hours'!$G25,'MO Store'!$A:$A,0))</f>
        <v>Romio Hamdar</v>
      </c>
      <c r="C25" s="39" t="str">
        <f>INDEX('MO Store'!G:G,MATCH('Week Wise OT Hours'!$G25,'MO Store'!$A:$A,0))</f>
        <v>Colorado Market - No TM</v>
      </c>
      <c r="D25" s="39" t="str">
        <f>INDEX('MO Store'!E:E,MATCH('Week Wise OT Hours'!$G25,'MO Store'!$A:$A,0))</f>
        <v>Brittanie Braggs</v>
      </c>
      <c r="E25" s="39" t="str">
        <f>INDEX('MO Store'!B:B,MATCH('Week Wise OT Hours'!$G25,'MO Store'!$A:$A,0))</f>
        <v>Colorado</v>
      </c>
      <c r="F25" s="39" t="str">
        <f>INDEX('MO Store'!C:C,MATCH('Week Wise OT Hours'!$G25,'MO Store'!$A:$A,0))</f>
        <v>Grand View Market Place</v>
      </c>
      <c r="G25" s="38">
        <v>210924</v>
      </c>
      <c r="H25" s="40" t="str">
        <f>INDEX('MO Store'!I:I,MATCH('Week Wise OT Hours'!$G25,'MO Store'!$A:$A,0))</f>
        <v>Regular</v>
      </c>
      <c r="I25" s="89" t="s">
        <v>180</v>
      </c>
      <c r="J25" s="90" t="s">
        <v>2124</v>
      </c>
      <c r="K25" s="38">
        <v>0</v>
      </c>
      <c r="L25" s="39">
        <v>8.5400000000000009</v>
      </c>
      <c r="M25" s="39">
        <v>0</v>
      </c>
      <c r="N25" s="39">
        <v>2.76</v>
      </c>
      <c r="O25" s="39">
        <v>0</v>
      </c>
      <c r="P25" s="39">
        <v>2.2000000000000002</v>
      </c>
      <c r="Q25" s="39">
        <v>0.74</v>
      </c>
      <c r="R25" s="39">
        <v>0</v>
      </c>
      <c r="S25" s="39">
        <v>12.690000000000001</v>
      </c>
      <c r="T25" s="39">
        <v>8.620000000000001</v>
      </c>
      <c r="U25" s="39">
        <v>12.47</v>
      </c>
      <c r="V25" s="39">
        <v>9.42</v>
      </c>
      <c r="W25" s="39">
        <v>7.34</v>
      </c>
      <c r="X25" s="39">
        <v>0</v>
      </c>
      <c r="Y25" s="39">
        <v>0</v>
      </c>
      <c r="Z25" s="39">
        <v>0.47</v>
      </c>
      <c r="AA25" s="39">
        <v>0</v>
      </c>
      <c r="AB25" s="39">
        <v>0</v>
      </c>
      <c r="AC25" s="39">
        <v>0</v>
      </c>
      <c r="AD25" s="39">
        <v>0</v>
      </c>
    </row>
    <row r="26" spans="1:30" x14ac:dyDescent="0.25">
      <c r="A26" s="39" t="str">
        <f>INDEX('MO Store'!D:D,MATCH('Week Wise OT Hours'!$G26,'MO Store'!$A:$A,0))</f>
        <v>Anthony Galichet</v>
      </c>
      <c r="B26" s="39" t="str">
        <f>INDEX('MO Store'!F:F,MATCH('Week Wise OT Hours'!$G26,'MO Store'!$A:$A,0))</f>
        <v>No SD</v>
      </c>
      <c r="C26" s="39" t="str">
        <f>INDEX('MO Store'!G:G,MATCH('Week Wise OT Hours'!$G26,'MO Store'!$A:$A,0))</f>
        <v>Susu Leong</v>
      </c>
      <c r="D26" s="39" t="str">
        <f>INDEX('MO Store'!E:E,MATCH('Week Wise OT Hours'!$G26,'MO Store'!$A:$A,0))</f>
        <v>Brittanie Braggs</v>
      </c>
      <c r="E26" s="39" t="str">
        <f>INDEX('MO Store'!B:B,MATCH('Week Wise OT Hours'!$G26,'MO Store'!$A:$A,0))</f>
        <v>Arizona</v>
      </c>
      <c r="F26" s="39" t="str">
        <f>INDEX('MO Store'!C:C,MATCH('Week Wise OT Hours'!$G26,'MO Store'!$A:$A,0))</f>
        <v>MIDVALE PLAZA</v>
      </c>
      <c r="G26" s="38">
        <v>216515</v>
      </c>
      <c r="H26" s="40" t="str">
        <f>INDEX('MO Store'!I:I,MATCH('Week Wise OT Hours'!$G26,'MO Store'!$A:$A,0))</f>
        <v>Regular</v>
      </c>
      <c r="I26" s="89" t="s">
        <v>336</v>
      </c>
      <c r="J26" s="90" t="s">
        <v>1979</v>
      </c>
      <c r="K26" s="38">
        <v>0</v>
      </c>
      <c r="L26" s="39">
        <v>0</v>
      </c>
      <c r="M26" s="39">
        <v>0</v>
      </c>
      <c r="N26" s="39">
        <v>0</v>
      </c>
      <c r="O26" s="39">
        <v>0</v>
      </c>
      <c r="P26" s="39">
        <v>0</v>
      </c>
      <c r="Q26" s="39">
        <v>0</v>
      </c>
      <c r="R26" s="39">
        <v>0</v>
      </c>
      <c r="S26" s="39">
        <v>0</v>
      </c>
      <c r="T26" s="39">
        <v>0</v>
      </c>
      <c r="U26" s="39">
        <v>0</v>
      </c>
      <c r="V26" s="39">
        <v>0</v>
      </c>
      <c r="W26" s="39">
        <v>0</v>
      </c>
      <c r="X26" s="39">
        <v>0</v>
      </c>
      <c r="Y26" s="39">
        <v>0</v>
      </c>
      <c r="Z26" s="39">
        <v>0</v>
      </c>
      <c r="AA26" s="39">
        <v>0</v>
      </c>
      <c r="AB26" s="39">
        <v>0.01</v>
      </c>
      <c r="AC26" s="39">
        <v>0</v>
      </c>
      <c r="AD26" s="39">
        <v>0</v>
      </c>
    </row>
    <row r="27" spans="1:30" x14ac:dyDescent="0.25">
      <c r="A27" s="39" t="str">
        <f>INDEX('MO Store'!D:D,MATCH('Week Wise OT Hours'!$G27,'MO Store'!$A:$A,0))</f>
        <v>Anthony Galichet</v>
      </c>
      <c r="B27" s="39" t="str">
        <f>INDEX('MO Store'!F:F,MATCH('Week Wise OT Hours'!$G27,'MO Store'!$A:$A,0))</f>
        <v>Romio Hamdar</v>
      </c>
      <c r="C27" s="39" t="str">
        <f>INDEX('MO Store'!G:G,MATCH('Week Wise OT Hours'!$G27,'MO Store'!$A:$A,0))</f>
        <v>Colorado Market - No TM</v>
      </c>
      <c r="D27" s="39" t="str">
        <f>INDEX('MO Store'!E:E,MATCH('Week Wise OT Hours'!$G27,'MO Store'!$A:$A,0))</f>
        <v>Brittanie Braggs</v>
      </c>
      <c r="E27" s="39" t="str">
        <f>INDEX('MO Store'!B:B,MATCH('Week Wise OT Hours'!$G27,'MO Store'!$A:$A,0))</f>
        <v>Colorado</v>
      </c>
      <c r="F27" s="39" t="str">
        <f>INDEX('MO Store'!C:C,MATCH('Week Wise OT Hours'!$G27,'MO Store'!$A:$A,0))</f>
        <v>Interquest</v>
      </c>
      <c r="G27" s="38">
        <v>241356</v>
      </c>
      <c r="H27" s="40" t="str">
        <f>INDEX('MO Store'!I:I,MATCH('Week Wise OT Hours'!$G27,'MO Store'!$A:$A,0))</f>
        <v>Regular</v>
      </c>
      <c r="I27" s="89" t="s">
        <v>576</v>
      </c>
      <c r="J27" s="90" t="s">
        <v>2251</v>
      </c>
      <c r="K27" s="38">
        <v>0</v>
      </c>
      <c r="L27" s="39">
        <v>0</v>
      </c>
      <c r="M27" s="39">
        <v>0</v>
      </c>
      <c r="N27" s="39">
        <v>0</v>
      </c>
      <c r="O27" s="39">
        <v>0</v>
      </c>
      <c r="P27" s="39">
        <v>0</v>
      </c>
      <c r="Q27" s="39">
        <v>0</v>
      </c>
      <c r="R27" s="39">
        <v>0</v>
      </c>
      <c r="S27" s="39">
        <v>0</v>
      </c>
      <c r="T27" s="39">
        <v>0</v>
      </c>
      <c r="U27" s="39">
        <v>0</v>
      </c>
      <c r="V27" s="39">
        <v>0</v>
      </c>
      <c r="W27" s="39">
        <v>0</v>
      </c>
      <c r="X27" s="39">
        <v>0</v>
      </c>
      <c r="Y27" s="39">
        <v>0</v>
      </c>
      <c r="Z27" s="39">
        <v>0</v>
      </c>
      <c r="AA27" s="39">
        <v>0</v>
      </c>
      <c r="AB27" s="39">
        <v>0</v>
      </c>
      <c r="AC27" s="39">
        <v>0</v>
      </c>
      <c r="AD27" s="39">
        <v>0</v>
      </c>
    </row>
    <row r="28" spans="1:30" x14ac:dyDescent="0.25">
      <c r="A28" s="39" t="str">
        <f>INDEX('MO Store'!D:D,MATCH('Week Wise OT Hours'!$G28,'MO Store'!$A:$A,0))</f>
        <v>Anthony Galichet</v>
      </c>
      <c r="B28" s="39" t="str">
        <f>INDEX('MO Store'!F:F,MATCH('Week Wise OT Hours'!$G28,'MO Store'!$A:$A,0))</f>
        <v>No SD</v>
      </c>
      <c r="C28" s="39" t="str">
        <f>INDEX('MO Store'!G:G,MATCH('Week Wise OT Hours'!$G28,'MO Store'!$A:$A,0))</f>
        <v>North Carolina Market - No TM</v>
      </c>
      <c r="D28" s="39" t="str">
        <f>INDEX('MO Store'!E:E,MATCH('Week Wise OT Hours'!$G28,'MO Store'!$A:$A,0))</f>
        <v>Brittanie Braggs</v>
      </c>
      <c r="E28" s="39" t="str">
        <f>INDEX('MO Store'!B:B,MATCH('Week Wise OT Hours'!$G28,'MO Store'!$A:$A,0))</f>
        <v>North Carolina</v>
      </c>
      <c r="F28" s="39" t="str">
        <f>INDEX('MO Store'!C:C,MATCH('Week Wise OT Hours'!$G28,'MO Store'!$A:$A,0))</f>
        <v>Mocksville</v>
      </c>
      <c r="G28" s="38">
        <v>221882</v>
      </c>
      <c r="H28" s="40" t="str">
        <f>INDEX('MO Store'!I:I,MATCH('Week Wise OT Hours'!$G28,'MO Store'!$A:$A,0))</f>
        <v>Focus</v>
      </c>
      <c r="I28" s="89" t="s">
        <v>354</v>
      </c>
      <c r="J28" s="90" t="s">
        <v>2252</v>
      </c>
      <c r="K28" s="38">
        <v>0</v>
      </c>
      <c r="L28" s="39">
        <v>0</v>
      </c>
      <c r="M28" s="39">
        <v>0</v>
      </c>
      <c r="N28" s="39">
        <v>0</v>
      </c>
      <c r="O28" s="39">
        <v>0</v>
      </c>
      <c r="P28" s="39">
        <v>0</v>
      </c>
      <c r="Q28" s="39">
        <v>0</v>
      </c>
      <c r="R28" s="39">
        <v>0</v>
      </c>
      <c r="S28" s="39">
        <v>0</v>
      </c>
      <c r="T28" s="39">
        <v>0</v>
      </c>
      <c r="U28" s="39">
        <v>0</v>
      </c>
      <c r="V28" s="39">
        <v>0</v>
      </c>
      <c r="W28" s="39">
        <v>0</v>
      </c>
      <c r="X28" s="39">
        <v>0</v>
      </c>
      <c r="Y28" s="39">
        <v>0</v>
      </c>
      <c r="Z28" s="39">
        <v>0</v>
      </c>
      <c r="AA28" s="39">
        <v>0</v>
      </c>
      <c r="AB28" s="39">
        <v>0</v>
      </c>
      <c r="AC28" s="39">
        <v>0</v>
      </c>
      <c r="AD28" s="39">
        <v>0</v>
      </c>
    </row>
    <row r="29" spans="1:30" x14ac:dyDescent="0.25">
      <c r="A29" s="39" t="str">
        <f>INDEX('MO Store'!D:D,MATCH('Week Wise OT Hours'!$G29,'MO Store'!$A:$A,0))</f>
        <v>Anthony Galichet</v>
      </c>
      <c r="B29" s="39" t="str">
        <f>INDEX('MO Store'!F:F,MATCH('Week Wise OT Hours'!$G29,'MO Store'!$A:$A,0))</f>
        <v>Romio Hamdar</v>
      </c>
      <c r="C29" s="39" t="str">
        <f>INDEX('MO Store'!G:G,MATCH('Week Wise OT Hours'!$G29,'MO Store'!$A:$A,0))</f>
        <v>Suhail Ishaq</v>
      </c>
      <c r="D29" s="39" t="str">
        <f>INDEX('MO Store'!E:E,MATCH('Week Wise OT Hours'!$G29,'MO Store'!$A:$A,0))</f>
        <v>Brittanie Braggs</v>
      </c>
      <c r="E29" s="39" t="str">
        <f>INDEX('MO Store'!B:B,MATCH('Week Wise OT Hours'!$G29,'MO Store'!$A:$A,0))</f>
        <v>Houston North East</v>
      </c>
      <c r="F29" s="39" t="str">
        <f>INDEX('MO Store'!C:C,MATCH('Week Wise OT Hours'!$G29,'MO Store'!$A:$A,0))</f>
        <v>Midtown</v>
      </c>
      <c r="G29" s="38">
        <v>176027</v>
      </c>
      <c r="H29" s="40" t="str">
        <f>INDEX('MO Store'!I:I,MATCH('Week Wise OT Hours'!$G29,'MO Store'!$A:$A,0))</f>
        <v>Battleship</v>
      </c>
      <c r="I29" s="89" t="s">
        <v>596</v>
      </c>
      <c r="J29" s="90" t="s">
        <v>1937</v>
      </c>
      <c r="K29" s="38">
        <v>0</v>
      </c>
      <c r="L29" s="39">
        <v>0</v>
      </c>
      <c r="M29" s="39">
        <v>0</v>
      </c>
      <c r="N29" s="39">
        <v>0</v>
      </c>
      <c r="O29" s="39">
        <v>0</v>
      </c>
      <c r="P29" s="39">
        <v>0</v>
      </c>
      <c r="Q29" s="39">
        <v>0</v>
      </c>
      <c r="R29" s="39">
        <v>0</v>
      </c>
      <c r="S29" s="39">
        <v>0</v>
      </c>
      <c r="T29" s="39">
        <v>0</v>
      </c>
      <c r="U29" s="39">
        <v>0</v>
      </c>
      <c r="V29" s="39">
        <v>0</v>
      </c>
      <c r="W29" s="39">
        <v>0</v>
      </c>
      <c r="X29" s="39">
        <v>0</v>
      </c>
      <c r="Y29" s="39">
        <v>0</v>
      </c>
      <c r="Z29" s="39">
        <v>0</v>
      </c>
      <c r="AA29" s="39">
        <v>0</v>
      </c>
      <c r="AB29" s="39">
        <v>0</v>
      </c>
      <c r="AC29" s="39">
        <v>0</v>
      </c>
      <c r="AD29" s="39">
        <v>0</v>
      </c>
    </row>
    <row r="30" spans="1:30" x14ac:dyDescent="0.25">
      <c r="A30" s="39" t="str">
        <f>INDEX('MO Store'!D:D,MATCH('Week Wise OT Hours'!$G30,'MO Store'!$A:$A,0))</f>
        <v>Anthony Galichet</v>
      </c>
      <c r="B30" s="39" t="str">
        <f>INDEX('MO Store'!F:F,MATCH('Week Wise OT Hours'!$G30,'MO Store'!$A:$A,0))</f>
        <v>Romio Hamdar</v>
      </c>
      <c r="C30" s="39" t="str">
        <f>INDEX('MO Store'!G:G,MATCH('Week Wise OT Hours'!$G30,'MO Store'!$A:$A,0))</f>
        <v>Suhail Ishaq</v>
      </c>
      <c r="D30" s="39" t="str">
        <f>INDEX('MO Store'!E:E,MATCH('Week Wise OT Hours'!$G30,'MO Store'!$A:$A,0))</f>
        <v>Brittanie Braggs</v>
      </c>
      <c r="E30" s="39" t="str">
        <f>INDEX('MO Store'!B:B,MATCH('Week Wise OT Hours'!$G30,'MO Store'!$A:$A,0))</f>
        <v>Houston North East</v>
      </c>
      <c r="F30" s="39" t="str">
        <f>INDEX('MO Store'!C:C,MATCH('Week Wise OT Hours'!$G30,'MO Store'!$A:$A,0))</f>
        <v>Ponderosa Forest</v>
      </c>
      <c r="G30" s="38">
        <v>209868</v>
      </c>
      <c r="H30" s="40" t="str">
        <f>INDEX('MO Store'!I:I,MATCH('Week Wise OT Hours'!$G30,'MO Store'!$A:$A,0))</f>
        <v>Regular</v>
      </c>
      <c r="I30" s="89" t="s">
        <v>432</v>
      </c>
      <c r="J30" s="90" t="s">
        <v>2014</v>
      </c>
      <c r="K30" s="38">
        <v>0</v>
      </c>
      <c r="L30" s="39">
        <v>0</v>
      </c>
      <c r="M30" s="39">
        <v>0</v>
      </c>
      <c r="N30" s="39">
        <v>0</v>
      </c>
      <c r="O30" s="39">
        <v>0</v>
      </c>
      <c r="P30" s="39">
        <v>0</v>
      </c>
      <c r="Q30" s="39">
        <v>0</v>
      </c>
      <c r="R30" s="39">
        <v>0</v>
      </c>
      <c r="S30" s="39">
        <v>0</v>
      </c>
      <c r="T30" s="39">
        <v>0</v>
      </c>
      <c r="U30" s="39">
        <v>0</v>
      </c>
      <c r="V30" s="39">
        <v>0</v>
      </c>
      <c r="W30" s="39">
        <v>0</v>
      </c>
      <c r="X30" s="39">
        <v>1.08</v>
      </c>
      <c r="Y30" s="39">
        <v>0</v>
      </c>
      <c r="Z30" s="39">
        <v>0</v>
      </c>
      <c r="AA30" s="39">
        <v>0</v>
      </c>
      <c r="AB30" s="39">
        <v>0</v>
      </c>
      <c r="AC30" s="39">
        <v>0</v>
      </c>
      <c r="AD30" s="39">
        <v>0</v>
      </c>
    </row>
    <row r="31" spans="1:30" x14ac:dyDescent="0.25">
      <c r="A31" s="39" t="str">
        <f>INDEX('MO Store'!D:D,MATCH('Week Wise OT Hours'!$G31,'MO Store'!$A:$A,0))</f>
        <v>Anthony Galichet</v>
      </c>
      <c r="B31" s="39" t="str">
        <f>INDEX('MO Store'!F:F,MATCH('Week Wise OT Hours'!$G31,'MO Store'!$A:$A,0))</f>
        <v>Romio Hamdar</v>
      </c>
      <c r="C31" s="39" t="str">
        <f>INDEX('MO Store'!G:G,MATCH('Week Wise OT Hours'!$G31,'MO Store'!$A:$A,0))</f>
        <v>Carlos Ayala-Level Up</v>
      </c>
      <c r="D31" s="39" t="str">
        <f>INDEX('MO Store'!E:E,MATCH('Week Wise OT Hours'!$G31,'MO Store'!$A:$A,0))</f>
        <v>Brittanie Braggs</v>
      </c>
      <c r="E31" s="39" t="str">
        <f>INDEX('MO Store'!B:B,MATCH('Week Wise OT Hours'!$G31,'MO Store'!$A:$A,0))</f>
        <v>Houston South West</v>
      </c>
      <c r="F31" s="39" t="str">
        <f>INDEX('MO Store'!C:C,MATCH('Week Wise OT Hours'!$G31,'MO Store'!$A:$A,0))</f>
        <v>Kingsbridge</v>
      </c>
      <c r="G31" s="38">
        <v>209862</v>
      </c>
      <c r="H31" s="40" t="str">
        <f>INDEX('MO Store'!I:I,MATCH('Week Wise OT Hours'!$G31,'MO Store'!$A:$A,0))</f>
        <v>Regular</v>
      </c>
      <c r="I31" s="89" t="s">
        <v>270</v>
      </c>
      <c r="J31" s="90" t="s">
        <v>2253</v>
      </c>
      <c r="K31" s="38">
        <v>0</v>
      </c>
      <c r="L31" s="39">
        <v>0</v>
      </c>
      <c r="M31" s="39">
        <v>0</v>
      </c>
      <c r="N31" s="39">
        <v>0</v>
      </c>
      <c r="O31" s="39">
        <v>0</v>
      </c>
      <c r="P31" s="39">
        <v>0</v>
      </c>
      <c r="Q31" s="39">
        <v>0</v>
      </c>
      <c r="R31" s="39">
        <v>0</v>
      </c>
      <c r="S31" s="39">
        <v>0</v>
      </c>
      <c r="T31" s="39">
        <v>0</v>
      </c>
      <c r="U31" s="39">
        <v>0</v>
      </c>
      <c r="V31" s="39">
        <v>0</v>
      </c>
      <c r="W31" s="39">
        <v>0</v>
      </c>
      <c r="X31" s="39">
        <v>0</v>
      </c>
      <c r="Y31" s="39">
        <v>0</v>
      </c>
      <c r="Z31" s="39">
        <v>0</v>
      </c>
      <c r="AA31" s="39">
        <v>0</v>
      </c>
      <c r="AB31" s="39">
        <v>0</v>
      </c>
      <c r="AC31" s="39">
        <v>0</v>
      </c>
      <c r="AD31" s="39">
        <v>0</v>
      </c>
    </row>
    <row r="32" spans="1:30" x14ac:dyDescent="0.25">
      <c r="A32" s="39" t="str">
        <f>INDEX('MO Store'!D:D,MATCH('Week Wise OT Hours'!$G32,'MO Store'!$A:$A,0))</f>
        <v>Anthony Galichet</v>
      </c>
      <c r="B32" s="39" t="str">
        <f>INDEX('MO Store'!F:F,MATCH('Week Wise OT Hours'!$G32,'MO Store'!$A:$A,0))</f>
        <v>Romio Hamdar</v>
      </c>
      <c r="C32" s="39" t="str">
        <f>INDEX('MO Store'!G:G,MATCH('Week Wise OT Hours'!$G32,'MO Store'!$A:$A,0))</f>
        <v>Suhail Ishaq</v>
      </c>
      <c r="D32" s="39" t="str">
        <f>INDEX('MO Store'!E:E,MATCH('Week Wise OT Hours'!$G32,'MO Store'!$A:$A,0))</f>
        <v>Brittanie Braggs</v>
      </c>
      <c r="E32" s="39" t="str">
        <f>INDEX('MO Store'!B:B,MATCH('Week Wise OT Hours'!$G32,'MO Store'!$A:$A,0))</f>
        <v>Houston North East</v>
      </c>
      <c r="F32" s="39" t="str">
        <f>INDEX('MO Store'!C:C,MATCH('Week Wise OT Hours'!$G32,'MO Store'!$A:$A,0))</f>
        <v>Midtown</v>
      </c>
      <c r="G32" s="38">
        <v>176027</v>
      </c>
      <c r="H32" s="40" t="str">
        <f>INDEX('MO Store'!I:I,MATCH('Week Wise OT Hours'!$G32,'MO Store'!$A:$A,0))</f>
        <v>Battleship</v>
      </c>
      <c r="I32" s="89" t="s">
        <v>385</v>
      </c>
      <c r="J32" s="90" t="s">
        <v>2254</v>
      </c>
      <c r="K32" s="38">
        <v>0</v>
      </c>
      <c r="L32" s="39">
        <v>0</v>
      </c>
      <c r="M32" s="39">
        <v>0</v>
      </c>
      <c r="N32" s="39">
        <v>0</v>
      </c>
      <c r="O32" s="39">
        <v>0</v>
      </c>
      <c r="P32" s="39">
        <v>0</v>
      </c>
      <c r="Q32" s="39">
        <v>0</v>
      </c>
      <c r="R32" s="39">
        <v>0</v>
      </c>
      <c r="S32" s="39">
        <v>0</v>
      </c>
      <c r="T32" s="39">
        <v>0</v>
      </c>
      <c r="U32" s="39">
        <v>1.89</v>
      </c>
      <c r="V32" s="39">
        <v>0</v>
      </c>
      <c r="W32" s="39">
        <v>0</v>
      </c>
      <c r="X32" s="39">
        <v>0</v>
      </c>
      <c r="Y32" s="39">
        <v>0</v>
      </c>
      <c r="Z32" s="39">
        <v>0</v>
      </c>
      <c r="AA32" s="39">
        <v>0</v>
      </c>
      <c r="AB32" s="39">
        <v>0</v>
      </c>
      <c r="AC32" s="39">
        <v>0</v>
      </c>
      <c r="AD32" s="39">
        <v>0.01</v>
      </c>
    </row>
    <row r="33" spans="1:30" x14ac:dyDescent="0.25">
      <c r="A33" s="39" t="str">
        <f>INDEX('MO Store'!D:D,MATCH('Week Wise OT Hours'!$G33,'MO Store'!$A:$A,0))</f>
        <v>Anthony Galichet</v>
      </c>
      <c r="B33" s="39" t="str">
        <f>INDEX('MO Store'!F:F,MATCH('Week Wise OT Hours'!$G33,'MO Store'!$A:$A,0))</f>
        <v>Romio Hamdar</v>
      </c>
      <c r="C33" s="39" t="str">
        <f>INDEX('MO Store'!G:G,MATCH('Week Wise OT Hours'!$G33,'MO Store'!$A:$A,0))</f>
        <v>Veronica Ramos</v>
      </c>
      <c r="D33" s="39" t="str">
        <f>INDEX('MO Store'!E:E,MATCH('Week Wise OT Hours'!$G33,'MO Store'!$A:$A,0))</f>
        <v>Brittanie Braggs</v>
      </c>
      <c r="E33" s="39" t="str">
        <f>INDEX('MO Store'!B:B,MATCH('Week Wise OT Hours'!$G33,'MO Store'!$A:$A,0))</f>
        <v>San Antonio/Laredo</v>
      </c>
      <c r="F33" s="39" t="str">
        <f>INDEX('MO Store'!C:C,MATCH('Week Wise OT Hours'!$G33,'MO Store'!$A:$A,0))</f>
        <v>EAGLE PASS</v>
      </c>
      <c r="G33" s="38">
        <v>207753</v>
      </c>
      <c r="H33" s="40" t="str">
        <f>INDEX('MO Store'!I:I,MATCH('Week Wise OT Hours'!$G33,'MO Store'!$A:$A,0))</f>
        <v>Flagship</v>
      </c>
      <c r="I33" s="89" t="s">
        <v>592</v>
      </c>
      <c r="J33" s="90" t="s">
        <v>2255</v>
      </c>
      <c r="K33" s="38">
        <v>0</v>
      </c>
      <c r="L33" s="39">
        <v>0</v>
      </c>
      <c r="M33" s="39">
        <v>0</v>
      </c>
      <c r="N33" s="39">
        <v>0</v>
      </c>
      <c r="O33" s="39">
        <v>0</v>
      </c>
      <c r="P33" s="39">
        <v>0</v>
      </c>
      <c r="Q33" s="39">
        <v>0</v>
      </c>
      <c r="R33" s="39">
        <v>0</v>
      </c>
      <c r="S33" s="39">
        <v>0</v>
      </c>
      <c r="T33" s="39">
        <v>0</v>
      </c>
      <c r="U33" s="39">
        <v>0</v>
      </c>
      <c r="V33" s="39">
        <v>0</v>
      </c>
      <c r="W33" s="39">
        <v>0</v>
      </c>
      <c r="X33" s="39">
        <v>0</v>
      </c>
      <c r="Y33" s="39">
        <v>0</v>
      </c>
      <c r="Z33" s="39">
        <v>0</v>
      </c>
      <c r="AA33" s="39">
        <v>0</v>
      </c>
      <c r="AB33" s="39">
        <v>0</v>
      </c>
      <c r="AC33" s="39">
        <v>0</v>
      </c>
      <c r="AD33" s="39">
        <v>0</v>
      </c>
    </row>
    <row r="34" spans="1:30" x14ac:dyDescent="0.25">
      <c r="A34" s="39" t="str">
        <f>INDEX('MO Store'!D:D,MATCH('Week Wise OT Hours'!$G34,'MO Store'!$A:$A,0))</f>
        <v>Anthony Galichet</v>
      </c>
      <c r="B34" s="39" t="str">
        <f>INDEX('MO Store'!F:F,MATCH('Week Wise OT Hours'!$G34,'MO Store'!$A:$A,0))</f>
        <v>Romio Hamdar</v>
      </c>
      <c r="C34" s="39" t="str">
        <f>INDEX('MO Store'!G:G,MATCH('Week Wise OT Hours'!$G34,'MO Store'!$A:$A,0))</f>
        <v>Isreal Gomez- Level Up</v>
      </c>
      <c r="D34" s="39" t="str">
        <f>INDEX('MO Store'!E:E,MATCH('Week Wise OT Hours'!$G34,'MO Store'!$A:$A,0))</f>
        <v>Brittanie Braggs</v>
      </c>
      <c r="E34" s="39" t="str">
        <f>INDEX('MO Store'!B:B,MATCH('Week Wise OT Hours'!$G34,'MO Store'!$A:$A,0))</f>
        <v>Houston East</v>
      </c>
      <c r="F34" s="39" t="str">
        <f>INDEX('MO Store'!C:C,MATCH('Week Wise OT Hours'!$G34,'MO Store'!$A:$A,0))</f>
        <v>Fairmont Pkwy</v>
      </c>
      <c r="G34" s="38">
        <v>209869</v>
      </c>
      <c r="H34" s="40" t="str">
        <f>INDEX('MO Store'!I:I,MATCH('Week Wise OT Hours'!$G34,'MO Store'!$A:$A,0))</f>
        <v>Focus</v>
      </c>
      <c r="I34" s="89" t="s">
        <v>290</v>
      </c>
      <c r="J34" s="90" t="s">
        <v>2256</v>
      </c>
      <c r="K34" s="38">
        <v>0</v>
      </c>
      <c r="L34" s="39">
        <v>0</v>
      </c>
      <c r="M34" s="39">
        <v>0</v>
      </c>
      <c r="N34" s="39">
        <v>0</v>
      </c>
      <c r="O34" s="39">
        <v>0</v>
      </c>
      <c r="P34" s="39">
        <v>0</v>
      </c>
      <c r="Q34" s="39">
        <v>0</v>
      </c>
      <c r="R34" s="39">
        <v>0</v>
      </c>
      <c r="S34" s="39">
        <v>0</v>
      </c>
      <c r="T34" s="39">
        <v>0</v>
      </c>
      <c r="U34" s="39">
        <v>0</v>
      </c>
      <c r="V34" s="39">
        <v>0</v>
      </c>
      <c r="W34" s="39">
        <v>0</v>
      </c>
      <c r="X34" s="39">
        <v>0</v>
      </c>
      <c r="Y34" s="39">
        <v>0</v>
      </c>
      <c r="Z34" s="39">
        <v>0</v>
      </c>
      <c r="AA34" s="39">
        <v>0</v>
      </c>
      <c r="AB34" s="39">
        <v>0</v>
      </c>
      <c r="AC34" s="39">
        <v>0</v>
      </c>
      <c r="AD34" s="39">
        <v>0</v>
      </c>
    </row>
    <row r="35" spans="1:30" x14ac:dyDescent="0.25">
      <c r="A35" s="39" t="str">
        <f>INDEX('MO Store'!D:D,MATCH('Week Wise OT Hours'!$G35,'MO Store'!$A:$A,0))</f>
        <v>Anthony Galichet</v>
      </c>
      <c r="B35" s="39" t="str">
        <f>INDEX('MO Store'!F:F,MATCH('Week Wise OT Hours'!$G35,'MO Store'!$A:$A,0))</f>
        <v>Romio Hamdar</v>
      </c>
      <c r="C35" s="39" t="str">
        <f>INDEX('MO Store'!G:G,MATCH('Week Wise OT Hours'!$G35,'MO Store'!$A:$A,0))</f>
        <v>Isreal Gomez- Level Up</v>
      </c>
      <c r="D35" s="39" t="str">
        <f>INDEX('MO Store'!E:E,MATCH('Week Wise OT Hours'!$G35,'MO Store'!$A:$A,0))</f>
        <v>Brittanie Braggs</v>
      </c>
      <c r="E35" s="39" t="str">
        <f>INDEX('MO Store'!B:B,MATCH('Week Wise OT Hours'!$G35,'MO Store'!$A:$A,0))</f>
        <v>Houston East</v>
      </c>
      <c r="F35" s="39" t="str">
        <f>INDEX('MO Store'!C:C,MATCH('Week Wise OT Hours'!$G35,'MO Store'!$A:$A,0))</f>
        <v>Fairmont Pkwy</v>
      </c>
      <c r="G35" s="38">
        <v>209869</v>
      </c>
      <c r="H35" s="40" t="str">
        <f>INDEX('MO Store'!I:I,MATCH('Week Wise OT Hours'!$G35,'MO Store'!$A:$A,0))</f>
        <v>Focus</v>
      </c>
      <c r="I35" s="89" t="s">
        <v>460</v>
      </c>
      <c r="J35" s="90" t="s">
        <v>2257</v>
      </c>
      <c r="K35" s="38">
        <v>0</v>
      </c>
      <c r="L35" s="39">
        <v>0</v>
      </c>
      <c r="M35" s="39">
        <v>0</v>
      </c>
      <c r="N35" s="39">
        <v>0</v>
      </c>
      <c r="O35" s="39">
        <v>0</v>
      </c>
      <c r="P35" s="39">
        <v>0</v>
      </c>
      <c r="Q35" s="39">
        <v>0</v>
      </c>
      <c r="R35" s="39">
        <v>0</v>
      </c>
      <c r="S35" s="39">
        <v>0</v>
      </c>
      <c r="T35" s="39">
        <v>0</v>
      </c>
      <c r="U35" s="39">
        <v>0</v>
      </c>
      <c r="V35" s="39">
        <v>0</v>
      </c>
      <c r="W35" s="39">
        <v>0</v>
      </c>
      <c r="X35" s="39">
        <v>0</v>
      </c>
      <c r="Y35" s="39">
        <v>0</v>
      </c>
      <c r="Z35" s="39">
        <v>0</v>
      </c>
      <c r="AA35" s="39">
        <v>0</v>
      </c>
      <c r="AB35" s="39">
        <v>0</v>
      </c>
      <c r="AC35" s="39">
        <v>0</v>
      </c>
      <c r="AD35" s="39">
        <v>0</v>
      </c>
    </row>
    <row r="36" spans="1:30" x14ac:dyDescent="0.25">
      <c r="A36" s="39" t="str">
        <f>INDEX('MO Store'!D:D,MATCH('Week Wise OT Hours'!$G36,'MO Store'!$A:$A,0))</f>
        <v>Anthony Galichet</v>
      </c>
      <c r="B36" s="39" t="str">
        <f>INDEX('MO Store'!F:F,MATCH('Week Wise OT Hours'!$G36,'MO Store'!$A:$A,0))</f>
        <v>Romio Hamdar</v>
      </c>
      <c r="C36" s="39" t="str">
        <f>INDEX('MO Store'!G:G,MATCH('Week Wise OT Hours'!$G36,'MO Store'!$A:$A,0))</f>
        <v>Suhail Ishaq</v>
      </c>
      <c r="D36" s="39" t="str">
        <f>INDEX('MO Store'!E:E,MATCH('Week Wise OT Hours'!$G36,'MO Store'!$A:$A,0))</f>
        <v>Brittanie Braggs</v>
      </c>
      <c r="E36" s="39" t="str">
        <f>INDEX('MO Store'!B:B,MATCH('Week Wise OT Hours'!$G36,'MO Store'!$A:$A,0))</f>
        <v>Houston North East</v>
      </c>
      <c r="F36" s="39" t="str">
        <f>INDEX('MO Store'!C:C,MATCH('Week Wise OT Hours'!$G36,'MO Store'!$A:$A,0))</f>
        <v>Rosenberg</v>
      </c>
      <c r="G36" s="38">
        <v>219200</v>
      </c>
      <c r="H36" s="40" t="str">
        <f>INDEX('MO Store'!I:I,MATCH('Week Wise OT Hours'!$G36,'MO Store'!$A:$A,0))</f>
        <v>Focus</v>
      </c>
      <c r="I36" s="89" t="s">
        <v>401</v>
      </c>
      <c r="J36" s="90" t="s">
        <v>2258</v>
      </c>
      <c r="K36" s="38">
        <v>0</v>
      </c>
      <c r="L36" s="39">
        <v>0</v>
      </c>
      <c r="M36" s="39">
        <v>0</v>
      </c>
      <c r="N36" s="39">
        <v>0</v>
      </c>
      <c r="O36" s="39">
        <v>0</v>
      </c>
      <c r="P36" s="39">
        <v>0</v>
      </c>
      <c r="Q36" s="39">
        <v>0</v>
      </c>
      <c r="R36" s="39">
        <v>0</v>
      </c>
      <c r="S36" s="39">
        <v>0</v>
      </c>
      <c r="T36" s="39">
        <v>0</v>
      </c>
      <c r="U36" s="39">
        <v>0</v>
      </c>
      <c r="V36" s="39">
        <v>0</v>
      </c>
      <c r="W36" s="39">
        <v>0</v>
      </c>
      <c r="X36" s="39">
        <v>0</v>
      </c>
      <c r="Y36" s="39">
        <v>0</v>
      </c>
      <c r="Z36" s="39">
        <v>0</v>
      </c>
      <c r="AA36" s="39">
        <v>0</v>
      </c>
      <c r="AB36" s="39">
        <v>0</v>
      </c>
      <c r="AC36" s="39">
        <v>0</v>
      </c>
      <c r="AD36" s="39">
        <v>0</v>
      </c>
    </row>
    <row r="37" spans="1:30" x14ac:dyDescent="0.25">
      <c r="A37" s="39" t="str">
        <f>INDEX('MO Store'!D:D,MATCH('Week Wise OT Hours'!$G37,'MO Store'!$A:$A,0))</f>
        <v>Anthony Galichet</v>
      </c>
      <c r="B37" s="39" t="str">
        <f>INDEX('MO Store'!F:F,MATCH('Week Wise OT Hours'!$G37,'MO Store'!$A:$A,0))</f>
        <v>Romio Hamdar</v>
      </c>
      <c r="C37" s="39" t="str">
        <f>INDEX('MO Store'!G:G,MATCH('Week Wise OT Hours'!$G37,'MO Store'!$A:$A,0))</f>
        <v>Colorado Market - No TM</v>
      </c>
      <c r="D37" s="39" t="str">
        <f>INDEX('MO Store'!E:E,MATCH('Week Wise OT Hours'!$G37,'MO Store'!$A:$A,0))</f>
        <v>Brittanie Braggs</v>
      </c>
      <c r="E37" s="39" t="str">
        <f>INDEX('MO Store'!B:B,MATCH('Week Wise OT Hours'!$G37,'MO Store'!$A:$A,0))</f>
        <v>Colorado</v>
      </c>
      <c r="F37" s="39" t="str">
        <f>INDEX('MO Store'!C:C,MATCH('Week Wise OT Hours'!$G37,'MO Store'!$A:$A,0))</f>
        <v>Academy Blvd CO</v>
      </c>
      <c r="G37" s="38">
        <v>176049</v>
      </c>
      <c r="H37" s="40" t="str">
        <f>INDEX('MO Store'!I:I,MATCH('Week Wise OT Hours'!$G37,'MO Store'!$A:$A,0))</f>
        <v>Regular</v>
      </c>
      <c r="I37" s="89" t="s">
        <v>178</v>
      </c>
      <c r="J37" s="90" t="s">
        <v>2259</v>
      </c>
      <c r="K37" s="38">
        <v>0</v>
      </c>
      <c r="L37" s="39">
        <v>0</v>
      </c>
      <c r="M37" s="39">
        <v>0</v>
      </c>
      <c r="N37" s="39">
        <v>0</v>
      </c>
      <c r="O37" s="39">
        <v>0</v>
      </c>
      <c r="P37" s="39">
        <v>0</v>
      </c>
      <c r="Q37" s="39">
        <v>0</v>
      </c>
      <c r="R37" s="39">
        <v>0</v>
      </c>
      <c r="S37" s="39">
        <v>0</v>
      </c>
      <c r="T37" s="39">
        <v>0</v>
      </c>
      <c r="U37" s="39">
        <v>0</v>
      </c>
      <c r="V37" s="39">
        <v>0</v>
      </c>
      <c r="W37" s="39">
        <v>0</v>
      </c>
      <c r="X37" s="39">
        <v>0</v>
      </c>
      <c r="Y37" s="39">
        <v>0</v>
      </c>
      <c r="Z37" s="39">
        <v>0</v>
      </c>
      <c r="AA37" s="39">
        <v>0</v>
      </c>
      <c r="AB37" s="39">
        <v>0</v>
      </c>
      <c r="AC37" s="39">
        <v>0</v>
      </c>
      <c r="AD37" s="39">
        <v>0</v>
      </c>
    </row>
    <row r="38" spans="1:30" x14ac:dyDescent="0.25">
      <c r="A38" s="39" t="str">
        <f>INDEX('MO Store'!D:D,MATCH('Week Wise OT Hours'!$G38,'MO Store'!$A:$A,0))</f>
        <v>Anthony Galichet</v>
      </c>
      <c r="B38" s="39" t="str">
        <f>INDEX('MO Store'!F:F,MATCH('Week Wise OT Hours'!$G38,'MO Store'!$A:$A,0))</f>
        <v>No SD</v>
      </c>
      <c r="C38" s="39" t="str">
        <f>INDEX('MO Store'!G:G,MATCH('Week Wise OT Hours'!$G38,'MO Store'!$A:$A,0))</f>
        <v>Susu Leong</v>
      </c>
      <c r="D38" s="39" t="str">
        <f>INDEX('MO Store'!E:E,MATCH('Week Wise OT Hours'!$G38,'MO Store'!$A:$A,0))</f>
        <v>Brittanie Braggs</v>
      </c>
      <c r="E38" s="39" t="str">
        <f>INDEX('MO Store'!B:B,MATCH('Week Wise OT Hours'!$G38,'MO Store'!$A:$A,0))</f>
        <v>Arizona</v>
      </c>
      <c r="F38" s="39" t="str">
        <f>INDEX('MO Store'!C:C,MATCH('Week Wise OT Hours'!$G38,'MO Store'!$A:$A,0))</f>
        <v>Nogales - Mariposa Mall</v>
      </c>
      <c r="G38" s="38">
        <v>177961</v>
      </c>
      <c r="H38" s="40" t="str">
        <f>INDEX('MO Store'!I:I,MATCH('Week Wise OT Hours'!$G38,'MO Store'!$A:$A,0))</f>
        <v>Regular</v>
      </c>
      <c r="I38" s="89" t="s">
        <v>200</v>
      </c>
      <c r="J38" s="90" t="s">
        <v>2145</v>
      </c>
      <c r="K38" s="38">
        <v>0</v>
      </c>
      <c r="L38" s="39">
        <v>0</v>
      </c>
      <c r="M38" s="39">
        <v>0</v>
      </c>
      <c r="N38" s="39">
        <v>0</v>
      </c>
      <c r="O38" s="39">
        <v>0</v>
      </c>
      <c r="P38" s="39">
        <v>0</v>
      </c>
      <c r="Q38" s="39">
        <v>0</v>
      </c>
      <c r="R38" s="39">
        <v>0</v>
      </c>
      <c r="S38" s="39">
        <v>0</v>
      </c>
      <c r="T38" s="39">
        <v>0</v>
      </c>
      <c r="U38" s="39">
        <v>0</v>
      </c>
      <c r="V38" s="39">
        <v>0</v>
      </c>
      <c r="W38" s="39">
        <v>0.62</v>
      </c>
      <c r="X38" s="39">
        <v>0</v>
      </c>
      <c r="Y38" s="39">
        <v>0</v>
      </c>
      <c r="Z38" s="39">
        <v>0</v>
      </c>
      <c r="AA38" s="39">
        <v>0</v>
      </c>
      <c r="AB38" s="39">
        <v>0</v>
      </c>
      <c r="AC38" s="39">
        <v>0</v>
      </c>
      <c r="AD38" s="39">
        <v>0</v>
      </c>
    </row>
    <row r="39" spans="1:30" x14ac:dyDescent="0.25">
      <c r="A39" s="39" t="str">
        <f>INDEX('MO Store'!D:D,MATCH('Week Wise OT Hours'!$G39,'MO Store'!$A:$A,0))</f>
        <v>Anthony Galichet</v>
      </c>
      <c r="B39" s="39" t="str">
        <f>INDEX('MO Store'!F:F,MATCH('Week Wise OT Hours'!$G39,'MO Store'!$A:$A,0))</f>
        <v>Romio Hamdar</v>
      </c>
      <c r="C39" s="39" t="str">
        <f>INDEX('MO Store'!G:G,MATCH('Week Wise OT Hours'!$G39,'MO Store'!$A:$A,0))</f>
        <v>Carlos Ayala-Level Up</v>
      </c>
      <c r="D39" s="39" t="str">
        <f>INDEX('MO Store'!E:E,MATCH('Week Wise OT Hours'!$G39,'MO Store'!$A:$A,0))</f>
        <v>Brittanie Braggs</v>
      </c>
      <c r="E39" s="39" t="str">
        <f>INDEX('MO Store'!B:B,MATCH('Week Wise OT Hours'!$G39,'MO Store'!$A:$A,0))</f>
        <v>Houston South West</v>
      </c>
      <c r="F39" s="39" t="str">
        <f>INDEX('MO Store'!C:C,MATCH('Week Wise OT Hours'!$G39,'MO Store'!$A:$A,0))</f>
        <v>Memorial Dr</v>
      </c>
      <c r="G39" s="38">
        <v>213409</v>
      </c>
      <c r="H39" s="40" t="str">
        <f>INDEX('MO Store'!I:I,MATCH('Week Wise OT Hours'!$G39,'MO Store'!$A:$A,0))</f>
        <v>Regular</v>
      </c>
      <c r="I39" s="89" t="s">
        <v>390</v>
      </c>
      <c r="J39" s="90" t="s">
        <v>1945</v>
      </c>
      <c r="K39" s="38">
        <v>0</v>
      </c>
      <c r="L39" s="39">
        <v>0</v>
      </c>
      <c r="M39" s="39">
        <v>0</v>
      </c>
      <c r="N39" s="39">
        <v>0</v>
      </c>
      <c r="O39" s="39">
        <v>0</v>
      </c>
      <c r="P39" s="39">
        <v>0</v>
      </c>
      <c r="Q39" s="39">
        <v>0</v>
      </c>
      <c r="R39" s="39">
        <v>0</v>
      </c>
      <c r="S39" s="39">
        <v>0</v>
      </c>
      <c r="T39" s="39">
        <v>0</v>
      </c>
      <c r="U39" s="39">
        <v>0</v>
      </c>
      <c r="V39" s="39">
        <v>0</v>
      </c>
      <c r="W39" s="39">
        <v>0</v>
      </c>
      <c r="X39" s="39">
        <v>0</v>
      </c>
      <c r="Y39" s="39">
        <v>0</v>
      </c>
      <c r="Z39" s="39">
        <v>0.36</v>
      </c>
      <c r="AA39" s="39">
        <v>0</v>
      </c>
      <c r="AB39" s="39">
        <v>0.3</v>
      </c>
      <c r="AC39" s="39">
        <v>0</v>
      </c>
      <c r="AD39" s="39">
        <v>0</v>
      </c>
    </row>
    <row r="40" spans="1:30" x14ac:dyDescent="0.25">
      <c r="A40" s="39" t="str">
        <f>INDEX('MO Store'!D:D,MATCH('Week Wise OT Hours'!$G40,'MO Store'!$A:$A,0))</f>
        <v>Anthony Galichet</v>
      </c>
      <c r="B40" s="39" t="str">
        <f>INDEX('MO Store'!F:F,MATCH('Week Wise OT Hours'!$G40,'MO Store'!$A:$A,0))</f>
        <v>Romio Hamdar</v>
      </c>
      <c r="C40" s="39" t="str">
        <f>INDEX('MO Store'!G:G,MATCH('Week Wise OT Hours'!$G40,'MO Store'!$A:$A,0))</f>
        <v>Veronica Ramos</v>
      </c>
      <c r="D40" s="39" t="str">
        <f>INDEX('MO Store'!E:E,MATCH('Week Wise OT Hours'!$G40,'MO Store'!$A:$A,0))</f>
        <v>Brittanie Braggs</v>
      </c>
      <c r="E40" s="39" t="str">
        <f>INDEX('MO Store'!B:B,MATCH('Week Wise OT Hours'!$G40,'MO Store'!$A:$A,0))</f>
        <v>San Antonio/Laredo</v>
      </c>
      <c r="F40" s="39" t="str">
        <f>INDEX('MO Store'!C:C,MATCH('Week Wise OT Hours'!$G40,'MO Store'!$A:$A,0))</f>
        <v>EAGLE PASS</v>
      </c>
      <c r="G40" s="38">
        <v>207753</v>
      </c>
      <c r="H40" s="40" t="str">
        <f>INDEX('MO Store'!I:I,MATCH('Week Wise OT Hours'!$G40,'MO Store'!$A:$A,0))</f>
        <v>Flagship</v>
      </c>
      <c r="I40" s="89" t="s">
        <v>448</v>
      </c>
      <c r="J40" s="90" t="s">
        <v>2027</v>
      </c>
      <c r="K40" s="38">
        <v>0</v>
      </c>
      <c r="L40" s="39">
        <v>0</v>
      </c>
      <c r="M40" s="39">
        <v>0</v>
      </c>
      <c r="N40" s="39">
        <v>0</v>
      </c>
      <c r="O40" s="39">
        <v>0</v>
      </c>
      <c r="P40" s="39">
        <v>0</v>
      </c>
      <c r="Q40" s="39">
        <v>0</v>
      </c>
      <c r="R40" s="39">
        <v>0</v>
      </c>
      <c r="S40" s="39">
        <v>0</v>
      </c>
      <c r="T40" s="39">
        <v>0</v>
      </c>
      <c r="U40" s="39">
        <v>0</v>
      </c>
      <c r="V40" s="39">
        <v>0</v>
      </c>
      <c r="W40" s="39">
        <v>0</v>
      </c>
      <c r="X40" s="39">
        <v>0</v>
      </c>
      <c r="Y40" s="39">
        <v>0</v>
      </c>
      <c r="Z40" s="39">
        <v>0</v>
      </c>
      <c r="AA40" s="39">
        <v>0</v>
      </c>
      <c r="AB40" s="39">
        <v>0</v>
      </c>
      <c r="AC40" s="39">
        <v>0</v>
      </c>
      <c r="AD40" s="39">
        <v>0</v>
      </c>
    </row>
    <row r="41" spans="1:30" x14ac:dyDescent="0.25">
      <c r="A41" s="39" t="str">
        <f>INDEX('MO Store'!D:D,MATCH('Week Wise OT Hours'!$G41,'MO Store'!$A:$A,0))</f>
        <v>Anthony Galichet</v>
      </c>
      <c r="B41" s="39" t="str">
        <f>INDEX('MO Store'!F:F,MATCH('Week Wise OT Hours'!$G41,'MO Store'!$A:$A,0))</f>
        <v>Romio Hamdar</v>
      </c>
      <c r="C41" s="39" t="str">
        <f>INDEX('MO Store'!G:G,MATCH('Week Wise OT Hours'!$G41,'MO Store'!$A:$A,0))</f>
        <v>Veronica Ramos</v>
      </c>
      <c r="D41" s="39" t="str">
        <f>INDEX('MO Store'!E:E,MATCH('Week Wise OT Hours'!$G41,'MO Store'!$A:$A,0))</f>
        <v>Brittanie Braggs</v>
      </c>
      <c r="E41" s="39" t="str">
        <f>INDEX('MO Store'!B:B,MATCH('Week Wise OT Hours'!$G41,'MO Store'!$A:$A,0))</f>
        <v>San Antonio/Laredo</v>
      </c>
      <c r="F41" s="39" t="str">
        <f>INDEX('MO Store'!C:C,MATCH('Week Wise OT Hours'!$G41,'MO Store'!$A:$A,0))</f>
        <v>EAGLE PASS</v>
      </c>
      <c r="G41" s="38">
        <v>207753</v>
      </c>
      <c r="H41" s="40" t="str">
        <f>INDEX('MO Store'!I:I,MATCH('Week Wise OT Hours'!$G41,'MO Store'!$A:$A,0))</f>
        <v>Flagship</v>
      </c>
      <c r="I41" s="89" t="s">
        <v>470</v>
      </c>
      <c r="J41" s="90" t="s">
        <v>2013</v>
      </c>
      <c r="K41" s="38">
        <v>0</v>
      </c>
      <c r="L41" s="39">
        <v>0</v>
      </c>
      <c r="M41" s="39">
        <v>0</v>
      </c>
      <c r="N41" s="39">
        <v>0</v>
      </c>
      <c r="O41" s="39">
        <v>0</v>
      </c>
      <c r="P41" s="39">
        <v>0</v>
      </c>
      <c r="Q41" s="39">
        <v>0</v>
      </c>
      <c r="R41" s="39">
        <v>0</v>
      </c>
      <c r="S41" s="39">
        <v>0</v>
      </c>
      <c r="T41" s="39">
        <v>0</v>
      </c>
      <c r="U41" s="39">
        <v>0</v>
      </c>
      <c r="V41" s="39">
        <v>0</v>
      </c>
      <c r="W41" s="39">
        <v>0</v>
      </c>
      <c r="X41" s="39">
        <v>0</v>
      </c>
      <c r="Y41" s="39">
        <v>0</v>
      </c>
      <c r="Z41" s="39">
        <v>0</v>
      </c>
      <c r="AA41" s="39">
        <v>0</v>
      </c>
      <c r="AB41" s="39">
        <v>0</v>
      </c>
      <c r="AC41" s="39">
        <v>0</v>
      </c>
      <c r="AD41" s="39">
        <v>0</v>
      </c>
    </row>
    <row r="42" spans="1:30" x14ac:dyDescent="0.25">
      <c r="A42" s="39" t="str">
        <f>INDEX('MO Store'!D:D,MATCH('Week Wise OT Hours'!$G42,'MO Store'!$A:$A,0))</f>
        <v>Anthony Galichet</v>
      </c>
      <c r="B42" s="39" t="str">
        <f>INDEX('MO Store'!F:F,MATCH('Week Wise OT Hours'!$G42,'MO Store'!$A:$A,0))</f>
        <v>Romio Hamdar</v>
      </c>
      <c r="C42" s="39" t="str">
        <f>INDEX('MO Store'!G:G,MATCH('Week Wise OT Hours'!$G42,'MO Store'!$A:$A,0))</f>
        <v>Isreal Gomez- Level Up</v>
      </c>
      <c r="D42" s="39" t="str">
        <f>INDEX('MO Store'!E:E,MATCH('Week Wise OT Hours'!$G42,'MO Store'!$A:$A,0))</f>
        <v>Brittanie Braggs</v>
      </c>
      <c r="E42" s="39" t="str">
        <f>INDEX('MO Store'!B:B,MATCH('Week Wise OT Hours'!$G42,'MO Store'!$A:$A,0))</f>
        <v>Houston East</v>
      </c>
      <c r="F42" s="39" t="str">
        <f>INDEX('MO Store'!C:C,MATCH('Week Wise OT Hours'!$G42,'MO Store'!$A:$A,0))</f>
        <v>Fairmont Pkwy</v>
      </c>
      <c r="G42" s="38">
        <v>209869</v>
      </c>
      <c r="H42" s="40" t="str">
        <f>INDEX('MO Store'!I:I,MATCH('Week Wise OT Hours'!$G42,'MO Store'!$A:$A,0))</f>
        <v>Focus</v>
      </c>
      <c r="I42" s="89" t="s">
        <v>577</v>
      </c>
      <c r="J42" s="90" t="s">
        <v>2260</v>
      </c>
      <c r="K42" s="38">
        <v>0</v>
      </c>
      <c r="L42" s="39">
        <v>0</v>
      </c>
      <c r="M42" s="39">
        <v>0</v>
      </c>
      <c r="N42" s="39">
        <v>0</v>
      </c>
      <c r="O42" s="39">
        <v>0</v>
      </c>
      <c r="P42" s="39">
        <v>0</v>
      </c>
      <c r="Q42" s="39">
        <v>0</v>
      </c>
      <c r="R42" s="39">
        <v>0</v>
      </c>
      <c r="S42" s="39">
        <v>0</v>
      </c>
      <c r="T42" s="39">
        <v>0</v>
      </c>
      <c r="U42" s="39">
        <v>0</v>
      </c>
      <c r="V42" s="39">
        <v>0</v>
      </c>
      <c r="W42" s="39">
        <v>0</v>
      </c>
      <c r="X42" s="39">
        <v>0</v>
      </c>
      <c r="Y42" s="39">
        <v>0</v>
      </c>
      <c r="Z42" s="39">
        <v>0</v>
      </c>
      <c r="AA42" s="39">
        <v>0</v>
      </c>
      <c r="AB42" s="39">
        <v>0</v>
      </c>
      <c r="AC42" s="39">
        <v>0</v>
      </c>
      <c r="AD42" s="39">
        <v>0</v>
      </c>
    </row>
    <row r="43" spans="1:30" x14ac:dyDescent="0.25">
      <c r="A43" s="39" t="str">
        <f>INDEX('MO Store'!D:D,MATCH('Week Wise OT Hours'!$G43,'MO Store'!$A:$A,0))</f>
        <v>Anthony Galichet</v>
      </c>
      <c r="B43" s="39" t="str">
        <f>INDEX('MO Store'!F:F,MATCH('Week Wise OT Hours'!$G43,'MO Store'!$A:$A,0))</f>
        <v>Romio Hamdar</v>
      </c>
      <c r="C43" s="39" t="str">
        <f>INDEX('MO Store'!G:G,MATCH('Week Wise OT Hours'!$G43,'MO Store'!$A:$A,0))</f>
        <v>Veronica Ramos</v>
      </c>
      <c r="D43" s="39" t="str">
        <f>INDEX('MO Store'!E:E,MATCH('Week Wise OT Hours'!$G43,'MO Store'!$A:$A,0))</f>
        <v>Brittanie Braggs</v>
      </c>
      <c r="E43" s="39" t="str">
        <f>INDEX('MO Store'!B:B,MATCH('Week Wise OT Hours'!$G43,'MO Store'!$A:$A,0))</f>
        <v>San Antonio/Laredo</v>
      </c>
      <c r="F43" s="39" t="str">
        <f>INDEX('MO Store'!C:C,MATCH('Week Wise OT Hours'!$G43,'MO Store'!$A:$A,0))</f>
        <v>San Pedro</v>
      </c>
      <c r="G43" s="38">
        <v>215746</v>
      </c>
      <c r="H43" s="40" t="str">
        <f>INDEX('MO Store'!I:I,MATCH('Week Wise OT Hours'!$G43,'MO Store'!$A:$A,0))</f>
        <v>Flagship</v>
      </c>
      <c r="I43" s="89" t="s">
        <v>597</v>
      </c>
      <c r="J43" s="90" t="s">
        <v>2261</v>
      </c>
      <c r="K43" s="38">
        <v>0</v>
      </c>
      <c r="L43" s="39">
        <v>0</v>
      </c>
      <c r="M43" s="39">
        <v>0</v>
      </c>
      <c r="N43" s="39">
        <v>0</v>
      </c>
      <c r="O43" s="39">
        <v>0</v>
      </c>
      <c r="P43" s="39">
        <v>0</v>
      </c>
      <c r="Q43" s="39">
        <v>0</v>
      </c>
      <c r="R43" s="39">
        <v>0</v>
      </c>
      <c r="S43" s="39">
        <v>0</v>
      </c>
      <c r="T43" s="39">
        <v>0</v>
      </c>
      <c r="U43" s="39">
        <v>0</v>
      </c>
      <c r="V43" s="39">
        <v>0</v>
      </c>
      <c r="W43" s="39">
        <v>0</v>
      </c>
      <c r="X43" s="39">
        <v>0</v>
      </c>
      <c r="Y43" s="39">
        <v>0</v>
      </c>
      <c r="Z43" s="39">
        <v>0</v>
      </c>
      <c r="AA43" s="39">
        <v>0</v>
      </c>
      <c r="AB43" s="39">
        <v>0</v>
      </c>
      <c r="AC43" s="39">
        <v>0</v>
      </c>
      <c r="AD43" s="39">
        <v>0</v>
      </c>
    </row>
    <row r="44" spans="1:30" x14ac:dyDescent="0.25">
      <c r="A44" s="39" t="str">
        <f>INDEX('MO Store'!D:D,MATCH('Week Wise OT Hours'!$G44,'MO Store'!$A:$A,0))</f>
        <v>Anthony Galichet</v>
      </c>
      <c r="B44" s="39" t="str">
        <f>INDEX('MO Store'!F:F,MATCH('Week Wise OT Hours'!$G44,'MO Store'!$A:$A,0))</f>
        <v>Romio Hamdar</v>
      </c>
      <c r="C44" s="39" t="str">
        <f>INDEX('MO Store'!G:G,MATCH('Week Wise OT Hours'!$G44,'MO Store'!$A:$A,0))</f>
        <v>Suhail Ishaq</v>
      </c>
      <c r="D44" s="39" t="str">
        <f>INDEX('MO Store'!E:E,MATCH('Week Wise OT Hours'!$G44,'MO Store'!$A:$A,0))</f>
        <v>Brittanie Braggs</v>
      </c>
      <c r="E44" s="39" t="str">
        <f>INDEX('MO Store'!B:B,MATCH('Week Wise OT Hours'!$G44,'MO Store'!$A:$A,0))</f>
        <v>Houston North East</v>
      </c>
      <c r="F44" s="39" t="str">
        <f>INDEX('MO Store'!C:C,MATCH('Week Wise OT Hours'!$G44,'MO Store'!$A:$A,0))</f>
        <v>Fondren Village</v>
      </c>
      <c r="G44" s="38">
        <v>209863</v>
      </c>
      <c r="H44" s="40" t="str">
        <f>INDEX('MO Store'!I:I,MATCH('Week Wise OT Hours'!$G44,'MO Store'!$A:$A,0))</f>
        <v>Regular</v>
      </c>
      <c r="I44" s="89" t="s">
        <v>271</v>
      </c>
      <c r="J44" s="90" t="s">
        <v>1953</v>
      </c>
      <c r="K44" s="38">
        <v>0</v>
      </c>
      <c r="L44" s="39">
        <v>0</v>
      </c>
      <c r="M44" s="39">
        <v>0</v>
      </c>
      <c r="N44" s="39">
        <v>0</v>
      </c>
      <c r="O44" s="39">
        <v>0</v>
      </c>
      <c r="P44" s="39">
        <v>0</v>
      </c>
      <c r="Q44" s="39">
        <v>0</v>
      </c>
      <c r="R44" s="39">
        <v>0</v>
      </c>
      <c r="S44" s="39">
        <v>0</v>
      </c>
      <c r="T44" s="39">
        <v>0</v>
      </c>
      <c r="U44" s="39">
        <v>0</v>
      </c>
      <c r="V44" s="39">
        <v>0</v>
      </c>
      <c r="W44" s="39">
        <v>0</v>
      </c>
      <c r="X44" s="39">
        <v>0</v>
      </c>
      <c r="Y44" s="39">
        <v>0</v>
      </c>
      <c r="Z44" s="39">
        <v>0</v>
      </c>
      <c r="AA44" s="39">
        <v>0</v>
      </c>
      <c r="AB44" s="39">
        <v>0</v>
      </c>
      <c r="AC44" s="39">
        <v>0.3</v>
      </c>
      <c r="AD44" s="39">
        <v>0</v>
      </c>
    </row>
    <row r="45" spans="1:30" x14ac:dyDescent="0.25">
      <c r="A45" s="39" t="str">
        <f>INDEX('MO Store'!D:D,MATCH('Week Wise OT Hours'!$G45,'MO Store'!$A:$A,0))</f>
        <v>Anthony Galichet</v>
      </c>
      <c r="B45" s="39" t="str">
        <f>INDEX('MO Store'!F:F,MATCH('Week Wise OT Hours'!$G45,'MO Store'!$A:$A,0))</f>
        <v>Romio Hamdar</v>
      </c>
      <c r="C45" s="39" t="str">
        <f>INDEX('MO Store'!G:G,MATCH('Week Wise OT Hours'!$G45,'MO Store'!$A:$A,0))</f>
        <v>Veronica Ramos</v>
      </c>
      <c r="D45" s="39" t="str">
        <f>INDEX('MO Store'!E:E,MATCH('Week Wise OT Hours'!$G45,'MO Store'!$A:$A,0))</f>
        <v>Brittanie Braggs</v>
      </c>
      <c r="E45" s="39" t="str">
        <f>INDEX('MO Store'!B:B,MATCH('Week Wise OT Hours'!$G45,'MO Store'!$A:$A,0))</f>
        <v>San Antonio/Laredo</v>
      </c>
      <c r="F45" s="39" t="str">
        <f>INDEX('MO Store'!C:C,MATCH('Week Wise OT Hours'!$G45,'MO Store'!$A:$A,0))</f>
        <v>EAGLE PASS</v>
      </c>
      <c r="G45" s="38">
        <v>207753</v>
      </c>
      <c r="H45" s="40" t="str">
        <f>INDEX('MO Store'!I:I,MATCH('Week Wise OT Hours'!$G45,'MO Store'!$A:$A,0))</f>
        <v>Flagship</v>
      </c>
      <c r="I45" s="89" t="s">
        <v>243</v>
      </c>
      <c r="J45" s="90" t="s">
        <v>2262</v>
      </c>
      <c r="K45" s="38">
        <v>0</v>
      </c>
      <c r="L45" s="39">
        <v>0</v>
      </c>
      <c r="M45" s="39">
        <v>0</v>
      </c>
      <c r="N45" s="39">
        <v>0</v>
      </c>
      <c r="O45" s="39">
        <v>0</v>
      </c>
      <c r="P45" s="39">
        <v>0</v>
      </c>
      <c r="Q45" s="39">
        <v>0</v>
      </c>
      <c r="R45" s="39">
        <v>0</v>
      </c>
      <c r="S45" s="39">
        <v>0</v>
      </c>
      <c r="T45" s="39">
        <v>0</v>
      </c>
      <c r="U45" s="39">
        <v>0</v>
      </c>
      <c r="V45" s="39">
        <v>0</v>
      </c>
      <c r="W45" s="39">
        <v>0</v>
      </c>
      <c r="X45" s="39">
        <v>0</v>
      </c>
      <c r="Y45" s="39">
        <v>0</v>
      </c>
      <c r="Z45" s="39">
        <v>0</v>
      </c>
      <c r="AA45" s="39">
        <v>0</v>
      </c>
      <c r="AB45" s="39">
        <v>0</v>
      </c>
      <c r="AC45" s="39">
        <v>0</v>
      </c>
      <c r="AD45" s="39">
        <v>0</v>
      </c>
    </row>
    <row r="46" spans="1:30" x14ac:dyDescent="0.25">
      <c r="A46" s="39" t="str">
        <f>INDEX('MO Store'!D:D,MATCH('Week Wise OT Hours'!$G46,'MO Store'!$A:$A,0))</f>
        <v>Anthony Galichet</v>
      </c>
      <c r="B46" s="39" t="str">
        <f>INDEX('MO Store'!F:F,MATCH('Week Wise OT Hours'!$G46,'MO Store'!$A:$A,0))</f>
        <v>No SD</v>
      </c>
      <c r="C46" s="39" t="str">
        <f>INDEX('MO Store'!G:G,MATCH('Week Wise OT Hours'!$G46,'MO Store'!$A:$A,0))</f>
        <v>Jayme Roraff</v>
      </c>
      <c r="D46" s="39" t="str">
        <f>INDEX('MO Store'!E:E,MATCH('Week Wise OT Hours'!$G46,'MO Store'!$A:$A,0))</f>
        <v>Brittanie Braggs</v>
      </c>
      <c r="E46" s="39" t="str">
        <f>INDEX('MO Store'!B:B,MATCH('Week Wise OT Hours'!$G46,'MO Store'!$A:$A,0))</f>
        <v>Wisconsin West</v>
      </c>
      <c r="F46" s="39" t="str">
        <f>INDEX('MO Store'!C:C,MATCH('Week Wise OT Hours'!$G46,'MO Store'!$A:$A,0))</f>
        <v>Sterling</v>
      </c>
      <c r="G46" s="38">
        <v>236188</v>
      </c>
      <c r="H46" s="40" t="str">
        <f>INDEX('MO Store'!I:I,MATCH('Week Wise OT Hours'!$G46,'MO Store'!$A:$A,0))</f>
        <v>Regular</v>
      </c>
      <c r="I46" s="89" t="s">
        <v>357</v>
      </c>
      <c r="J46" s="90" t="s">
        <v>2263</v>
      </c>
      <c r="K46" s="38">
        <v>0</v>
      </c>
      <c r="L46" s="39">
        <v>0</v>
      </c>
      <c r="M46" s="39">
        <v>0</v>
      </c>
      <c r="N46" s="39">
        <v>0</v>
      </c>
      <c r="O46" s="39">
        <v>0</v>
      </c>
      <c r="P46" s="39">
        <v>0</v>
      </c>
      <c r="Q46" s="39">
        <v>0</v>
      </c>
      <c r="R46" s="39">
        <v>0</v>
      </c>
      <c r="S46" s="39">
        <v>0</v>
      </c>
      <c r="T46" s="39">
        <v>0</v>
      </c>
      <c r="U46" s="39">
        <v>0</v>
      </c>
      <c r="V46" s="39">
        <v>0</v>
      </c>
      <c r="W46" s="39">
        <v>0</v>
      </c>
      <c r="X46" s="39">
        <v>0</v>
      </c>
      <c r="Y46" s="39">
        <v>0</v>
      </c>
      <c r="Z46" s="39">
        <v>0</v>
      </c>
      <c r="AA46" s="39">
        <v>0</v>
      </c>
      <c r="AB46" s="39">
        <v>0</v>
      </c>
      <c r="AC46" s="39">
        <v>0</v>
      </c>
      <c r="AD46" s="39">
        <v>0</v>
      </c>
    </row>
    <row r="47" spans="1:30" x14ac:dyDescent="0.25">
      <c r="A47" s="39" t="str">
        <f>INDEX('MO Store'!D:D,MATCH('Week Wise OT Hours'!$G47,'MO Store'!$A:$A,0))</f>
        <v>Anthony Galichet</v>
      </c>
      <c r="B47" s="39" t="str">
        <f>INDEX('MO Store'!F:F,MATCH('Week Wise OT Hours'!$G47,'MO Store'!$A:$A,0))</f>
        <v>Romio Hamdar</v>
      </c>
      <c r="C47" s="39" t="str">
        <f>INDEX('MO Store'!G:G,MATCH('Week Wise OT Hours'!$G47,'MO Store'!$A:$A,0))</f>
        <v>Carlos Ayala-Level Up</v>
      </c>
      <c r="D47" s="39" t="str">
        <f>INDEX('MO Store'!E:E,MATCH('Week Wise OT Hours'!$G47,'MO Store'!$A:$A,0))</f>
        <v>Brittanie Braggs</v>
      </c>
      <c r="E47" s="39" t="str">
        <f>INDEX('MO Store'!B:B,MATCH('Week Wise OT Hours'!$G47,'MO Store'!$A:$A,0))</f>
        <v>Houston South West</v>
      </c>
      <c r="F47" s="39" t="str">
        <f>INDEX('MO Store'!C:C,MATCH('Week Wise OT Hours'!$G47,'MO Store'!$A:$A,0))</f>
        <v>The Grid</v>
      </c>
      <c r="G47" s="38">
        <v>209858</v>
      </c>
      <c r="H47" s="40" t="str">
        <f>INDEX('MO Store'!I:I,MATCH('Week Wise OT Hours'!$G47,'MO Store'!$A:$A,0))</f>
        <v>Battleship</v>
      </c>
      <c r="I47" s="89" t="s">
        <v>104</v>
      </c>
      <c r="J47" s="90" t="s">
        <v>2264</v>
      </c>
      <c r="K47" s="38">
        <v>0</v>
      </c>
      <c r="L47" s="39">
        <v>0</v>
      </c>
      <c r="M47" s="39">
        <v>0</v>
      </c>
      <c r="N47" s="39">
        <v>0</v>
      </c>
      <c r="O47" s="39">
        <v>0</v>
      </c>
      <c r="P47" s="39">
        <v>0</v>
      </c>
      <c r="Q47" s="39">
        <v>0</v>
      </c>
      <c r="R47" s="39">
        <v>0</v>
      </c>
      <c r="S47" s="39">
        <v>0</v>
      </c>
      <c r="T47" s="39">
        <v>0</v>
      </c>
      <c r="U47" s="39">
        <v>0</v>
      </c>
      <c r="V47" s="39">
        <v>0</v>
      </c>
      <c r="W47" s="39">
        <v>0</v>
      </c>
      <c r="X47" s="39">
        <v>0</v>
      </c>
      <c r="Y47" s="39">
        <v>0</v>
      </c>
      <c r="Z47" s="39">
        <v>2.38</v>
      </c>
      <c r="AA47" s="39">
        <v>0</v>
      </c>
      <c r="AB47" s="39">
        <v>0</v>
      </c>
      <c r="AC47" s="39">
        <v>0</v>
      </c>
      <c r="AD47" s="39">
        <v>0</v>
      </c>
    </row>
    <row r="48" spans="1:30" x14ac:dyDescent="0.25">
      <c r="A48" s="39" t="str">
        <f>INDEX('MO Store'!D:D,MATCH('Week Wise OT Hours'!$G48,'MO Store'!$A:$A,0))</f>
        <v>Anthony Galichet</v>
      </c>
      <c r="B48" s="39" t="str">
        <f>INDEX('MO Store'!F:F,MATCH('Week Wise OT Hours'!$G48,'MO Store'!$A:$A,0))</f>
        <v>Romio Hamdar</v>
      </c>
      <c r="C48" s="39" t="str">
        <f>INDEX('MO Store'!G:G,MATCH('Week Wise OT Hours'!$G48,'MO Store'!$A:$A,0))</f>
        <v>Austin TM</v>
      </c>
      <c r="D48" s="39" t="str">
        <f>INDEX('MO Store'!E:E,MATCH('Week Wise OT Hours'!$G48,'MO Store'!$A:$A,0))</f>
        <v>Brittanie Braggs</v>
      </c>
      <c r="E48" s="39" t="str">
        <f>INDEX('MO Store'!B:B,MATCH('Week Wise OT Hours'!$G48,'MO Store'!$A:$A,0))</f>
        <v>Austin</v>
      </c>
      <c r="F48" s="39" t="str">
        <f>INDEX('MO Store'!C:C,MATCH('Week Wise OT Hours'!$G48,'MO Store'!$A:$A,0))</f>
        <v>Buda Town Center</v>
      </c>
      <c r="G48" s="38">
        <v>176039</v>
      </c>
      <c r="H48" s="40" t="str">
        <f>INDEX('MO Store'!I:I,MATCH('Week Wise OT Hours'!$G48,'MO Store'!$A:$A,0))</f>
        <v>Regular</v>
      </c>
      <c r="I48" s="89" t="s">
        <v>176</v>
      </c>
      <c r="J48" s="90" t="s">
        <v>2265</v>
      </c>
      <c r="K48" s="38">
        <v>0</v>
      </c>
      <c r="L48" s="39">
        <v>0</v>
      </c>
      <c r="M48" s="39">
        <v>0</v>
      </c>
      <c r="N48" s="39">
        <v>0</v>
      </c>
      <c r="O48" s="39">
        <v>0</v>
      </c>
      <c r="P48" s="39">
        <v>0</v>
      </c>
      <c r="Q48" s="39">
        <v>0</v>
      </c>
      <c r="R48" s="39">
        <v>0</v>
      </c>
      <c r="S48" s="39">
        <v>0</v>
      </c>
      <c r="T48" s="39">
        <v>0</v>
      </c>
      <c r="U48" s="39">
        <v>0</v>
      </c>
      <c r="V48" s="39">
        <v>0</v>
      </c>
      <c r="W48" s="39">
        <v>0</v>
      </c>
      <c r="X48" s="39">
        <v>0</v>
      </c>
      <c r="Y48" s="39">
        <v>0</v>
      </c>
      <c r="Z48" s="39">
        <v>0</v>
      </c>
      <c r="AA48" s="39">
        <v>0</v>
      </c>
      <c r="AB48" s="39">
        <v>0</v>
      </c>
      <c r="AC48" s="39">
        <v>0</v>
      </c>
      <c r="AD48" s="39">
        <v>0</v>
      </c>
    </row>
    <row r="49" spans="1:30" x14ac:dyDescent="0.25">
      <c r="A49" s="39" t="str">
        <f>INDEX('MO Store'!D:D,MATCH('Week Wise OT Hours'!$G49,'MO Store'!$A:$A,0))</f>
        <v>Anthony Galichet</v>
      </c>
      <c r="B49" s="39" t="str">
        <f>INDEX('MO Store'!F:F,MATCH('Week Wise OT Hours'!$G49,'MO Store'!$A:$A,0))</f>
        <v>No SD</v>
      </c>
      <c r="C49" s="39" t="str">
        <f>INDEX('MO Store'!G:G,MATCH('Week Wise OT Hours'!$G49,'MO Store'!$A:$A,0))</f>
        <v>Jayme Roraff</v>
      </c>
      <c r="D49" s="39" t="str">
        <f>INDEX('MO Store'!E:E,MATCH('Week Wise OT Hours'!$G49,'MO Store'!$A:$A,0))</f>
        <v>Brittanie Braggs</v>
      </c>
      <c r="E49" s="39" t="str">
        <f>INDEX('MO Store'!B:B,MATCH('Week Wise OT Hours'!$G49,'MO Store'!$A:$A,0))</f>
        <v>Wisconsin West</v>
      </c>
      <c r="F49" s="39" t="str">
        <f>INDEX('MO Store'!C:C,MATCH('Week Wise OT Hours'!$G49,'MO Store'!$A:$A,0))</f>
        <v>BELVIDERE</v>
      </c>
      <c r="G49" s="38">
        <v>215003</v>
      </c>
      <c r="H49" s="40" t="str">
        <f>INDEX('MO Store'!I:I,MATCH('Week Wise OT Hours'!$G49,'MO Store'!$A:$A,0))</f>
        <v>Focus</v>
      </c>
      <c r="I49" s="89" t="s">
        <v>313</v>
      </c>
      <c r="J49" s="90" t="s">
        <v>1957</v>
      </c>
      <c r="K49" s="38">
        <v>0</v>
      </c>
      <c r="L49" s="39">
        <v>0</v>
      </c>
      <c r="M49" s="39">
        <v>0</v>
      </c>
      <c r="N49" s="39">
        <v>0</v>
      </c>
      <c r="O49" s="39">
        <v>0</v>
      </c>
      <c r="P49" s="39">
        <v>0</v>
      </c>
      <c r="Q49" s="39">
        <v>0</v>
      </c>
      <c r="R49" s="39">
        <v>0</v>
      </c>
      <c r="S49" s="39">
        <v>0</v>
      </c>
      <c r="T49" s="39">
        <v>0</v>
      </c>
      <c r="U49" s="39">
        <v>0</v>
      </c>
      <c r="V49" s="39">
        <v>0</v>
      </c>
      <c r="W49" s="39">
        <v>0</v>
      </c>
      <c r="X49" s="39">
        <v>0</v>
      </c>
      <c r="Y49" s="39">
        <v>0</v>
      </c>
      <c r="Z49" s="39">
        <v>0</v>
      </c>
      <c r="AA49" s="39">
        <v>0</v>
      </c>
      <c r="AB49" s="39">
        <v>0</v>
      </c>
      <c r="AC49" s="39">
        <v>0</v>
      </c>
      <c r="AD49" s="39">
        <v>2.5099999999999998</v>
      </c>
    </row>
    <row r="50" spans="1:30" x14ac:dyDescent="0.25">
      <c r="A50" s="39" t="str">
        <f>INDEX('MO Store'!D:D,MATCH('Week Wise OT Hours'!$G50,'MO Store'!$A:$A,0))</f>
        <v>Anthony Galichet</v>
      </c>
      <c r="B50" s="39" t="str">
        <f>INDEX('MO Store'!F:F,MATCH('Week Wise OT Hours'!$G50,'MO Store'!$A:$A,0))</f>
        <v>No SD</v>
      </c>
      <c r="C50" s="39" t="str">
        <f>INDEX('MO Store'!G:G,MATCH('Week Wise OT Hours'!$G50,'MO Store'!$A:$A,0))</f>
        <v>North Carolina Market - No TM</v>
      </c>
      <c r="D50" s="39" t="str">
        <f>INDEX('MO Store'!E:E,MATCH('Week Wise OT Hours'!$G50,'MO Store'!$A:$A,0))</f>
        <v>Brittanie Braggs</v>
      </c>
      <c r="E50" s="39" t="str">
        <f>INDEX('MO Store'!B:B,MATCH('Week Wise OT Hours'!$G50,'MO Store'!$A:$A,0))</f>
        <v>North Carolina</v>
      </c>
      <c r="F50" s="39" t="str">
        <f>INDEX('MO Store'!C:C,MATCH('Week Wise OT Hours'!$G50,'MO Store'!$A:$A,0))</f>
        <v>Winterville NC</v>
      </c>
      <c r="G50" s="38">
        <v>177547</v>
      </c>
      <c r="H50" s="40" t="str">
        <f>INDEX('MO Store'!I:I,MATCH('Week Wise OT Hours'!$G50,'MO Store'!$A:$A,0))</f>
        <v>Regular</v>
      </c>
      <c r="I50" s="89" t="s">
        <v>438</v>
      </c>
      <c r="J50" s="90" t="s">
        <v>2266</v>
      </c>
      <c r="K50" s="38">
        <v>0</v>
      </c>
      <c r="L50" s="39">
        <v>0</v>
      </c>
      <c r="M50" s="39">
        <v>0</v>
      </c>
      <c r="N50" s="39">
        <v>0</v>
      </c>
      <c r="O50" s="39">
        <v>0</v>
      </c>
      <c r="P50" s="39">
        <v>0</v>
      </c>
      <c r="Q50" s="39">
        <v>0</v>
      </c>
      <c r="R50" s="39">
        <v>0</v>
      </c>
      <c r="S50" s="39">
        <v>0</v>
      </c>
      <c r="T50" s="39">
        <v>0</v>
      </c>
      <c r="U50" s="39">
        <v>0</v>
      </c>
      <c r="V50" s="39">
        <v>0</v>
      </c>
      <c r="W50" s="39">
        <v>0</v>
      </c>
      <c r="X50" s="39">
        <v>0</v>
      </c>
      <c r="Y50" s="39">
        <v>0</v>
      </c>
      <c r="Z50" s="39">
        <v>0</v>
      </c>
      <c r="AA50" s="39">
        <v>0</v>
      </c>
      <c r="AB50" s="39">
        <v>0</v>
      </c>
      <c r="AC50" s="39">
        <v>0</v>
      </c>
      <c r="AD50" s="39">
        <v>0</v>
      </c>
    </row>
    <row r="51" spans="1:30" x14ac:dyDescent="0.25">
      <c r="A51" s="39" t="str">
        <f>INDEX('MO Store'!D:D,MATCH('Week Wise OT Hours'!$G51,'MO Store'!$A:$A,0))</f>
        <v>Anthony Galichet</v>
      </c>
      <c r="B51" s="39" t="str">
        <f>INDEX('MO Store'!F:F,MATCH('Week Wise OT Hours'!$G51,'MO Store'!$A:$A,0))</f>
        <v>Romio Hamdar</v>
      </c>
      <c r="C51" s="39" t="str">
        <f>INDEX('MO Store'!G:G,MATCH('Week Wise OT Hours'!$G51,'MO Store'!$A:$A,0))</f>
        <v>Austin TM</v>
      </c>
      <c r="D51" s="39" t="str">
        <f>INDEX('MO Store'!E:E,MATCH('Week Wise OT Hours'!$G51,'MO Store'!$A:$A,0))</f>
        <v>Brittanie Braggs</v>
      </c>
      <c r="E51" s="39" t="str">
        <f>INDEX('MO Store'!B:B,MATCH('Week Wise OT Hours'!$G51,'MO Store'!$A:$A,0))</f>
        <v>Austin</v>
      </c>
      <c r="F51" s="39" t="str">
        <f>INDEX('MO Store'!C:C,MATCH('Week Wise OT Hours'!$G51,'MO Store'!$A:$A,0))</f>
        <v>OLTORF</v>
      </c>
      <c r="G51" s="38">
        <v>176020</v>
      </c>
      <c r="H51" s="40" t="str">
        <f>INDEX('MO Store'!I:I,MATCH('Week Wise OT Hours'!$G51,'MO Store'!$A:$A,0))</f>
        <v>Regular</v>
      </c>
      <c r="I51" s="89" t="s">
        <v>573</v>
      </c>
      <c r="J51" s="90" t="s">
        <v>2267</v>
      </c>
      <c r="K51" s="38">
        <v>0</v>
      </c>
      <c r="L51" s="39">
        <v>0</v>
      </c>
      <c r="M51" s="39">
        <v>0</v>
      </c>
      <c r="N51" s="39">
        <v>0</v>
      </c>
      <c r="O51" s="39">
        <v>0</v>
      </c>
      <c r="P51" s="39">
        <v>0</v>
      </c>
      <c r="Q51" s="39">
        <v>0</v>
      </c>
      <c r="R51" s="39">
        <v>0</v>
      </c>
      <c r="S51" s="39">
        <v>0</v>
      </c>
      <c r="T51" s="39">
        <v>0</v>
      </c>
      <c r="U51" s="39">
        <v>0.38</v>
      </c>
      <c r="V51" s="39">
        <v>0</v>
      </c>
      <c r="W51" s="39">
        <v>6.18</v>
      </c>
      <c r="X51" s="39">
        <v>0</v>
      </c>
      <c r="Y51" s="39">
        <v>0.32</v>
      </c>
      <c r="Z51" s="39">
        <v>0</v>
      </c>
      <c r="AA51" s="39">
        <v>0</v>
      </c>
      <c r="AB51" s="39">
        <v>0</v>
      </c>
      <c r="AC51" s="39">
        <v>0</v>
      </c>
      <c r="AD51" s="39">
        <v>2.12</v>
      </c>
    </row>
    <row r="52" spans="1:30" x14ac:dyDescent="0.25">
      <c r="A52" s="39" t="str">
        <f>INDEX('MO Store'!D:D,MATCH('Week Wise OT Hours'!$G52,'MO Store'!$A:$A,0))</f>
        <v>Anthony Galichet</v>
      </c>
      <c r="B52" s="39" t="str">
        <f>INDEX('MO Store'!F:F,MATCH('Week Wise OT Hours'!$G52,'MO Store'!$A:$A,0))</f>
        <v>No SD</v>
      </c>
      <c r="C52" s="39" t="str">
        <f>INDEX('MO Store'!G:G,MATCH('Week Wise OT Hours'!$G52,'MO Store'!$A:$A,0))</f>
        <v>Jayme Roraff</v>
      </c>
      <c r="D52" s="39" t="str">
        <f>INDEX('MO Store'!E:E,MATCH('Week Wise OT Hours'!$G52,'MO Store'!$A:$A,0))</f>
        <v>Brittanie Braggs</v>
      </c>
      <c r="E52" s="39" t="str">
        <f>INDEX('MO Store'!B:B,MATCH('Week Wise OT Hours'!$G52,'MO Store'!$A:$A,0))</f>
        <v>Wisconsin West</v>
      </c>
      <c r="F52" s="39" t="str">
        <f>INDEX('MO Store'!C:C,MATCH('Week Wise OT Hours'!$G52,'MO Store'!$A:$A,0))</f>
        <v>Sterling</v>
      </c>
      <c r="G52" s="38">
        <v>236188</v>
      </c>
      <c r="H52" s="40" t="str">
        <f>INDEX('MO Store'!I:I,MATCH('Week Wise OT Hours'!$G52,'MO Store'!$A:$A,0))</f>
        <v>Regular</v>
      </c>
      <c r="I52" s="89" t="s">
        <v>604</v>
      </c>
      <c r="J52" s="90" t="s">
        <v>2268</v>
      </c>
      <c r="K52" s="38">
        <v>0</v>
      </c>
      <c r="L52" s="39">
        <v>0</v>
      </c>
      <c r="M52" s="39">
        <v>0</v>
      </c>
      <c r="N52" s="39">
        <v>0</v>
      </c>
      <c r="O52" s="39">
        <v>0</v>
      </c>
      <c r="P52" s="39">
        <v>0</v>
      </c>
      <c r="Q52" s="39">
        <v>0</v>
      </c>
      <c r="R52" s="39">
        <v>0</v>
      </c>
      <c r="S52" s="39">
        <v>0</v>
      </c>
      <c r="T52" s="39">
        <v>0</v>
      </c>
      <c r="U52" s="39">
        <v>0</v>
      </c>
      <c r="V52" s="39">
        <v>0</v>
      </c>
      <c r="W52" s="39">
        <v>0</v>
      </c>
      <c r="X52" s="39">
        <v>0</v>
      </c>
      <c r="Y52" s="39">
        <v>0</v>
      </c>
      <c r="Z52" s="39">
        <v>0</v>
      </c>
      <c r="AA52" s="39">
        <v>0</v>
      </c>
      <c r="AB52" s="39">
        <v>0</v>
      </c>
      <c r="AC52" s="39">
        <v>0</v>
      </c>
      <c r="AD52" s="39">
        <v>0</v>
      </c>
    </row>
    <row r="53" spans="1:30" x14ac:dyDescent="0.25">
      <c r="A53" s="39" t="str">
        <f>INDEX('MO Store'!D:D,MATCH('Week Wise OT Hours'!$G53,'MO Store'!$A:$A,0))</f>
        <v>Anthony Galichet</v>
      </c>
      <c r="B53" s="39" t="str">
        <f>INDEX('MO Store'!F:F,MATCH('Week Wise OT Hours'!$G53,'MO Store'!$A:$A,0))</f>
        <v>No SD</v>
      </c>
      <c r="C53" s="39" t="str">
        <f>INDEX('MO Store'!G:G,MATCH('Week Wise OT Hours'!$G53,'MO Store'!$A:$A,0))</f>
        <v>Susu Leong</v>
      </c>
      <c r="D53" s="39" t="str">
        <f>INDEX('MO Store'!E:E,MATCH('Week Wise OT Hours'!$G53,'MO Store'!$A:$A,0))</f>
        <v>Brittanie Braggs</v>
      </c>
      <c r="E53" s="39" t="str">
        <f>INDEX('MO Store'!B:B,MATCH('Week Wise OT Hours'!$G53,'MO Store'!$A:$A,0))</f>
        <v>Arizona</v>
      </c>
      <c r="F53" s="39" t="str">
        <f>INDEX('MO Store'!C:C,MATCH('Week Wise OT Hours'!$G53,'MO Store'!$A:$A,0))</f>
        <v>The Groves</v>
      </c>
      <c r="G53" s="38">
        <v>211579</v>
      </c>
      <c r="H53" s="40" t="str">
        <f>INDEX('MO Store'!I:I,MATCH('Week Wise OT Hours'!$G53,'MO Store'!$A:$A,0))</f>
        <v>Regular</v>
      </c>
      <c r="I53" s="89" t="s">
        <v>611</v>
      </c>
      <c r="J53" s="90" t="s">
        <v>2269</v>
      </c>
      <c r="K53" s="38">
        <v>0</v>
      </c>
      <c r="L53" s="39">
        <v>0</v>
      </c>
      <c r="M53" s="39">
        <v>0</v>
      </c>
      <c r="N53" s="39">
        <v>0</v>
      </c>
      <c r="O53" s="39">
        <v>0</v>
      </c>
      <c r="P53" s="39">
        <v>0</v>
      </c>
      <c r="Q53" s="39">
        <v>0</v>
      </c>
      <c r="R53" s="39">
        <v>0</v>
      </c>
      <c r="S53" s="39">
        <v>0</v>
      </c>
      <c r="T53" s="39">
        <v>0</v>
      </c>
      <c r="U53" s="39">
        <v>0</v>
      </c>
      <c r="V53" s="39">
        <v>0</v>
      </c>
      <c r="W53" s="39">
        <v>0</v>
      </c>
      <c r="X53" s="39">
        <v>0</v>
      </c>
      <c r="Y53" s="39">
        <v>0</v>
      </c>
      <c r="Z53" s="39">
        <v>0</v>
      </c>
      <c r="AA53" s="39">
        <v>0</v>
      </c>
      <c r="AB53" s="39">
        <v>0</v>
      </c>
      <c r="AC53" s="39">
        <v>0</v>
      </c>
      <c r="AD53" s="39">
        <v>0</v>
      </c>
    </row>
    <row r="54" spans="1:30" x14ac:dyDescent="0.25">
      <c r="A54" s="39" t="str">
        <f>INDEX('MO Store'!D:D,MATCH('Week Wise OT Hours'!$G54,'MO Store'!$A:$A,0))</f>
        <v>Anthony Galichet</v>
      </c>
      <c r="B54" s="39" t="str">
        <f>INDEX('MO Store'!F:F,MATCH('Week Wise OT Hours'!$G54,'MO Store'!$A:$A,0))</f>
        <v>Romio Hamdar</v>
      </c>
      <c r="C54" s="39" t="str">
        <f>INDEX('MO Store'!G:G,MATCH('Week Wise OT Hours'!$G54,'MO Store'!$A:$A,0))</f>
        <v>Suhail Ishaq</v>
      </c>
      <c r="D54" s="39" t="str">
        <f>INDEX('MO Store'!E:E,MATCH('Week Wise OT Hours'!$G54,'MO Store'!$A:$A,0))</f>
        <v>Brittanie Braggs</v>
      </c>
      <c r="E54" s="39" t="str">
        <f>INDEX('MO Store'!B:B,MATCH('Week Wise OT Hours'!$G54,'MO Store'!$A:$A,0))</f>
        <v>Houston North East</v>
      </c>
      <c r="F54" s="39" t="str">
        <f>INDEX('MO Store'!C:C,MATCH('Week Wise OT Hours'!$G54,'MO Store'!$A:$A,0))</f>
        <v>Antoine Town Center</v>
      </c>
      <c r="G54" s="38">
        <v>209865</v>
      </c>
      <c r="H54" s="40" t="str">
        <f>INDEX('MO Store'!I:I,MATCH('Week Wise OT Hours'!$G54,'MO Store'!$A:$A,0))</f>
        <v>Regular</v>
      </c>
      <c r="I54" s="89" t="s">
        <v>279</v>
      </c>
      <c r="J54" s="90" t="s">
        <v>2270</v>
      </c>
      <c r="K54" s="38">
        <v>0</v>
      </c>
      <c r="L54" s="39">
        <v>0</v>
      </c>
      <c r="M54" s="39">
        <v>0</v>
      </c>
      <c r="N54" s="39">
        <v>0</v>
      </c>
      <c r="O54" s="39">
        <v>0</v>
      </c>
      <c r="P54" s="39">
        <v>0</v>
      </c>
      <c r="Q54" s="39">
        <v>0</v>
      </c>
      <c r="R54" s="39">
        <v>0</v>
      </c>
      <c r="S54" s="39">
        <v>0</v>
      </c>
      <c r="T54" s="39">
        <v>0</v>
      </c>
      <c r="U54" s="39">
        <v>0</v>
      </c>
      <c r="V54" s="39">
        <v>0</v>
      </c>
      <c r="W54" s="39">
        <v>0</v>
      </c>
      <c r="X54" s="39">
        <v>0</v>
      </c>
      <c r="Y54" s="39">
        <v>0</v>
      </c>
      <c r="Z54" s="39">
        <v>0</v>
      </c>
      <c r="AA54" s="39">
        <v>0</v>
      </c>
      <c r="AB54" s="39">
        <v>0</v>
      </c>
      <c r="AC54" s="39">
        <v>0</v>
      </c>
      <c r="AD54" s="39">
        <v>0</v>
      </c>
    </row>
    <row r="55" spans="1:30" x14ac:dyDescent="0.25">
      <c r="A55" s="39" t="str">
        <f>INDEX('MO Store'!D:D,MATCH('Week Wise OT Hours'!$G55,'MO Store'!$A:$A,0))</f>
        <v>Anthony Galichet</v>
      </c>
      <c r="B55" s="39" t="str">
        <f>INDEX('MO Store'!F:F,MATCH('Week Wise OT Hours'!$G55,'MO Store'!$A:$A,0))</f>
        <v>Romio Hamdar</v>
      </c>
      <c r="C55" s="39" t="str">
        <f>INDEX('MO Store'!G:G,MATCH('Week Wise OT Hours'!$G55,'MO Store'!$A:$A,0))</f>
        <v>Suhail Ishaq</v>
      </c>
      <c r="D55" s="39" t="str">
        <f>INDEX('MO Store'!E:E,MATCH('Week Wise OT Hours'!$G55,'MO Store'!$A:$A,0))</f>
        <v>Brittanie Braggs</v>
      </c>
      <c r="E55" s="39" t="str">
        <f>INDEX('MO Store'!B:B,MATCH('Week Wise OT Hours'!$G55,'MO Store'!$A:$A,0))</f>
        <v>Houston North East</v>
      </c>
      <c r="F55" s="39" t="str">
        <f>INDEX('MO Store'!C:C,MATCH('Week Wise OT Hours'!$G55,'MO Store'!$A:$A,0))</f>
        <v>Texas City</v>
      </c>
      <c r="G55" s="38">
        <v>180413</v>
      </c>
      <c r="H55" s="40" t="str">
        <f>INDEX('MO Store'!I:I,MATCH('Week Wise OT Hours'!$G55,'MO Store'!$A:$A,0))</f>
        <v>Regular</v>
      </c>
      <c r="I55" s="89" t="s">
        <v>307</v>
      </c>
      <c r="J55" s="90" t="s">
        <v>1926</v>
      </c>
      <c r="K55" s="38">
        <v>0</v>
      </c>
      <c r="L55" s="39">
        <v>1.19</v>
      </c>
      <c r="M55" s="39">
        <v>6.16</v>
      </c>
      <c r="N55" s="39">
        <v>6.89</v>
      </c>
      <c r="O55" s="39">
        <v>2.2200000000000002</v>
      </c>
      <c r="P55" s="39">
        <v>4.6399999999999997</v>
      </c>
      <c r="Q55" s="39">
        <v>0</v>
      </c>
      <c r="R55" s="39">
        <v>2.41</v>
      </c>
      <c r="S55" s="39">
        <v>1.95</v>
      </c>
      <c r="T55" s="39">
        <v>2.79</v>
      </c>
      <c r="U55" s="39">
        <v>3.21</v>
      </c>
      <c r="V55" s="39">
        <v>1.4</v>
      </c>
      <c r="W55" s="39">
        <v>1.91</v>
      </c>
      <c r="X55" s="39">
        <v>3.47</v>
      </c>
      <c r="Y55" s="39">
        <v>3.89</v>
      </c>
      <c r="Z55" s="39">
        <v>4.22</v>
      </c>
      <c r="AA55" s="39">
        <v>0</v>
      </c>
      <c r="AB55" s="39">
        <v>0</v>
      </c>
      <c r="AC55" s="39">
        <v>3.32</v>
      </c>
      <c r="AD55" s="39">
        <v>3.82</v>
      </c>
    </row>
    <row r="56" spans="1:30" x14ac:dyDescent="0.25">
      <c r="A56" s="39" t="str">
        <f>INDEX('MO Store'!D:D,MATCH('Week Wise OT Hours'!$G56,'MO Store'!$A:$A,0))</f>
        <v>Anthony Galichet</v>
      </c>
      <c r="B56" s="39" t="str">
        <f>INDEX('MO Store'!F:F,MATCH('Week Wise OT Hours'!$G56,'MO Store'!$A:$A,0))</f>
        <v>Romio Hamdar</v>
      </c>
      <c r="C56" s="39" t="str">
        <f>INDEX('MO Store'!G:G,MATCH('Week Wise OT Hours'!$G56,'MO Store'!$A:$A,0))</f>
        <v>Veronica Ramos</v>
      </c>
      <c r="D56" s="39" t="str">
        <f>INDEX('MO Store'!E:E,MATCH('Week Wise OT Hours'!$G56,'MO Store'!$A:$A,0))</f>
        <v>Brittanie Braggs</v>
      </c>
      <c r="E56" s="39" t="str">
        <f>INDEX('MO Store'!B:B,MATCH('Week Wise OT Hours'!$G56,'MO Store'!$A:$A,0))</f>
        <v>San Antonio/Laredo</v>
      </c>
      <c r="F56" s="39" t="str">
        <f>INDEX('MO Store'!C:C,MATCH('Week Wise OT Hours'!$G56,'MO Store'!$A:$A,0))</f>
        <v>EAGLE PASS</v>
      </c>
      <c r="G56" s="38">
        <v>207753</v>
      </c>
      <c r="H56" s="40" t="str">
        <f>INDEX('MO Store'!I:I,MATCH('Week Wise OT Hours'!$G56,'MO Store'!$A:$A,0))</f>
        <v>Flagship</v>
      </c>
      <c r="I56" s="89" t="s">
        <v>241</v>
      </c>
      <c r="J56" s="90" t="s">
        <v>1954</v>
      </c>
      <c r="K56" s="38">
        <v>0</v>
      </c>
      <c r="L56" s="39">
        <v>0</v>
      </c>
      <c r="M56" s="39">
        <v>0</v>
      </c>
      <c r="N56" s="39">
        <v>0</v>
      </c>
      <c r="O56" s="39">
        <v>0</v>
      </c>
      <c r="P56" s="39">
        <v>0</v>
      </c>
      <c r="Q56" s="39">
        <v>0</v>
      </c>
      <c r="R56" s="39">
        <v>0</v>
      </c>
      <c r="S56" s="39">
        <v>0</v>
      </c>
      <c r="T56" s="39">
        <v>0</v>
      </c>
      <c r="U56" s="39">
        <v>0</v>
      </c>
      <c r="V56" s="39">
        <v>0</v>
      </c>
      <c r="W56" s="39">
        <v>0</v>
      </c>
      <c r="X56" s="39">
        <v>0</v>
      </c>
      <c r="Y56" s="39">
        <v>0</v>
      </c>
      <c r="Z56" s="39">
        <v>0</v>
      </c>
      <c r="AA56" s="39">
        <v>0</v>
      </c>
      <c r="AB56" s="39">
        <v>0</v>
      </c>
      <c r="AC56" s="39">
        <v>0</v>
      </c>
      <c r="AD56" s="39">
        <v>0</v>
      </c>
    </row>
    <row r="57" spans="1:30" x14ac:dyDescent="0.25">
      <c r="A57" s="39" t="str">
        <f>INDEX('MO Store'!D:D,MATCH('Week Wise OT Hours'!$G57,'MO Store'!$A:$A,0))</f>
        <v>Anthony Galichet</v>
      </c>
      <c r="B57" s="39" t="str">
        <f>INDEX('MO Store'!F:F,MATCH('Week Wise OT Hours'!$G57,'MO Store'!$A:$A,0))</f>
        <v>Romio Hamdar</v>
      </c>
      <c r="C57" s="39" t="str">
        <f>INDEX('MO Store'!G:G,MATCH('Week Wise OT Hours'!$G57,'MO Store'!$A:$A,0))</f>
        <v>Carlos Ayala-Level Up</v>
      </c>
      <c r="D57" s="39" t="str">
        <f>INDEX('MO Store'!E:E,MATCH('Week Wise OT Hours'!$G57,'MO Store'!$A:$A,0))</f>
        <v>Brittanie Braggs</v>
      </c>
      <c r="E57" s="39" t="str">
        <f>INDEX('MO Store'!B:B,MATCH('Week Wise OT Hours'!$G57,'MO Store'!$A:$A,0))</f>
        <v>Houston South West</v>
      </c>
      <c r="F57" s="39" t="str">
        <f>INDEX('MO Store'!C:C,MATCH('Week Wise OT Hours'!$G57,'MO Store'!$A:$A,0))</f>
        <v>Kingsbridge</v>
      </c>
      <c r="G57" s="38">
        <v>209862</v>
      </c>
      <c r="H57" s="40" t="str">
        <f>INDEX('MO Store'!I:I,MATCH('Week Wise OT Hours'!$G57,'MO Store'!$A:$A,0))</f>
        <v>Regular</v>
      </c>
      <c r="I57" s="89" t="s">
        <v>168</v>
      </c>
      <c r="J57" s="90" t="s">
        <v>1959</v>
      </c>
      <c r="K57" s="38">
        <v>0</v>
      </c>
      <c r="L57" s="39">
        <v>0</v>
      </c>
      <c r="M57" s="39">
        <v>0</v>
      </c>
      <c r="N57" s="39">
        <v>0</v>
      </c>
      <c r="O57" s="39">
        <v>0</v>
      </c>
      <c r="P57" s="39">
        <v>0.22</v>
      </c>
      <c r="Q57" s="39">
        <v>0</v>
      </c>
      <c r="R57" s="39">
        <v>0</v>
      </c>
      <c r="S57" s="39">
        <v>0</v>
      </c>
      <c r="T57" s="39">
        <v>0.19</v>
      </c>
      <c r="U57" s="39">
        <v>1.33</v>
      </c>
      <c r="V57" s="39">
        <v>0</v>
      </c>
      <c r="W57" s="39">
        <v>0</v>
      </c>
      <c r="X57" s="39">
        <v>0</v>
      </c>
      <c r="Y57" s="39">
        <v>0</v>
      </c>
      <c r="Z57" s="39">
        <v>0</v>
      </c>
      <c r="AA57" s="39">
        <v>0.93</v>
      </c>
      <c r="AB57" s="39">
        <v>0</v>
      </c>
      <c r="AC57" s="39">
        <v>0</v>
      </c>
      <c r="AD57" s="39">
        <v>0</v>
      </c>
    </row>
    <row r="58" spans="1:30" x14ac:dyDescent="0.25">
      <c r="A58" s="39" t="str">
        <f>INDEX('MO Store'!D:D,MATCH('Week Wise OT Hours'!$G58,'MO Store'!$A:$A,0))</f>
        <v>Anthony Galichet</v>
      </c>
      <c r="B58" s="39" t="str">
        <f>INDEX('MO Store'!F:F,MATCH('Week Wise OT Hours'!$G58,'MO Store'!$A:$A,0))</f>
        <v>Romio Hamdar</v>
      </c>
      <c r="C58" s="39" t="str">
        <f>INDEX('MO Store'!G:G,MATCH('Week Wise OT Hours'!$G58,'MO Store'!$A:$A,0))</f>
        <v>Veronica Ramos</v>
      </c>
      <c r="D58" s="39" t="str">
        <f>INDEX('MO Store'!E:E,MATCH('Week Wise OT Hours'!$G58,'MO Store'!$A:$A,0))</f>
        <v>Brittanie Braggs</v>
      </c>
      <c r="E58" s="39" t="str">
        <f>INDEX('MO Store'!B:B,MATCH('Week Wise OT Hours'!$G58,'MO Store'!$A:$A,0))</f>
        <v>San Antonio/Laredo</v>
      </c>
      <c r="F58" s="39" t="str">
        <f>INDEX('MO Store'!C:C,MATCH('Week Wise OT Hours'!$G58,'MO Store'!$A:$A,0))</f>
        <v>Uvalde</v>
      </c>
      <c r="G58" s="38">
        <v>215747</v>
      </c>
      <c r="H58" s="40" t="str">
        <f>INDEX('MO Store'!I:I,MATCH('Week Wise OT Hours'!$G58,'MO Store'!$A:$A,0))</f>
        <v>Flagship</v>
      </c>
      <c r="I58" s="89" t="s">
        <v>324</v>
      </c>
      <c r="J58" s="90" t="s">
        <v>2271</v>
      </c>
      <c r="K58" s="38">
        <v>0</v>
      </c>
      <c r="L58" s="39">
        <v>0</v>
      </c>
      <c r="M58" s="39">
        <v>0</v>
      </c>
      <c r="N58" s="39">
        <v>0</v>
      </c>
      <c r="O58" s="39">
        <v>0</v>
      </c>
      <c r="P58" s="39">
        <v>0</v>
      </c>
      <c r="Q58" s="39">
        <v>0</v>
      </c>
      <c r="R58" s="39">
        <v>0</v>
      </c>
      <c r="S58" s="39">
        <v>0</v>
      </c>
      <c r="T58" s="39">
        <v>0</v>
      </c>
      <c r="U58" s="39">
        <v>0</v>
      </c>
      <c r="V58" s="39">
        <v>0</v>
      </c>
      <c r="W58" s="39">
        <v>0</v>
      </c>
      <c r="X58" s="39">
        <v>0</v>
      </c>
      <c r="Y58" s="39">
        <v>0</v>
      </c>
      <c r="Z58" s="39">
        <v>0</v>
      </c>
      <c r="AA58" s="39">
        <v>0</v>
      </c>
      <c r="AB58" s="39">
        <v>0</v>
      </c>
      <c r="AC58" s="39">
        <v>0</v>
      </c>
      <c r="AD58" s="39">
        <v>0</v>
      </c>
    </row>
    <row r="59" spans="1:30" x14ac:dyDescent="0.25">
      <c r="A59" s="39" t="str">
        <f>INDEX('MO Store'!D:D,MATCH('Week Wise OT Hours'!$G59,'MO Store'!$A:$A,0))</f>
        <v>Anthony Galichet</v>
      </c>
      <c r="B59" s="39" t="str">
        <f>INDEX('MO Store'!F:F,MATCH('Week Wise OT Hours'!$G59,'MO Store'!$A:$A,0))</f>
        <v>Romio Hamdar</v>
      </c>
      <c r="C59" s="39" t="str">
        <f>INDEX('MO Store'!G:G,MATCH('Week Wise OT Hours'!$G59,'MO Store'!$A:$A,0))</f>
        <v>Suhail Ishaq</v>
      </c>
      <c r="D59" s="39" t="str">
        <f>INDEX('MO Store'!E:E,MATCH('Week Wise OT Hours'!$G59,'MO Store'!$A:$A,0))</f>
        <v>Brittanie Braggs</v>
      </c>
      <c r="E59" s="39" t="str">
        <f>INDEX('MO Store'!B:B,MATCH('Week Wise OT Hours'!$G59,'MO Store'!$A:$A,0))</f>
        <v>Houston North East</v>
      </c>
      <c r="F59" s="39" t="str">
        <f>INDEX('MO Store'!C:C,MATCH('Week Wise OT Hours'!$G59,'MO Store'!$A:$A,0))</f>
        <v>Riverstone</v>
      </c>
      <c r="G59" s="38">
        <v>207758</v>
      </c>
      <c r="H59" s="40" t="str">
        <f>INDEX('MO Store'!I:I,MATCH('Week Wise OT Hours'!$G59,'MO Store'!$A:$A,0))</f>
        <v>Flagship</v>
      </c>
      <c r="I59" s="89" t="s">
        <v>256</v>
      </c>
      <c r="J59" s="90" t="s">
        <v>2272</v>
      </c>
      <c r="K59" s="38">
        <v>0</v>
      </c>
      <c r="L59" s="39">
        <v>0</v>
      </c>
      <c r="M59" s="39">
        <v>0</v>
      </c>
      <c r="N59" s="39">
        <v>0</v>
      </c>
      <c r="O59" s="39">
        <v>0</v>
      </c>
      <c r="P59" s="39">
        <v>0</v>
      </c>
      <c r="Q59" s="39">
        <v>0</v>
      </c>
      <c r="R59" s="39">
        <v>0</v>
      </c>
      <c r="S59" s="39">
        <v>0</v>
      </c>
      <c r="T59" s="39">
        <v>0</v>
      </c>
      <c r="U59" s="39">
        <v>0</v>
      </c>
      <c r="V59" s="39">
        <v>0</v>
      </c>
      <c r="W59" s="39">
        <v>0</v>
      </c>
      <c r="X59" s="39">
        <v>0</v>
      </c>
      <c r="Y59" s="39">
        <v>0</v>
      </c>
      <c r="Z59" s="39">
        <v>0</v>
      </c>
      <c r="AA59" s="39">
        <v>0</v>
      </c>
      <c r="AB59" s="39">
        <v>0</v>
      </c>
      <c r="AC59" s="39">
        <v>0</v>
      </c>
      <c r="AD59" s="39">
        <v>0</v>
      </c>
    </row>
    <row r="60" spans="1:30" x14ac:dyDescent="0.25">
      <c r="A60" s="39" t="str">
        <f>INDEX('MO Store'!D:D,MATCH('Week Wise OT Hours'!$G60,'MO Store'!$A:$A,0))</f>
        <v>Anthony Galichet</v>
      </c>
      <c r="B60" s="39" t="str">
        <f>INDEX('MO Store'!F:F,MATCH('Week Wise OT Hours'!$G60,'MO Store'!$A:$A,0))</f>
        <v>Romio Hamdar</v>
      </c>
      <c r="C60" s="39" t="str">
        <f>INDEX('MO Store'!G:G,MATCH('Week Wise OT Hours'!$G60,'MO Store'!$A:$A,0))</f>
        <v>Isreal Gomez- Level Up</v>
      </c>
      <c r="D60" s="39" t="str">
        <f>INDEX('MO Store'!E:E,MATCH('Week Wise OT Hours'!$G60,'MO Store'!$A:$A,0))</f>
        <v>Brittanie Braggs</v>
      </c>
      <c r="E60" s="39" t="str">
        <f>INDEX('MO Store'!B:B,MATCH('Week Wise OT Hours'!$G60,'MO Store'!$A:$A,0))</f>
        <v>Houston East</v>
      </c>
      <c r="F60" s="39" t="str">
        <f>INDEX('MO Store'!C:C,MATCH('Week Wise OT Hours'!$G60,'MO Store'!$A:$A,0))</f>
        <v>Jasper</v>
      </c>
      <c r="G60" s="38">
        <v>215661</v>
      </c>
      <c r="H60" s="40" t="str">
        <f>INDEX('MO Store'!I:I,MATCH('Week Wise OT Hours'!$G60,'MO Store'!$A:$A,0))</f>
        <v>Regular</v>
      </c>
      <c r="I60" s="89" t="s">
        <v>314</v>
      </c>
      <c r="J60" s="90" t="s">
        <v>1986</v>
      </c>
      <c r="K60" s="38">
        <v>0</v>
      </c>
      <c r="L60" s="39">
        <v>0</v>
      </c>
      <c r="M60" s="39">
        <v>0</v>
      </c>
      <c r="N60" s="39">
        <v>0</v>
      </c>
      <c r="O60" s="39">
        <v>0</v>
      </c>
      <c r="P60" s="39">
        <v>15.01</v>
      </c>
      <c r="Q60" s="39">
        <v>0</v>
      </c>
      <c r="R60" s="39">
        <v>0</v>
      </c>
      <c r="S60" s="39">
        <v>0</v>
      </c>
      <c r="T60" s="39">
        <v>0</v>
      </c>
      <c r="U60" s="39">
        <v>0</v>
      </c>
      <c r="V60" s="39">
        <v>0</v>
      </c>
      <c r="W60" s="39">
        <v>0</v>
      </c>
      <c r="X60" s="39">
        <v>0</v>
      </c>
      <c r="Y60" s="39">
        <v>1.86</v>
      </c>
      <c r="Z60" s="39">
        <v>0</v>
      </c>
      <c r="AA60" s="39">
        <v>0</v>
      </c>
      <c r="AB60" s="39">
        <v>0</v>
      </c>
      <c r="AC60" s="39">
        <v>0</v>
      </c>
      <c r="AD60" s="39">
        <v>0</v>
      </c>
    </row>
    <row r="61" spans="1:30" x14ac:dyDescent="0.25">
      <c r="A61" s="39" t="str">
        <f>INDEX('MO Store'!D:D,MATCH('Week Wise OT Hours'!$G61,'MO Store'!$A:$A,0))</f>
        <v>Anthony Galichet</v>
      </c>
      <c r="B61" s="39" t="str">
        <f>INDEX('MO Store'!F:F,MATCH('Week Wise OT Hours'!$G61,'MO Store'!$A:$A,0))</f>
        <v>Romio Hamdar</v>
      </c>
      <c r="C61" s="39" t="str">
        <f>INDEX('MO Store'!G:G,MATCH('Week Wise OT Hours'!$G61,'MO Store'!$A:$A,0))</f>
        <v>Colorado Market - No TM</v>
      </c>
      <c r="D61" s="39" t="str">
        <f>INDEX('MO Store'!E:E,MATCH('Week Wise OT Hours'!$G61,'MO Store'!$A:$A,0))</f>
        <v>Brittanie Braggs</v>
      </c>
      <c r="E61" s="39" t="str">
        <f>INDEX('MO Store'!B:B,MATCH('Week Wise OT Hours'!$G61,'MO Store'!$A:$A,0))</f>
        <v>Colorado</v>
      </c>
      <c r="F61" s="39" t="str">
        <f>INDEX('MO Store'!C:C,MATCH('Week Wise OT Hours'!$G61,'MO Store'!$A:$A,0))</f>
        <v>Fountain MESA ROAD</v>
      </c>
      <c r="G61" s="38">
        <v>178719</v>
      </c>
      <c r="H61" s="40" t="str">
        <f>INDEX('MO Store'!I:I,MATCH('Week Wise OT Hours'!$G61,'MO Store'!$A:$A,0))</f>
        <v>Battleship</v>
      </c>
      <c r="I61" s="89" t="s">
        <v>212</v>
      </c>
      <c r="J61" s="90" t="s">
        <v>2037</v>
      </c>
      <c r="K61" s="38">
        <v>0</v>
      </c>
      <c r="L61" s="39">
        <v>0</v>
      </c>
      <c r="M61" s="39">
        <v>0</v>
      </c>
      <c r="N61" s="39">
        <v>0</v>
      </c>
      <c r="O61" s="39">
        <v>0</v>
      </c>
      <c r="P61" s="39">
        <v>0</v>
      </c>
      <c r="Q61" s="39">
        <v>0</v>
      </c>
      <c r="R61" s="39">
        <v>0</v>
      </c>
      <c r="S61" s="39">
        <v>0</v>
      </c>
      <c r="T61" s="39">
        <v>0</v>
      </c>
      <c r="U61" s="39">
        <v>0</v>
      </c>
      <c r="V61" s="39">
        <v>0</v>
      </c>
      <c r="W61" s="39">
        <v>0</v>
      </c>
      <c r="X61" s="39">
        <v>0</v>
      </c>
      <c r="Y61" s="39">
        <v>0</v>
      </c>
      <c r="Z61" s="39">
        <v>0</v>
      </c>
      <c r="AA61" s="39">
        <v>0</v>
      </c>
      <c r="AB61" s="39">
        <v>0</v>
      </c>
      <c r="AC61" s="39">
        <v>0</v>
      </c>
      <c r="AD61" s="39">
        <v>0</v>
      </c>
    </row>
    <row r="62" spans="1:30" x14ac:dyDescent="0.25">
      <c r="A62" s="39" t="str">
        <f>INDEX('MO Store'!D:D,MATCH('Week Wise OT Hours'!$G62,'MO Store'!$A:$A,0))</f>
        <v>Anthony Galichet</v>
      </c>
      <c r="B62" s="39" t="str">
        <f>INDEX('MO Store'!F:F,MATCH('Week Wise OT Hours'!$G62,'MO Store'!$A:$A,0))</f>
        <v>Romio Hamdar</v>
      </c>
      <c r="C62" s="39" t="str">
        <f>INDEX('MO Store'!G:G,MATCH('Week Wise OT Hours'!$G62,'MO Store'!$A:$A,0))</f>
        <v>Veronica Ramos</v>
      </c>
      <c r="D62" s="39" t="str">
        <f>INDEX('MO Store'!E:E,MATCH('Week Wise OT Hours'!$G62,'MO Store'!$A:$A,0))</f>
        <v>Brittanie Braggs</v>
      </c>
      <c r="E62" s="39" t="str">
        <f>INDEX('MO Store'!B:B,MATCH('Week Wise OT Hours'!$G62,'MO Store'!$A:$A,0))</f>
        <v>San Antonio/Laredo</v>
      </c>
      <c r="F62" s="39" t="str">
        <f>INDEX('MO Store'!C:C,MATCH('Week Wise OT Hours'!$G62,'MO Store'!$A:$A,0))</f>
        <v>DEL RIO</v>
      </c>
      <c r="G62" s="38">
        <v>207754</v>
      </c>
      <c r="H62" s="40" t="str">
        <f>INDEX('MO Store'!I:I,MATCH('Week Wise OT Hours'!$G62,'MO Store'!$A:$A,0))</f>
        <v>Flagship</v>
      </c>
      <c r="I62" s="89" t="s">
        <v>249</v>
      </c>
      <c r="J62" s="90" t="s">
        <v>2273</v>
      </c>
      <c r="K62" s="38">
        <v>0</v>
      </c>
      <c r="L62" s="39">
        <v>0</v>
      </c>
      <c r="M62" s="39">
        <v>0</v>
      </c>
      <c r="N62" s="39">
        <v>0</v>
      </c>
      <c r="O62" s="39">
        <v>0</v>
      </c>
      <c r="P62" s="39">
        <v>0</v>
      </c>
      <c r="Q62" s="39">
        <v>0</v>
      </c>
      <c r="R62" s="39">
        <v>0</v>
      </c>
      <c r="S62" s="39">
        <v>0</v>
      </c>
      <c r="T62" s="39">
        <v>0</v>
      </c>
      <c r="U62" s="39">
        <v>0</v>
      </c>
      <c r="V62" s="39">
        <v>0</v>
      </c>
      <c r="W62" s="39">
        <v>0</v>
      </c>
      <c r="X62" s="39">
        <v>0</v>
      </c>
      <c r="Y62" s="39">
        <v>0</v>
      </c>
      <c r="Z62" s="39">
        <v>0</v>
      </c>
      <c r="AA62" s="39">
        <v>0</v>
      </c>
      <c r="AB62" s="39">
        <v>0</v>
      </c>
      <c r="AC62" s="39">
        <v>0</v>
      </c>
      <c r="AD62" s="39">
        <v>0</v>
      </c>
    </row>
    <row r="63" spans="1:30" x14ac:dyDescent="0.25">
      <c r="A63" s="39" t="str">
        <f>INDEX('MO Store'!D:D,MATCH('Week Wise OT Hours'!$G63,'MO Store'!$A:$A,0))</f>
        <v>Anthony Galichet</v>
      </c>
      <c r="B63" s="39" t="str">
        <f>INDEX('MO Store'!F:F,MATCH('Week Wise OT Hours'!$G63,'MO Store'!$A:$A,0))</f>
        <v>No SD</v>
      </c>
      <c r="C63" s="39" t="str">
        <f>INDEX('MO Store'!G:G,MATCH('Week Wise OT Hours'!$G63,'MO Store'!$A:$A,0))</f>
        <v>Susu Leong</v>
      </c>
      <c r="D63" s="39" t="str">
        <f>INDEX('MO Store'!E:E,MATCH('Week Wise OT Hours'!$G63,'MO Store'!$A:$A,0))</f>
        <v>Brittanie Braggs</v>
      </c>
      <c r="E63" s="39" t="str">
        <f>INDEX('MO Store'!B:B,MATCH('Week Wise OT Hours'!$G63,'MO Store'!$A:$A,0))</f>
        <v>Arizona</v>
      </c>
      <c r="F63" s="39" t="str">
        <f>INDEX('MO Store'!C:C,MATCH('Week Wise OT Hours'!$G63,'MO Store'!$A:$A,0))</f>
        <v>Bethany Home</v>
      </c>
      <c r="G63" s="38">
        <v>216514</v>
      </c>
      <c r="H63" s="40" t="str">
        <f>INDEX('MO Store'!I:I,MATCH('Week Wise OT Hours'!$G63,'MO Store'!$A:$A,0))</f>
        <v>Regular</v>
      </c>
      <c r="I63" s="89" t="s">
        <v>332</v>
      </c>
      <c r="J63" s="90" t="s">
        <v>2274</v>
      </c>
      <c r="K63" s="38">
        <v>0</v>
      </c>
      <c r="L63" s="39">
        <v>0</v>
      </c>
      <c r="M63" s="39">
        <v>0</v>
      </c>
      <c r="N63" s="39">
        <v>0</v>
      </c>
      <c r="O63" s="39">
        <v>0</v>
      </c>
      <c r="P63" s="39">
        <v>0</v>
      </c>
      <c r="Q63" s="39">
        <v>0</v>
      </c>
      <c r="R63" s="39">
        <v>0</v>
      </c>
      <c r="S63" s="39">
        <v>0</v>
      </c>
      <c r="T63" s="39">
        <v>0</v>
      </c>
      <c r="U63" s="39">
        <v>0</v>
      </c>
      <c r="V63" s="39">
        <v>0</v>
      </c>
      <c r="W63" s="39">
        <v>0</v>
      </c>
      <c r="X63" s="39">
        <v>0</v>
      </c>
      <c r="Y63" s="39">
        <v>0</v>
      </c>
      <c r="Z63" s="39">
        <v>0</v>
      </c>
      <c r="AA63" s="39">
        <v>0</v>
      </c>
      <c r="AB63" s="39">
        <v>0</v>
      </c>
      <c r="AC63" s="39">
        <v>0</v>
      </c>
      <c r="AD63" s="39">
        <v>0</v>
      </c>
    </row>
    <row r="64" spans="1:30" x14ac:dyDescent="0.25">
      <c r="A64" s="39" t="str">
        <f>INDEX('MO Store'!D:D,MATCH('Week Wise OT Hours'!$G64,'MO Store'!$A:$A,0))</f>
        <v>Anthony Galichet</v>
      </c>
      <c r="B64" s="39" t="str">
        <f>INDEX('MO Store'!F:F,MATCH('Week Wise OT Hours'!$G64,'MO Store'!$A:$A,0))</f>
        <v>Romio Hamdar</v>
      </c>
      <c r="C64" s="39" t="str">
        <f>INDEX('MO Store'!G:G,MATCH('Week Wise OT Hours'!$G64,'MO Store'!$A:$A,0))</f>
        <v>Suhail Ishaq</v>
      </c>
      <c r="D64" s="39" t="str">
        <f>INDEX('MO Store'!E:E,MATCH('Week Wise OT Hours'!$G64,'MO Store'!$A:$A,0))</f>
        <v>Brittanie Braggs</v>
      </c>
      <c r="E64" s="39" t="str">
        <f>INDEX('MO Store'!B:B,MATCH('Week Wise OT Hours'!$G64,'MO Store'!$A:$A,0))</f>
        <v>Houston North East</v>
      </c>
      <c r="F64" s="39" t="str">
        <f>INDEX('MO Store'!C:C,MATCH('Week Wise OT Hours'!$G64,'MO Store'!$A:$A,0))</f>
        <v>Riverstone</v>
      </c>
      <c r="G64" s="38">
        <v>207758</v>
      </c>
      <c r="H64" s="40" t="str">
        <f>INDEX('MO Store'!I:I,MATCH('Week Wise OT Hours'!$G64,'MO Store'!$A:$A,0))</f>
        <v>Flagship</v>
      </c>
      <c r="I64" s="89" t="s">
        <v>299</v>
      </c>
      <c r="J64" s="90" t="s">
        <v>2080</v>
      </c>
      <c r="K64" s="38">
        <v>0</v>
      </c>
      <c r="L64" s="39">
        <v>0</v>
      </c>
      <c r="M64" s="39">
        <v>0</v>
      </c>
      <c r="N64" s="39">
        <v>0</v>
      </c>
      <c r="O64" s="39">
        <v>0</v>
      </c>
      <c r="P64" s="39">
        <v>0</v>
      </c>
      <c r="Q64" s="39">
        <v>0</v>
      </c>
      <c r="R64" s="39">
        <v>0</v>
      </c>
      <c r="S64" s="39">
        <v>0</v>
      </c>
      <c r="T64" s="39">
        <v>0</v>
      </c>
      <c r="U64" s="39">
        <v>0</v>
      </c>
      <c r="V64" s="39">
        <v>0</v>
      </c>
      <c r="W64" s="39">
        <v>0</v>
      </c>
      <c r="X64" s="39">
        <v>0</v>
      </c>
      <c r="Y64" s="39">
        <v>0</v>
      </c>
      <c r="Z64" s="39">
        <v>0</v>
      </c>
      <c r="AA64" s="39">
        <v>0</v>
      </c>
      <c r="AB64" s="39">
        <v>0</v>
      </c>
      <c r="AC64" s="39">
        <v>0</v>
      </c>
      <c r="AD64" s="39">
        <v>0</v>
      </c>
    </row>
    <row r="65" spans="1:30" x14ac:dyDescent="0.25">
      <c r="A65" s="39" t="str">
        <f>INDEX('MO Store'!D:D,MATCH('Week Wise OT Hours'!$G65,'MO Store'!$A:$A,0))</f>
        <v>Anthony Galichet</v>
      </c>
      <c r="B65" s="39" t="str">
        <f>INDEX('MO Store'!F:F,MATCH('Week Wise OT Hours'!$G65,'MO Store'!$A:$A,0))</f>
        <v>Romio Hamdar</v>
      </c>
      <c r="C65" s="39" t="str">
        <f>INDEX('MO Store'!G:G,MATCH('Week Wise OT Hours'!$G65,'MO Store'!$A:$A,0))</f>
        <v>Veronica Ramos</v>
      </c>
      <c r="D65" s="39" t="str">
        <f>INDEX('MO Store'!E:E,MATCH('Week Wise OT Hours'!$G65,'MO Store'!$A:$A,0))</f>
        <v>Brittanie Braggs</v>
      </c>
      <c r="E65" s="39" t="str">
        <f>INDEX('MO Store'!B:B,MATCH('Week Wise OT Hours'!$G65,'MO Store'!$A:$A,0))</f>
        <v>San Antonio/Laredo</v>
      </c>
      <c r="F65" s="39" t="str">
        <f>INDEX('MO Store'!C:C,MATCH('Week Wise OT Hours'!$G65,'MO Store'!$A:$A,0))</f>
        <v>Laredo Crossing</v>
      </c>
      <c r="G65" s="38">
        <v>174067</v>
      </c>
      <c r="H65" s="40" t="str">
        <f>INDEX('MO Store'!I:I,MATCH('Week Wise OT Hours'!$G65,'MO Store'!$A:$A,0))</f>
        <v>Regular</v>
      </c>
      <c r="I65" s="89" t="s">
        <v>155</v>
      </c>
      <c r="J65" s="90" t="s">
        <v>2275</v>
      </c>
      <c r="K65" s="38">
        <v>0</v>
      </c>
      <c r="L65" s="39">
        <v>0</v>
      </c>
      <c r="M65" s="39">
        <v>0</v>
      </c>
      <c r="N65" s="39">
        <v>0</v>
      </c>
      <c r="O65" s="39">
        <v>0</v>
      </c>
      <c r="P65" s="39">
        <v>0</v>
      </c>
      <c r="Q65" s="39">
        <v>0</v>
      </c>
      <c r="R65" s="39">
        <v>0</v>
      </c>
      <c r="S65" s="39">
        <v>0</v>
      </c>
      <c r="T65" s="39">
        <v>0</v>
      </c>
      <c r="U65" s="39">
        <v>0</v>
      </c>
      <c r="V65" s="39">
        <v>0</v>
      </c>
      <c r="W65" s="39">
        <v>0</v>
      </c>
      <c r="X65" s="39">
        <v>0</v>
      </c>
      <c r="Y65" s="39">
        <v>0</v>
      </c>
      <c r="Z65" s="39">
        <v>0</v>
      </c>
      <c r="AA65" s="39">
        <v>0</v>
      </c>
      <c r="AB65" s="39">
        <v>0</v>
      </c>
      <c r="AC65" s="39">
        <v>0</v>
      </c>
      <c r="AD65" s="39">
        <v>0</v>
      </c>
    </row>
    <row r="66" spans="1:30" x14ac:dyDescent="0.25">
      <c r="A66" s="39" t="str">
        <f>INDEX('MO Store'!D:D,MATCH('Week Wise OT Hours'!$G66,'MO Store'!$A:$A,0))</f>
        <v>Anthony Galichet</v>
      </c>
      <c r="B66" s="39" t="str">
        <f>INDEX('MO Store'!F:F,MATCH('Week Wise OT Hours'!$G66,'MO Store'!$A:$A,0))</f>
        <v>No SD</v>
      </c>
      <c r="C66" s="39" t="str">
        <f>INDEX('MO Store'!G:G,MATCH('Week Wise OT Hours'!$G66,'MO Store'!$A:$A,0))</f>
        <v>Susu Leong</v>
      </c>
      <c r="D66" s="39" t="str">
        <f>INDEX('MO Store'!E:E,MATCH('Week Wise OT Hours'!$G66,'MO Store'!$A:$A,0))</f>
        <v>Brittanie Braggs</v>
      </c>
      <c r="E66" s="39" t="str">
        <f>INDEX('MO Store'!B:B,MATCH('Week Wise OT Hours'!$G66,'MO Store'!$A:$A,0))</f>
        <v>Arizona</v>
      </c>
      <c r="F66" s="39" t="str">
        <f>INDEX('MO Store'!C:C,MATCH('Week Wise OT Hours'!$G66,'MO Store'!$A:$A,0))</f>
        <v>Nogales - Mariposa Mall</v>
      </c>
      <c r="G66" s="38">
        <v>177961</v>
      </c>
      <c r="H66" s="40" t="str">
        <f>INDEX('MO Store'!I:I,MATCH('Week Wise OT Hours'!$G66,'MO Store'!$A:$A,0))</f>
        <v>Regular</v>
      </c>
      <c r="I66" s="89" t="s">
        <v>198</v>
      </c>
      <c r="J66" s="90" t="s">
        <v>2114</v>
      </c>
      <c r="K66" s="38">
        <v>0</v>
      </c>
      <c r="L66" s="39">
        <v>1.58</v>
      </c>
      <c r="M66" s="39">
        <v>0.23</v>
      </c>
      <c r="N66" s="39">
        <v>0.25</v>
      </c>
      <c r="O66" s="39">
        <v>0.94</v>
      </c>
      <c r="P66" s="39">
        <v>0.83</v>
      </c>
      <c r="Q66" s="39">
        <v>0.77</v>
      </c>
      <c r="R66" s="39">
        <v>0.36</v>
      </c>
      <c r="S66" s="39">
        <v>0.76</v>
      </c>
      <c r="T66" s="39">
        <v>2.15</v>
      </c>
      <c r="U66" s="39">
        <v>0.37</v>
      </c>
      <c r="V66" s="39">
        <v>1.35</v>
      </c>
      <c r="W66" s="39">
        <v>0</v>
      </c>
      <c r="X66" s="39">
        <v>0.55000000000000004</v>
      </c>
      <c r="Y66" s="39">
        <v>1.22</v>
      </c>
      <c r="Z66" s="39">
        <v>1.56</v>
      </c>
      <c r="AA66" s="39">
        <v>0.74</v>
      </c>
      <c r="AB66" s="39">
        <v>0.84</v>
      </c>
      <c r="AC66" s="39">
        <v>0.26</v>
      </c>
      <c r="AD66" s="39">
        <v>0.72</v>
      </c>
    </row>
    <row r="67" spans="1:30" x14ac:dyDescent="0.25">
      <c r="A67" s="39" t="str">
        <f>INDEX('MO Store'!D:D,MATCH('Week Wise OT Hours'!$G67,'MO Store'!$A:$A,0))</f>
        <v>Anthony Galichet</v>
      </c>
      <c r="B67" s="39" t="str">
        <f>INDEX('MO Store'!F:F,MATCH('Week Wise OT Hours'!$G67,'MO Store'!$A:$A,0))</f>
        <v>No SD</v>
      </c>
      <c r="C67" s="39" t="str">
        <f>INDEX('MO Store'!G:G,MATCH('Week Wise OT Hours'!$G67,'MO Store'!$A:$A,0))</f>
        <v>Jayme Roraff</v>
      </c>
      <c r="D67" s="39" t="str">
        <f>INDEX('MO Store'!E:E,MATCH('Week Wise OT Hours'!$G67,'MO Store'!$A:$A,0))</f>
        <v>Brittanie Braggs</v>
      </c>
      <c r="E67" s="39" t="str">
        <f>INDEX('MO Store'!B:B,MATCH('Week Wise OT Hours'!$G67,'MO Store'!$A:$A,0))</f>
        <v>Wisconsin West</v>
      </c>
      <c r="F67" s="39" t="str">
        <f>INDEX('MO Store'!C:C,MATCH('Week Wise OT Hours'!$G67,'MO Store'!$A:$A,0))</f>
        <v>Onalaska</v>
      </c>
      <c r="G67" s="38">
        <v>180225</v>
      </c>
      <c r="H67" s="40" t="str">
        <f>INDEX('MO Store'!I:I,MATCH('Week Wise OT Hours'!$G67,'MO Store'!$A:$A,0))</f>
        <v>Flagship</v>
      </c>
      <c r="I67" s="89" t="s">
        <v>219</v>
      </c>
      <c r="J67" s="90" t="s">
        <v>2159</v>
      </c>
      <c r="K67" s="38">
        <v>0</v>
      </c>
      <c r="L67" s="39">
        <v>0</v>
      </c>
      <c r="M67" s="39">
        <v>0</v>
      </c>
      <c r="N67" s="39">
        <v>0</v>
      </c>
      <c r="O67" s="39">
        <v>0</v>
      </c>
      <c r="P67" s="39">
        <v>0</v>
      </c>
      <c r="Q67" s="39">
        <v>0</v>
      </c>
      <c r="R67" s="39">
        <v>0</v>
      </c>
      <c r="S67" s="39">
        <v>0.76</v>
      </c>
      <c r="T67" s="39">
        <v>0</v>
      </c>
      <c r="U67" s="39">
        <v>0</v>
      </c>
      <c r="V67" s="39">
        <v>0</v>
      </c>
      <c r="W67" s="39">
        <v>0</v>
      </c>
      <c r="X67" s="39">
        <v>0</v>
      </c>
      <c r="Y67" s="39">
        <v>0</v>
      </c>
      <c r="Z67" s="39">
        <v>0</v>
      </c>
      <c r="AA67" s="39">
        <v>0</v>
      </c>
      <c r="AB67" s="39">
        <v>0</v>
      </c>
      <c r="AC67" s="39">
        <v>0</v>
      </c>
      <c r="AD67" s="39">
        <v>0</v>
      </c>
    </row>
    <row r="68" spans="1:30" x14ac:dyDescent="0.25">
      <c r="A68" s="39" t="str">
        <f>INDEX('MO Store'!D:D,MATCH('Week Wise OT Hours'!$G68,'MO Store'!$A:$A,0))</f>
        <v>Anthony Galichet</v>
      </c>
      <c r="B68" s="39" t="str">
        <f>INDEX('MO Store'!F:F,MATCH('Week Wise OT Hours'!$G68,'MO Store'!$A:$A,0))</f>
        <v>Romio Hamdar</v>
      </c>
      <c r="C68" s="39" t="str">
        <f>INDEX('MO Store'!G:G,MATCH('Week Wise OT Hours'!$G68,'MO Store'!$A:$A,0))</f>
        <v>Carlos Ayala-Level Up</v>
      </c>
      <c r="D68" s="39" t="str">
        <f>INDEX('MO Store'!E:E,MATCH('Week Wise OT Hours'!$G68,'MO Store'!$A:$A,0))</f>
        <v>Brittanie Braggs</v>
      </c>
      <c r="E68" s="39" t="str">
        <f>INDEX('MO Store'!B:B,MATCH('Week Wise OT Hours'!$G68,'MO Store'!$A:$A,0))</f>
        <v>Houston South West</v>
      </c>
      <c r="F68" s="39" t="str">
        <f>INDEX('MO Store'!C:C,MATCH('Week Wise OT Hours'!$G68,'MO Store'!$A:$A,0))</f>
        <v>Presidio</v>
      </c>
      <c r="G68" s="38">
        <v>211049</v>
      </c>
      <c r="H68" s="40" t="str">
        <f>INDEX('MO Store'!I:I,MATCH('Week Wise OT Hours'!$G68,'MO Store'!$A:$A,0))</f>
        <v>Regular</v>
      </c>
      <c r="I68" s="89" t="s">
        <v>300</v>
      </c>
      <c r="J68" s="90" t="s">
        <v>2157</v>
      </c>
      <c r="K68" s="38">
        <v>0</v>
      </c>
      <c r="L68" s="39">
        <v>0</v>
      </c>
      <c r="M68" s="39">
        <v>0</v>
      </c>
      <c r="N68" s="39">
        <v>1.54</v>
      </c>
      <c r="O68" s="39">
        <v>0</v>
      </c>
      <c r="P68" s="39">
        <v>0</v>
      </c>
      <c r="Q68" s="39">
        <v>0.05</v>
      </c>
      <c r="R68" s="39">
        <v>0</v>
      </c>
      <c r="S68" s="39">
        <v>0</v>
      </c>
      <c r="T68" s="39">
        <v>0.08</v>
      </c>
      <c r="U68" s="39">
        <v>0</v>
      </c>
      <c r="V68" s="39">
        <v>0</v>
      </c>
      <c r="W68" s="39">
        <v>0</v>
      </c>
      <c r="X68" s="39">
        <v>0</v>
      </c>
      <c r="Y68" s="39">
        <v>0</v>
      </c>
      <c r="Z68" s="39">
        <v>0</v>
      </c>
      <c r="AA68" s="39">
        <v>0</v>
      </c>
      <c r="AB68" s="39">
        <v>0</v>
      </c>
      <c r="AC68" s="39">
        <v>2.12</v>
      </c>
      <c r="AD68" s="39">
        <v>0</v>
      </c>
    </row>
    <row r="69" spans="1:30" x14ac:dyDescent="0.25">
      <c r="A69" s="39" t="str">
        <f>INDEX('MO Store'!D:D,MATCH('Week Wise OT Hours'!$G69,'MO Store'!$A:$A,0))</f>
        <v>Anthony Galichet</v>
      </c>
      <c r="B69" s="39" t="str">
        <f>INDEX('MO Store'!F:F,MATCH('Week Wise OT Hours'!$G69,'MO Store'!$A:$A,0))</f>
        <v>Romio Hamdar</v>
      </c>
      <c r="C69" s="39" t="str">
        <f>INDEX('MO Store'!G:G,MATCH('Week Wise OT Hours'!$G69,'MO Store'!$A:$A,0))</f>
        <v>Carlos Ayala-Level Up</v>
      </c>
      <c r="D69" s="39" t="str">
        <f>INDEX('MO Store'!E:E,MATCH('Week Wise OT Hours'!$G69,'MO Store'!$A:$A,0))</f>
        <v>Brittanie Braggs</v>
      </c>
      <c r="E69" s="39" t="str">
        <f>INDEX('MO Store'!B:B,MATCH('Week Wise OT Hours'!$G69,'MO Store'!$A:$A,0))</f>
        <v>Houston South West</v>
      </c>
      <c r="F69" s="39" t="str">
        <f>INDEX('MO Store'!C:C,MATCH('Week Wise OT Hours'!$G69,'MO Store'!$A:$A,0))</f>
        <v>The Grid</v>
      </c>
      <c r="G69" s="38">
        <v>209858</v>
      </c>
      <c r="H69" s="40" t="str">
        <f>INDEX('MO Store'!I:I,MATCH('Week Wise OT Hours'!$G69,'MO Store'!$A:$A,0))</f>
        <v>Battleship</v>
      </c>
      <c r="I69" s="89" t="s">
        <v>272</v>
      </c>
      <c r="J69" s="90" t="s">
        <v>2276</v>
      </c>
      <c r="K69" s="38">
        <v>0</v>
      </c>
      <c r="L69" s="39">
        <v>0</v>
      </c>
      <c r="M69" s="39">
        <v>0</v>
      </c>
      <c r="N69" s="39">
        <v>0</v>
      </c>
      <c r="O69" s="39">
        <v>0</v>
      </c>
      <c r="P69" s="39">
        <v>0</v>
      </c>
      <c r="Q69" s="39">
        <v>0</v>
      </c>
      <c r="R69" s="39">
        <v>0</v>
      </c>
      <c r="S69" s="39">
        <v>3.52</v>
      </c>
      <c r="T69" s="39">
        <v>0</v>
      </c>
      <c r="U69" s="39">
        <v>0</v>
      </c>
      <c r="V69" s="39">
        <v>0</v>
      </c>
      <c r="W69" s="39">
        <v>0</v>
      </c>
      <c r="X69" s="39">
        <v>0</v>
      </c>
      <c r="Y69" s="39">
        <v>0</v>
      </c>
      <c r="Z69" s="39">
        <v>0</v>
      </c>
      <c r="AA69" s="39">
        <v>0</v>
      </c>
      <c r="AB69" s="39">
        <v>0</v>
      </c>
      <c r="AC69" s="39">
        <v>0</v>
      </c>
      <c r="AD69" s="39">
        <v>0</v>
      </c>
    </row>
    <row r="70" spans="1:30" x14ac:dyDescent="0.25">
      <c r="A70" s="39" t="str">
        <f>INDEX('MO Store'!D:D,MATCH('Week Wise OT Hours'!$G70,'MO Store'!$A:$A,0))</f>
        <v>Anthony Galichet</v>
      </c>
      <c r="B70" s="39" t="str">
        <f>INDEX('MO Store'!F:F,MATCH('Week Wise OT Hours'!$G70,'MO Store'!$A:$A,0))</f>
        <v>No SD</v>
      </c>
      <c r="C70" s="39" t="str">
        <f>INDEX('MO Store'!G:G,MATCH('Week Wise OT Hours'!$G70,'MO Store'!$A:$A,0))</f>
        <v>Jayme Roraff</v>
      </c>
      <c r="D70" s="39" t="str">
        <f>INDEX('MO Store'!E:E,MATCH('Week Wise OT Hours'!$G70,'MO Store'!$A:$A,0))</f>
        <v>Brittanie Braggs</v>
      </c>
      <c r="E70" s="39" t="str">
        <f>INDEX('MO Store'!B:B,MATCH('Week Wise OT Hours'!$G70,'MO Store'!$A:$A,0))</f>
        <v>Wisconsin West</v>
      </c>
      <c r="F70" s="39" t="str">
        <f>INDEX('MO Store'!C:C,MATCH('Week Wise OT Hours'!$G70,'MO Store'!$A:$A,0))</f>
        <v>Onalaska</v>
      </c>
      <c r="G70" s="38">
        <v>180225</v>
      </c>
      <c r="H70" s="40" t="str">
        <f>INDEX('MO Store'!I:I,MATCH('Week Wise OT Hours'!$G70,'MO Store'!$A:$A,0))</f>
        <v>Flagship</v>
      </c>
      <c r="I70" s="89" t="s">
        <v>430</v>
      </c>
      <c r="J70" s="90" t="s">
        <v>2277</v>
      </c>
      <c r="K70" s="38">
        <v>0</v>
      </c>
      <c r="L70" s="39">
        <v>0</v>
      </c>
      <c r="M70" s="39">
        <v>0</v>
      </c>
      <c r="N70" s="39">
        <v>0</v>
      </c>
      <c r="O70" s="39">
        <v>0</v>
      </c>
      <c r="P70" s="39">
        <v>0</v>
      </c>
      <c r="Q70" s="39">
        <v>0</v>
      </c>
      <c r="R70" s="39">
        <v>0</v>
      </c>
      <c r="S70" s="39">
        <v>0</v>
      </c>
      <c r="T70" s="39">
        <v>0</v>
      </c>
      <c r="U70" s="39">
        <v>0</v>
      </c>
      <c r="V70" s="39">
        <v>0</v>
      </c>
      <c r="W70" s="39">
        <v>0</v>
      </c>
      <c r="X70" s="39">
        <v>0</v>
      </c>
      <c r="Y70" s="39">
        <v>0</v>
      </c>
      <c r="Z70" s="39">
        <v>0</v>
      </c>
      <c r="AA70" s="39">
        <v>1.3</v>
      </c>
      <c r="AB70" s="39">
        <v>0</v>
      </c>
      <c r="AC70" s="39">
        <v>0</v>
      </c>
      <c r="AD70" s="39">
        <v>0</v>
      </c>
    </row>
    <row r="71" spans="1:30" x14ac:dyDescent="0.25">
      <c r="A71" s="39" t="str">
        <f>INDEX('MO Store'!D:D,MATCH('Week Wise OT Hours'!$G71,'MO Store'!$A:$A,0))</f>
        <v>Anthony Galichet</v>
      </c>
      <c r="B71" s="39" t="str">
        <f>INDEX('MO Store'!F:F,MATCH('Week Wise OT Hours'!$G71,'MO Store'!$A:$A,0))</f>
        <v>No SD</v>
      </c>
      <c r="C71" s="39" t="str">
        <f>INDEX('MO Store'!G:G,MATCH('Week Wise OT Hours'!$G71,'MO Store'!$A:$A,0))</f>
        <v>Jayme Roraff</v>
      </c>
      <c r="D71" s="39" t="str">
        <f>INDEX('MO Store'!E:E,MATCH('Week Wise OT Hours'!$G71,'MO Store'!$A:$A,0))</f>
        <v>Brittanie Braggs</v>
      </c>
      <c r="E71" s="39" t="str">
        <f>INDEX('MO Store'!B:B,MATCH('Week Wise OT Hours'!$G71,'MO Store'!$A:$A,0))</f>
        <v>Wisconsin West</v>
      </c>
      <c r="F71" s="39" t="str">
        <f>INDEX('MO Store'!C:C,MATCH('Week Wise OT Hours'!$G71,'MO Store'!$A:$A,0))</f>
        <v>Tomah Buan Street</v>
      </c>
      <c r="G71" s="38">
        <v>180228</v>
      </c>
      <c r="H71" s="40" t="str">
        <f>INDEX('MO Store'!I:I,MATCH('Week Wise OT Hours'!$G71,'MO Store'!$A:$A,0))</f>
        <v>Battleship</v>
      </c>
      <c r="I71" s="89" t="s">
        <v>223</v>
      </c>
      <c r="J71" s="90" t="s">
        <v>2278</v>
      </c>
      <c r="K71" s="38">
        <v>0</v>
      </c>
      <c r="L71" s="39">
        <v>0</v>
      </c>
      <c r="M71" s="39">
        <v>0</v>
      </c>
      <c r="N71" s="39">
        <v>0</v>
      </c>
      <c r="O71" s="39">
        <v>0</v>
      </c>
      <c r="P71" s="39">
        <v>0</v>
      </c>
      <c r="Q71" s="39">
        <v>0</v>
      </c>
      <c r="R71" s="39">
        <v>0</v>
      </c>
      <c r="S71" s="39">
        <v>0</v>
      </c>
      <c r="T71" s="39">
        <v>0</v>
      </c>
      <c r="U71" s="39">
        <v>0</v>
      </c>
      <c r="V71" s="39">
        <v>0</v>
      </c>
      <c r="W71" s="39">
        <v>0</v>
      </c>
      <c r="X71" s="39">
        <v>0</v>
      </c>
      <c r="Y71" s="39">
        <v>0</v>
      </c>
      <c r="Z71" s="39">
        <v>0</v>
      </c>
      <c r="AA71" s="39">
        <v>0</v>
      </c>
      <c r="AB71" s="39">
        <v>0</v>
      </c>
      <c r="AC71" s="39">
        <v>0</v>
      </c>
      <c r="AD71" s="39">
        <v>0</v>
      </c>
    </row>
    <row r="72" spans="1:30" x14ac:dyDescent="0.25">
      <c r="A72" s="39" t="str">
        <f>INDEX('MO Store'!D:D,MATCH('Week Wise OT Hours'!$G72,'MO Store'!$A:$A,0))</f>
        <v>Anthony Galichet</v>
      </c>
      <c r="B72" s="39" t="str">
        <f>INDEX('MO Store'!F:F,MATCH('Week Wise OT Hours'!$G72,'MO Store'!$A:$A,0))</f>
        <v>Romio Hamdar</v>
      </c>
      <c r="C72" s="39" t="str">
        <f>INDEX('MO Store'!G:G,MATCH('Week Wise OT Hours'!$G72,'MO Store'!$A:$A,0))</f>
        <v>Veronica Ramos</v>
      </c>
      <c r="D72" s="39" t="str">
        <f>INDEX('MO Store'!E:E,MATCH('Week Wise OT Hours'!$G72,'MO Store'!$A:$A,0))</f>
        <v>Brittanie Braggs</v>
      </c>
      <c r="E72" s="39" t="str">
        <f>INDEX('MO Store'!B:B,MATCH('Week Wise OT Hours'!$G72,'MO Store'!$A:$A,0))</f>
        <v>San Antonio/Laredo</v>
      </c>
      <c r="F72" s="39" t="str">
        <f>INDEX('MO Store'!C:C,MATCH('Week Wise OT Hours'!$G72,'MO Store'!$A:$A,0))</f>
        <v>EAGLE PASS</v>
      </c>
      <c r="G72" s="38">
        <v>207753</v>
      </c>
      <c r="H72" s="40" t="str">
        <f>INDEX('MO Store'!I:I,MATCH('Week Wise OT Hours'!$G72,'MO Store'!$A:$A,0))</f>
        <v>Flagship</v>
      </c>
      <c r="I72" s="89" t="s">
        <v>245</v>
      </c>
      <c r="J72" s="90" t="s">
        <v>2279</v>
      </c>
      <c r="K72" s="38">
        <v>0</v>
      </c>
      <c r="L72" s="39">
        <v>0</v>
      </c>
      <c r="M72" s="39">
        <v>0</v>
      </c>
      <c r="N72" s="39">
        <v>0</v>
      </c>
      <c r="O72" s="39">
        <v>0</v>
      </c>
      <c r="P72" s="39">
        <v>0</v>
      </c>
      <c r="Q72" s="39">
        <v>0</v>
      </c>
      <c r="R72" s="39">
        <v>0</v>
      </c>
      <c r="S72" s="39">
        <v>0</v>
      </c>
      <c r="T72" s="39">
        <v>0</v>
      </c>
      <c r="U72" s="39">
        <v>0</v>
      </c>
      <c r="V72" s="39">
        <v>0</v>
      </c>
      <c r="W72" s="39">
        <v>0</v>
      </c>
      <c r="X72" s="39">
        <v>0</v>
      </c>
      <c r="Y72" s="39">
        <v>0</v>
      </c>
      <c r="Z72" s="39">
        <v>0</v>
      </c>
      <c r="AA72" s="39">
        <v>0</v>
      </c>
      <c r="AB72" s="39">
        <v>0</v>
      </c>
      <c r="AC72" s="39">
        <v>0</v>
      </c>
      <c r="AD72" s="39">
        <v>0</v>
      </c>
    </row>
    <row r="73" spans="1:30" x14ac:dyDescent="0.25">
      <c r="A73" s="39" t="str">
        <f>INDEX('MO Store'!D:D,MATCH('Week Wise OT Hours'!$G73,'MO Store'!$A:$A,0))</f>
        <v>Anthony Galichet</v>
      </c>
      <c r="B73" s="39" t="str">
        <f>INDEX('MO Store'!F:F,MATCH('Week Wise OT Hours'!$G73,'MO Store'!$A:$A,0))</f>
        <v>Romio Hamdar</v>
      </c>
      <c r="C73" s="39" t="str">
        <f>INDEX('MO Store'!G:G,MATCH('Week Wise OT Hours'!$G73,'MO Store'!$A:$A,0))</f>
        <v>Veronica Ramos</v>
      </c>
      <c r="D73" s="39" t="str">
        <f>INDEX('MO Store'!E:E,MATCH('Week Wise OT Hours'!$G73,'MO Store'!$A:$A,0))</f>
        <v>Brittanie Braggs</v>
      </c>
      <c r="E73" s="39" t="str">
        <f>INDEX('MO Store'!B:B,MATCH('Week Wise OT Hours'!$G73,'MO Store'!$A:$A,0))</f>
        <v>San Antonio/Laredo</v>
      </c>
      <c r="F73" s="39" t="str">
        <f>INDEX('MO Store'!C:C,MATCH('Week Wise OT Hours'!$G73,'MO Store'!$A:$A,0))</f>
        <v>EAGLE PASS</v>
      </c>
      <c r="G73" s="38">
        <v>207753</v>
      </c>
      <c r="H73" s="40" t="str">
        <f>INDEX('MO Store'!I:I,MATCH('Week Wise OT Hours'!$G73,'MO Store'!$A:$A,0))</f>
        <v>Flagship</v>
      </c>
      <c r="I73" s="89" t="s">
        <v>246</v>
      </c>
      <c r="J73" s="90" t="s">
        <v>2142</v>
      </c>
      <c r="K73" s="38">
        <v>0</v>
      </c>
      <c r="L73" s="39">
        <v>0</v>
      </c>
      <c r="M73" s="39">
        <v>0</v>
      </c>
      <c r="N73" s="39">
        <v>0</v>
      </c>
      <c r="O73" s="39">
        <v>0</v>
      </c>
      <c r="P73" s="39">
        <v>0</v>
      </c>
      <c r="Q73" s="39">
        <v>0</v>
      </c>
      <c r="R73" s="39">
        <v>0</v>
      </c>
      <c r="S73" s="39">
        <v>0</v>
      </c>
      <c r="T73" s="39">
        <v>0</v>
      </c>
      <c r="U73" s="39">
        <v>0</v>
      </c>
      <c r="V73" s="39">
        <v>0</v>
      </c>
      <c r="W73" s="39">
        <v>0</v>
      </c>
      <c r="X73" s="39">
        <v>0</v>
      </c>
      <c r="Y73" s="39">
        <v>0</v>
      </c>
      <c r="Z73" s="39">
        <v>0</v>
      </c>
      <c r="AA73" s="39">
        <v>0</v>
      </c>
      <c r="AB73" s="39">
        <v>0</v>
      </c>
      <c r="AC73" s="39">
        <v>0</v>
      </c>
      <c r="AD73" s="39">
        <v>0</v>
      </c>
    </row>
    <row r="74" spans="1:30" x14ac:dyDescent="0.25">
      <c r="A74" s="39" t="str">
        <f>INDEX('MO Store'!D:D,MATCH('Week Wise OT Hours'!$G74,'MO Store'!$A:$A,0))</f>
        <v>Anthony Galichet</v>
      </c>
      <c r="B74" s="39" t="str">
        <f>INDEX('MO Store'!F:F,MATCH('Week Wise OT Hours'!$G74,'MO Store'!$A:$A,0))</f>
        <v>Romio Hamdar</v>
      </c>
      <c r="C74" s="39" t="str">
        <f>INDEX('MO Store'!G:G,MATCH('Week Wise OT Hours'!$G74,'MO Store'!$A:$A,0))</f>
        <v>Carlos Ayala-Level Up</v>
      </c>
      <c r="D74" s="39" t="str">
        <f>INDEX('MO Store'!E:E,MATCH('Week Wise OT Hours'!$G74,'MO Store'!$A:$A,0))</f>
        <v>Brittanie Braggs</v>
      </c>
      <c r="E74" s="39" t="str">
        <f>INDEX('MO Store'!B:B,MATCH('Week Wise OT Hours'!$G74,'MO Store'!$A:$A,0))</f>
        <v>Houston South West</v>
      </c>
      <c r="F74" s="39" t="str">
        <f>INDEX('MO Store'!C:C,MATCH('Week Wise OT Hours'!$G74,'MO Store'!$A:$A,0))</f>
        <v>Kingsbridge</v>
      </c>
      <c r="G74" s="38">
        <v>209862</v>
      </c>
      <c r="H74" s="40" t="str">
        <f>INDEX('MO Store'!I:I,MATCH('Week Wise OT Hours'!$G74,'MO Store'!$A:$A,0))</f>
        <v>Regular</v>
      </c>
      <c r="I74" s="89" t="s">
        <v>269</v>
      </c>
      <c r="J74" s="90" t="s">
        <v>2280</v>
      </c>
      <c r="K74" s="38">
        <v>0</v>
      </c>
      <c r="L74" s="39">
        <v>0</v>
      </c>
      <c r="M74" s="39">
        <v>0</v>
      </c>
      <c r="N74" s="39">
        <v>0</v>
      </c>
      <c r="O74" s="39">
        <v>0</v>
      </c>
      <c r="P74" s="39">
        <v>0</v>
      </c>
      <c r="Q74" s="39">
        <v>0</v>
      </c>
      <c r="R74" s="39">
        <v>0</v>
      </c>
      <c r="S74" s="39">
        <v>0</v>
      </c>
      <c r="T74" s="39">
        <v>0</v>
      </c>
      <c r="U74" s="39">
        <v>0</v>
      </c>
      <c r="V74" s="39">
        <v>0</v>
      </c>
      <c r="W74" s="39">
        <v>0</v>
      </c>
      <c r="X74" s="39">
        <v>0</v>
      </c>
      <c r="Y74" s="39">
        <v>0</v>
      </c>
      <c r="Z74" s="39">
        <v>0</v>
      </c>
      <c r="AA74" s="39">
        <v>0</v>
      </c>
      <c r="AB74" s="39">
        <v>0</v>
      </c>
      <c r="AC74" s="39">
        <v>0</v>
      </c>
      <c r="AD74" s="39">
        <v>0</v>
      </c>
    </row>
    <row r="75" spans="1:30" x14ac:dyDescent="0.25">
      <c r="A75" s="39" t="str">
        <f>INDEX('MO Store'!D:D,MATCH('Week Wise OT Hours'!$G75,'MO Store'!$A:$A,0))</f>
        <v>Anthony Galichet</v>
      </c>
      <c r="B75" s="39" t="str">
        <f>INDEX('MO Store'!F:F,MATCH('Week Wise OT Hours'!$G75,'MO Store'!$A:$A,0))</f>
        <v>Romio Hamdar</v>
      </c>
      <c r="C75" s="39" t="str">
        <f>INDEX('MO Store'!G:G,MATCH('Week Wise OT Hours'!$G75,'MO Store'!$A:$A,0))</f>
        <v>Suhail Ishaq</v>
      </c>
      <c r="D75" s="39" t="str">
        <f>INDEX('MO Store'!E:E,MATCH('Week Wise OT Hours'!$G75,'MO Store'!$A:$A,0))</f>
        <v>Brittanie Braggs</v>
      </c>
      <c r="E75" s="39" t="str">
        <f>INDEX('MO Store'!B:B,MATCH('Week Wise OT Hours'!$G75,'MO Store'!$A:$A,0))</f>
        <v>Houston North East</v>
      </c>
      <c r="F75" s="39" t="str">
        <f>INDEX('MO Store'!C:C,MATCH('Week Wise OT Hours'!$G75,'MO Store'!$A:$A,0))</f>
        <v>Antoine Town Center</v>
      </c>
      <c r="G75" s="38">
        <v>209865</v>
      </c>
      <c r="H75" s="40" t="str">
        <f>INDEX('MO Store'!I:I,MATCH('Week Wise OT Hours'!$G75,'MO Store'!$A:$A,0))</f>
        <v>Regular</v>
      </c>
      <c r="I75" s="89" t="s">
        <v>342</v>
      </c>
      <c r="J75" s="90" t="s">
        <v>2185</v>
      </c>
      <c r="K75" s="38">
        <v>0</v>
      </c>
      <c r="L75" s="39">
        <v>1.57</v>
      </c>
      <c r="M75" s="39">
        <v>0.76</v>
      </c>
      <c r="N75" s="39">
        <v>0</v>
      </c>
      <c r="O75" s="39">
        <v>0.97</v>
      </c>
      <c r="P75" s="39">
        <v>0.87</v>
      </c>
      <c r="Q75" s="39">
        <v>0</v>
      </c>
      <c r="R75" s="39">
        <v>0</v>
      </c>
      <c r="S75" s="39">
        <v>0</v>
      </c>
      <c r="T75" s="39">
        <v>0</v>
      </c>
      <c r="U75" s="39">
        <v>0</v>
      </c>
      <c r="V75" s="39">
        <v>0.13</v>
      </c>
      <c r="W75" s="39">
        <v>0</v>
      </c>
      <c r="X75" s="39">
        <v>0.09</v>
      </c>
      <c r="Y75" s="39">
        <v>0</v>
      </c>
      <c r="Z75" s="39">
        <v>0</v>
      </c>
      <c r="AA75" s="39">
        <v>0</v>
      </c>
      <c r="AB75" s="39">
        <v>0</v>
      </c>
      <c r="AC75" s="39">
        <v>0</v>
      </c>
      <c r="AD75" s="39">
        <v>0</v>
      </c>
    </row>
    <row r="76" spans="1:30" x14ac:dyDescent="0.25">
      <c r="A76" s="39" t="str">
        <f>INDEX('MO Store'!D:D,MATCH('Week Wise OT Hours'!$G76,'MO Store'!$A:$A,0))</f>
        <v>Anthony Galichet</v>
      </c>
      <c r="B76" s="39" t="str">
        <f>INDEX('MO Store'!F:F,MATCH('Week Wise OT Hours'!$G76,'MO Store'!$A:$A,0))</f>
        <v>Romio Hamdar</v>
      </c>
      <c r="C76" s="39" t="str">
        <f>INDEX('MO Store'!G:G,MATCH('Week Wise OT Hours'!$G76,'MO Store'!$A:$A,0))</f>
        <v>Veronica Ramos</v>
      </c>
      <c r="D76" s="39" t="str">
        <f>INDEX('MO Store'!E:E,MATCH('Week Wise OT Hours'!$G76,'MO Store'!$A:$A,0))</f>
        <v>Brittanie Braggs</v>
      </c>
      <c r="E76" s="39" t="str">
        <f>INDEX('MO Store'!B:B,MATCH('Week Wise OT Hours'!$G76,'MO Store'!$A:$A,0))</f>
        <v>San Antonio/Laredo</v>
      </c>
      <c r="F76" s="39" t="str">
        <f>INDEX('MO Store'!C:C,MATCH('Week Wise OT Hours'!$G76,'MO Store'!$A:$A,0))</f>
        <v>LAREDO PLANTATION CENTRE</v>
      </c>
      <c r="G76" s="38">
        <v>207752</v>
      </c>
      <c r="H76" s="40" t="str">
        <f>INDEX('MO Store'!I:I,MATCH('Week Wise OT Hours'!$G76,'MO Store'!$A:$A,0))</f>
        <v>Flagship</v>
      </c>
      <c r="I76" s="89" t="s">
        <v>239</v>
      </c>
      <c r="J76" s="90" t="s">
        <v>2010</v>
      </c>
      <c r="K76" s="38">
        <v>0</v>
      </c>
      <c r="L76" s="39">
        <v>0</v>
      </c>
      <c r="M76" s="39">
        <v>0</v>
      </c>
      <c r="N76" s="39">
        <v>0</v>
      </c>
      <c r="O76" s="39">
        <v>0</v>
      </c>
      <c r="P76" s="39">
        <v>0</v>
      </c>
      <c r="Q76" s="39">
        <v>0</v>
      </c>
      <c r="R76" s="39">
        <v>0</v>
      </c>
      <c r="S76" s="39">
        <v>0</v>
      </c>
      <c r="T76" s="39">
        <v>0</v>
      </c>
      <c r="U76" s="39">
        <v>0</v>
      </c>
      <c r="V76" s="39">
        <v>0</v>
      </c>
      <c r="W76" s="39">
        <v>0</v>
      </c>
      <c r="X76" s="39">
        <v>0</v>
      </c>
      <c r="Y76" s="39">
        <v>0</v>
      </c>
      <c r="Z76" s="39">
        <v>0</v>
      </c>
      <c r="AA76" s="39">
        <v>0</v>
      </c>
      <c r="AB76" s="39">
        <v>0</v>
      </c>
      <c r="AC76" s="39">
        <v>0</v>
      </c>
      <c r="AD76" s="39">
        <v>0</v>
      </c>
    </row>
    <row r="77" spans="1:30" x14ac:dyDescent="0.25">
      <c r="A77" s="39" t="str">
        <f>INDEX('MO Store'!D:D,MATCH('Week Wise OT Hours'!$G77,'MO Store'!$A:$A,0))</f>
        <v>Anthony Galichet</v>
      </c>
      <c r="B77" s="39" t="str">
        <f>INDEX('MO Store'!F:F,MATCH('Week Wise OT Hours'!$G77,'MO Store'!$A:$A,0))</f>
        <v>Romio Hamdar</v>
      </c>
      <c r="C77" s="39" t="str">
        <f>INDEX('MO Store'!G:G,MATCH('Week Wise OT Hours'!$G77,'MO Store'!$A:$A,0))</f>
        <v>Veronica Ramos</v>
      </c>
      <c r="D77" s="39" t="str">
        <f>INDEX('MO Store'!E:E,MATCH('Week Wise OT Hours'!$G77,'MO Store'!$A:$A,0))</f>
        <v>Brittanie Braggs</v>
      </c>
      <c r="E77" s="39" t="str">
        <f>INDEX('MO Store'!B:B,MATCH('Week Wise OT Hours'!$G77,'MO Store'!$A:$A,0))</f>
        <v>San Antonio/Laredo</v>
      </c>
      <c r="F77" s="39" t="str">
        <f>INDEX('MO Store'!C:C,MATCH('Week Wise OT Hours'!$G77,'MO Store'!$A:$A,0))</f>
        <v>LAREDO PLANTATION CENTRE</v>
      </c>
      <c r="G77" s="38">
        <v>207752</v>
      </c>
      <c r="H77" s="40" t="str">
        <f>INDEX('MO Store'!I:I,MATCH('Week Wise OT Hours'!$G77,'MO Store'!$A:$A,0))</f>
        <v>Flagship</v>
      </c>
      <c r="I77" s="89" t="s">
        <v>402</v>
      </c>
      <c r="J77" s="90" t="s">
        <v>2281</v>
      </c>
      <c r="K77" s="38">
        <v>0</v>
      </c>
      <c r="L77" s="39">
        <v>0</v>
      </c>
      <c r="M77" s="39">
        <v>0</v>
      </c>
      <c r="N77" s="39">
        <v>0</v>
      </c>
      <c r="O77" s="39">
        <v>0</v>
      </c>
      <c r="P77" s="39">
        <v>0</v>
      </c>
      <c r="Q77" s="39">
        <v>0</v>
      </c>
      <c r="R77" s="39">
        <v>0</v>
      </c>
      <c r="S77" s="39">
        <v>0</v>
      </c>
      <c r="T77" s="39">
        <v>0</v>
      </c>
      <c r="U77" s="39">
        <v>0</v>
      </c>
      <c r="V77" s="39">
        <v>0</v>
      </c>
      <c r="W77" s="39">
        <v>0</v>
      </c>
      <c r="X77" s="39">
        <v>0</v>
      </c>
      <c r="Y77" s="39">
        <v>0</v>
      </c>
      <c r="Z77" s="39">
        <v>0</v>
      </c>
      <c r="AA77" s="39">
        <v>0</v>
      </c>
      <c r="AB77" s="39">
        <v>0</v>
      </c>
      <c r="AC77" s="39">
        <v>0</v>
      </c>
      <c r="AD77" s="39">
        <v>0</v>
      </c>
    </row>
    <row r="78" spans="1:30" x14ac:dyDescent="0.25">
      <c r="A78" s="39" t="str">
        <f>INDEX('MO Store'!D:D,MATCH('Week Wise OT Hours'!$G78,'MO Store'!$A:$A,0))</f>
        <v>Anthony Galichet</v>
      </c>
      <c r="B78" s="39" t="str">
        <f>INDEX('MO Store'!F:F,MATCH('Week Wise OT Hours'!$G78,'MO Store'!$A:$A,0))</f>
        <v>Romio Hamdar</v>
      </c>
      <c r="C78" s="39" t="str">
        <f>INDEX('MO Store'!G:G,MATCH('Week Wise OT Hours'!$G78,'MO Store'!$A:$A,0))</f>
        <v>Suhail Ishaq</v>
      </c>
      <c r="D78" s="39" t="str">
        <f>INDEX('MO Store'!E:E,MATCH('Week Wise OT Hours'!$G78,'MO Store'!$A:$A,0))</f>
        <v>Brittanie Braggs</v>
      </c>
      <c r="E78" s="39" t="str">
        <f>INDEX('MO Store'!B:B,MATCH('Week Wise OT Hours'!$G78,'MO Store'!$A:$A,0))</f>
        <v>Houston North East</v>
      </c>
      <c r="F78" s="39" t="str">
        <f>INDEX('MO Store'!C:C,MATCH('Week Wise OT Hours'!$G78,'MO Store'!$A:$A,0))</f>
        <v>Richmond (River Park)</v>
      </c>
      <c r="G78" s="38">
        <v>174110</v>
      </c>
      <c r="H78" s="40" t="str">
        <f>INDEX('MO Store'!I:I,MATCH('Week Wise OT Hours'!$G78,'MO Store'!$A:$A,0))</f>
        <v>Regular</v>
      </c>
      <c r="I78" s="89" t="s">
        <v>410</v>
      </c>
      <c r="J78" s="90" t="s">
        <v>2282</v>
      </c>
      <c r="K78" s="38">
        <v>0</v>
      </c>
      <c r="L78" s="39">
        <v>0</v>
      </c>
      <c r="M78" s="39">
        <v>0</v>
      </c>
      <c r="N78" s="39">
        <v>0</v>
      </c>
      <c r="O78" s="39">
        <v>0</v>
      </c>
      <c r="P78" s="39">
        <v>0</v>
      </c>
      <c r="Q78" s="39">
        <v>0</v>
      </c>
      <c r="R78" s="39">
        <v>0</v>
      </c>
      <c r="S78" s="39">
        <v>0</v>
      </c>
      <c r="T78" s="39">
        <v>0</v>
      </c>
      <c r="U78" s="39">
        <v>0</v>
      </c>
      <c r="V78" s="39">
        <v>0</v>
      </c>
      <c r="W78" s="39">
        <v>0</v>
      </c>
      <c r="X78" s="39">
        <v>0</v>
      </c>
      <c r="Y78" s="39">
        <v>0</v>
      </c>
      <c r="Z78" s="39">
        <v>0</v>
      </c>
      <c r="AA78" s="39">
        <v>0</v>
      </c>
      <c r="AB78" s="39">
        <v>0</v>
      </c>
      <c r="AC78" s="39">
        <v>0</v>
      </c>
      <c r="AD78" s="39">
        <v>0</v>
      </c>
    </row>
    <row r="79" spans="1:30" x14ac:dyDescent="0.25">
      <c r="A79" s="39" t="str">
        <f>INDEX('MO Store'!D:D,MATCH('Week Wise OT Hours'!$G79,'MO Store'!$A:$A,0))</f>
        <v>Anthony Galichet</v>
      </c>
      <c r="B79" s="39" t="str">
        <f>INDEX('MO Store'!F:F,MATCH('Week Wise OT Hours'!$G79,'MO Store'!$A:$A,0))</f>
        <v>Romio Hamdar</v>
      </c>
      <c r="C79" s="39" t="str">
        <f>INDEX('MO Store'!G:G,MATCH('Week Wise OT Hours'!$G79,'MO Store'!$A:$A,0))</f>
        <v>Colorado Market - No TM</v>
      </c>
      <c r="D79" s="39" t="str">
        <f>INDEX('MO Store'!E:E,MATCH('Week Wise OT Hours'!$G79,'MO Store'!$A:$A,0))</f>
        <v>Brittanie Braggs</v>
      </c>
      <c r="E79" s="39" t="str">
        <f>INDEX('MO Store'!B:B,MATCH('Week Wise OT Hours'!$G79,'MO Store'!$A:$A,0))</f>
        <v>Colorado</v>
      </c>
      <c r="F79" s="39" t="str">
        <f>INDEX('MO Store'!C:C,MATCH('Week Wise OT Hours'!$G79,'MO Store'!$A:$A,0))</f>
        <v>Academy Blvd CO</v>
      </c>
      <c r="G79" s="38">
        <v>176049</v>
      </c>
      <c r="H79" s="40" t="str">
        <f>INDEX('MO Store'!I:I,MATCH('Week Wise OT Hours'!$G79,'MO Store'!$A:$A,0))</f>
        <v>Regular</v>
      </c>
      <c r="I79" s="89" t="s">
        <v>414</v>
      </c>
      <c r="J79" s="90" t="s">
        <v>2283</v>
      </c>
      <c r="K79" s="38">
        <v>0</v>
      </c>
      <c r="L79" s="39">
        <v>0</v>
      </c>
      <c r="M79" s="39">
        <v>0</v>
      </c>
      <c r="N79" s="39">
        <v>0</v>
      </c>
      <c r="O79" s="39">
        <v>0</v>
      </c>
      <c r="P79" s="39">
        <v>0</v>
      </c>
      <c r="Q79" s="39">
        <v>0</v>
      </c>
      <c r="R79" s="39">
        <v>0</v>
      </c>
      <c r="S79" s="39">
        <v>0</v>
      </c>
      <c r="T79" s="39">
        <v>0</v>
      </c>
      <c r="U79" s="39">
        <v>0</v>
      </c>
      <c r="V79" s="39">
        <v>0</v>
      </c>
      <c r="W79" s="39">
        <v>0</v>
      </c>
      <c r="X79" s="39">
        <v>0</v>
      </c>
      <c r="Y79" s="39">
        <v>0</v>
      </c>
      <c r="Z79" s="39">
        <v>0</v>
      </c>
      <c r="AA79" s="39">
        <v>0</v>
      </c>
      <c r="AB79" s="39">
        <v>0</v>
      </c>
      <c r="AC79" s="39">
        <v>0</v>
      </c>
      <c r="AD79" s="39">
        <v>0</v>
      </c>
    </row>
    <row r="80" spans="1:30" x14ac:dyDescent="0.25">
      <c r="A80" s="39" t="str">
        <f>INDEX('MO Store'!D:D,MATCH('Week Wise OT Hours'!$G80,'MO Store'!$A:$A,0))</f>
        <v>Anthony Galichet</v>
      </c>
      <c r="B80" s="39" t="str">
        <f>INDEX('MO Store'!F:F,MATCH('Week Wise OT Hours'!$G80,'MO Store'!$A:$A,0))</f>
        <v>No SD</v>
      </c>
      <c r="C80" s="39" t="str">
        <f>INDEX('MO Store'!G:G,MATCH('Week Wise OT Hours'!$G80,'MO Store'!$A:$A,0))</f>
        <v>Jayme Roraff</v>
      </c>
      <c r="D80" s="39" t="str">
        <f>INDEX('MO Store'!E:E,MATCH('Week Wise OT Hours'!$G80,'MO Store'!$A:$A,0))</f>
        <v>Brittanie Braggs</v>
      </c>
      <c r="E80" s="39" t="str">
        <f>INDEX('MO Store'!B:B,MATCH('Week Wise OT Hours'!$G80,'MO Store'!$A:$A,0))</f>
        <v>Wisconsin West</v>
      </c>
      <c r="F80" s="39" t="str">
        <f>INDEX('MO Store'!C:C,MATCH('Week Wise OT Hours'!$G80,'MO Store'!$A:$A,0))</f>
        <v>Onalaska</v>
      </c>
      <c r="G80" s="38">
        <v>180225</v>
      </c>
      <c r="H80" s="40" t="str">
        <f>INDEX('MO Store'!I:I,MATCH('Week Wise OT Hours'!$G80,'MO Store'!$A:$A,0))</f>
        <v>Flagship</v>
      </c>
      <c r="I80" s="89" t="s">
        <v>419</v>
      </c>
      <c r="J80" s="90" t="s">
        <v>2056</v>
      </c>
      <c r="K80" s="38">
        <v>0</v>
      </c>
      <c r="L80" s="39">
        <v>0</v>
      </c>
      <c r="M80" s="39">
        <v>0</v>
      </c>
      <c r="N80" s="39">
        <v>0</v>
      </c>
      <c r="O80" s="39">
        <v>0</v>
      </c>
      <c r="P80" s="39">
        <v>0</v>
      </c>
      <c r="Q80" s="39">
        <v>0</v>
      </c>
      <c r="R80" s="39">
        <v>0</v>
      </c>
      <c r="S80" s="39">
        <v>0</v>
      </c>
      <c r="T80" s="39">
        <v>0</v>
      </c>
      <c r="U80" s="39">
        <v>0</v>
      </c>
      <c r="V80" s="39">
        <v>0</v>
      </c>
      <c r="W80" s="39">
        <v>0</v>
      </c>
      <c r="X80" s="39">
        <v>0</v>
      </c>
      <c r="Y80" s="39">
        <v>0</v>
      </c>
      <c r="Z80" s="39">
        <v>2.4700000000000002</v>
      </c>
      <c r="AA80" s="39">
        <v>0.62</v>
      </c>
      <c r="AB80" s="39">
        <v>0</v>
      </c>
      <c r="AC80" s="39">
        <v>0</v>
      </c>
      <c r="AD80" s="39">
        <v>0.62</v>
      </c>
    </row>
    <row r="81" spans="1:30" x14ac:dyDescent="0.25">
      <c r="A81" s="39" t="str">
        <f>INDEX('MO Store'!D:D,MATCH('Week Wise OT Hours'!$G81,'MO Store'!$A:$A,0))</f>
        <v>Anthony Galichet</v>
      </c>
      <c r="B81" s="39" t="str">
        <f>INDEX('MO Store'!F:F,MATCH('Week Wise OT Hours'!$G81,'MO Store'!$A:$A,0))</f>
        <v>Romio Hamdar</v>
      </c>
      <c r="C81" s="39" t="str">
        <f>INDEX('MO Store'!G:G,MATCH('Week Wise OT Hours'!$G81,'MO Store'!$A:$A,0))</f>
        <v>Veronica Ramos</v>
      </c>
      <c r="D81" s="39" t="str">
        <f>INDEX('MO Store'!E:E,MATCH('Week Wise OT Hours'!$G81,'MO Store'!$A:$A,0))</f>
        <v>Brittanie Braggs</v>
      </c>
      <c r="E81" s="39" t="str">
        <f>INDEX('MO Store'!B:B,MATCH('Week Wise OT Hours'!$G81,'MO Store'!$A:$A,0))</f>
        <v>San Antonio/Laredo</v>
      </c>
      <c r="F81" s="39" t="str">
        <f>INDEX('MO Store'!C:C,MATCH('Week Wise OT Hours'!$G81,'MO Store'!$A:$A,0))</f>
        <v>San Pedro</v>
      </c>
      <c r="G81" s="38">
        <v>215746</v>
      </c>
      <c r="H81" s="40" t="str">
        <f>INDEX('MO Store'!I:I,MATCH('Week Wise OT Hours'!$G81,'MO Store'!$A:$A,0))</f>
        <v>Flagship</v>
      </c>
      <c r="I81" s="89" t="s">
        <v>469</v>
      </c>
      <c r="J81" s="90" t="s">
        <v>2009</v>
      </c>
      <c r="K81" s="38">
        <v>0</v>
      </c>
      <c r="L81" s="39">
        <v>0</v>
      </c>
      <c r="M81" s="39">
        <v>0</v>
      </c>
      <c r="N81" s="39">
        <v>0</v>
      </c>
      <c r="O81" s="39">
        <v>0</v>
      </c>
      <c r="P81" s="39">
        <v>0</v>
      </c>
      <c r="Q81" s="39">
        <v>0</v>
      </c>
      <c r="R81" s="39">
        <v>0</v>
      </c>
      <c r="S81" s="39">
        <v>0</v>
      </c>
      <c r="T81" s="39">
        <v>0</v>
      </c>
      <c r="U81" s="39">
        <v>0.41</v>
      </c>
      <c r="V81" s="39">
        <v>0</v>
      </c>
      <c r="W81" s="39">
        <v>0</v>
      </c>
      <c r="X81" s="39">
        <v>0</v>
      </c>
      <c r="Y81" s="39">
        <v>0</v>
      </c>
      <c r="Z81" s="39">
        <v>0</v>
      </c>
      <c r="AA81" s="39">
        <v>0</v>
      </c>
      <c r="AB81" s="39">
        <v>0</v>
      </c>
      <c r="AC81" s="39">
        <v>0</v>
      </c>
      <c r="AD81" s="39">
        <v>0</v>
      </c>
    </row>
    <row r="82" spans="1:30" x14ac:dyDescent="0.25">
      <c r="A82" s="39" t="str">
        <f>INDEX('MO Store'!D:D,MATCH('Week Wise OT Hours'!$G82,'MO Store'!$A:$A,0))</f>
        <v>Anthony Galichet</v>
      </c>
      <c r="B82" s="39" t="str">
        <f>INDEX('MO Store'!F:F,MATCH('Week Wise OT Hours'!$G82,'MO Store'!$A:$A,0))</f>
        <v>Romio Hamdar</v>
      </c>
      <c r="C82" s="39" t="str">
        <f>INDEX('MO Store'!G:G,MATCH('Week Wise OT Hours'!$G82,'MO Store'!$A:$A,0))</f>
        <v>Suhail Ishaq</v>
      </c>
      <c r="D82" s="39" t="str">
        <f>INDEX('MO Store'!E:E,MATCH('Week Wise OT Hours'!$G82,'MO Store'!$A:$A,0))</f>
        <v>Brittanie Braggs</v>
      </c>
      <c r="E82" s="39" t="str">
        <f>INDEX('MO Store'!B:B,MATCH('Week Wise OT Hours'!$G82,'MO Store'!$A:$A,0))</f>
        <v>Houston North East</v>
      </c>
      <c r="F82" s="39" t="str">
        <f>INDEX('MO Store'!C:C,MATCH('Week Wise OT Hours'!$G82,'MO Store'!$A:$A,0))</f>
        <v>Fondren Village</v>
      </c>
      <c r="G82" s="38">
        <v>209863</v>
      </c>
      <c r="H82" s="40" t="str">
        <f>INDEX('MO Store'!I:I,MATCH('Week Wise OT Hours'!$G82,'MO Store'!$A:$A,0))</f>
        <v>Regular</v>
      </c>
      <c r="I82" s="89" t="s">
        <v>468</v>
      </c>
      <c r="J82" s="90" t="s">
        <v>2284</v>
      </c>
      <c r="K82" s="38">
        <v>0</v>
      </c>
      <c r="L82" s="39">
        <v>0</v>
      </c>
      <c r="M82" s="39">
        <v>0</v>
      </c>
      <c r="N82" s="39">
        <v>0</v>
      </c>
      <c r="O82" s="39">
        <v>0</v>
      </c>
      <c r="P82" s="39">
        <v>0</v>
      </c>
      <c r="Q82" s="39">
        <v>0</v>
      </c>
      <c r="R82" s="39">
        <v>0</v>
      </c>
      <c r="S82" s="39">
        <v>0</v>
      </c>
      <c r="T82" s="39">
        <v>0</v>
      </c>
      <c r="U82" s="39">
        <v>0</v>
      </c>
      <c r="V82" s="39">
        <v>0</v>
      </c>
      <c r="W82" s="39">
        <v>0</v>
      </c>
      <c r="X82" s="39">
        <v>0</v>
      </c>
      <c r="Y82" s="39">
        <v>0</v>
      </c>
      <c r="Z82" s="39">
        <v>0</v>
      </c>
      <c r="AA82" s="39">
        <v>0</v>
      </c>
      <c r="AB82" s="39">
        <v>0</v>
      </c>
      <c r="AC82" s="39">
        <v>0</v>
      </c>
      <c r="AD82" s="39">
        <v>0</v>
      </c>
    </row>
    <row r="83" spans="1:30" x14ac:dyDescent="0.25">
      <c r="A83" s="39" t="str">
        <f>INDEX('MO Store'!D:D,MATCH('Week Wise OT Hours'!$G83,'MO Store'!$A:$A,0))</f>
        <v>Anthony Galichet</v>
      </c>
      <c r="B83" s="39" t="str">
        <f>INDEX('MO Store'!F:F,MATCH('Week Wise OT Hours'!$G83,'MO Store'!$A:$A,0))</f>
        <v>Romio Hamdar</v>
      </c>
      <c r="C83" s="39" t="str">
        <f>INDEX('MO Store'!G:G,MATCH('Week Wise OT Hours'!$G83,'MO Store'!$A:$A,0))</f>
        <v>Colorado Market - No TM</v>
      </c>
      <c r="D83" s="39" t="str">
        <f>INDEX('MO Store'!E:E,MATCH('Week Wise OT Hours'!$G83,'MO Store'!$A:$A,0))</f>
        <v>Brittanie Braggs</v>
      </c>
      <c r="E83" s="39" t="str">
        <f>INDEX('MO Store'!B:B,MATCH('Week Wise OT Hours'!$G83,'MO Store'!$A:$A,0))</f>
        <v>Colorado</v>
      </c>
      <c r="F83" s="39" t="str">
        <f>INDEX('MO Store'!C:C,MATCH('Week Wise OT Hours'!$G83,'MO Store'!$A:$A,0))</f>
        <v>Briargate</v>
      </c>
      <c r="G83" s="38">
        <v>178937</v>
      </c>
      <c r="H83" s="40" t="str">
        <f>INDEX('MO Store'!I:I,MATCH('Week Wise OT Hours'!$G83,'MO Store'!$A:$A,0))</f>
        <v>Regular</v>
      </c>
      <c r="I83" s="89" t="s">
        <v>483</v>
      </c>
      <c r="J83" s="90" t="s">
        <v>2285</v>
      </c>
      <c r="K83" s="38">
        <v>0</v>
      </c>
      <c r="L83" s="39">
        <v>0</v>
      </c>
      <c r="M83" s="39">
        <v>0</v>
      </c>
      <c r="N83" s="39">
        <v>0</v>
      </c>
      <c r="O83" s="39">
        <v>0</v>
      </c>
      <c r="P83" s="39">
        <v>0</v>
      </c>
      <c r="Q83" s="39">
        <v>0</v>
      </c>
      <c r="R83" s="39">
        <v>0</v>
      </c>
      <c r="S83" s="39">
        <v>0</v>
      </c>
      <c r="T83" s="39">
        <v>0</v>
      </c>
      <c r="U83" s="39">
        <v>0</v>
      </c>
      <c r="V83" s="39">
        <v>0</v>
      </c>
      <c r="W83" s="39">
        <v>0</v>
      </c>
      <c r="X83" s="39">
        <v>0</v>
      </c>
      <c r="Y83" s="39">
        <v>0</v>
      </c>
      <c r="Z83" s="39">
        <v>0</v>
      </c>
      <c r="AA83" s="39">
        <v>0</v>
      </c>
      <c r="AB83" s="39">
        <v>0</v>
      </c>
      <c r="AC83" s="39">
        <v>0</v>
      </c>
      <c r="AD83" s="39">
        <v>0</v>
      </c>
    </row>
    <row r="84" spans="1:30" x14ac:dyDescent="0.25">
      <c r="A84" s="39" t="str">
        <f>INDEX('MO Store'!D:D,MATCH('Week Wise OT Hours'!$G84,'MO Store'!$A:$A,0))</f>
        <v>Anthony Galichet</v>
      </c>
      <c r="B84" s="39" t="str">
        <f>INDEX('MO Store'!F:F,MATCH('Week Wise OT Hours'!$G84,'MO Store'!$A:$A,0))</f>
        <v>No SD</v>
      </c>
      <c r="C84" s="39" t="str">
        <f>INDEX('MO Store'!G:G,MATCH('Week Wise OT Hours'!$G84,'MO Store'!$A:$A,0))</f>
        <v>North Carolina Market - No TM</v>
      </c>
      <c r="D84" s="39" t="str">
        <f>INDEX('MO Store'!E:E,MATCH('Week Wise OT Hours'!$G84,'MO Store'!$A:$A,0))</f>
        <v>Brittanie Braggs</v>
      </c>
      <c r="E84" s="39" t="str">
        <f>INDEX('MO Store'!B:B,MATCH('Week Wise OT Hours'!$G84,'MO Store'!$A:$A,0))</f>
        <v>North Carolina</v>
      </c>
      <c r="F84" s="39" t="str">
        <f>INDEX('MO Store'!C:C,MATCH('Week Wise OT Hours'!$G84,'MO Store'!$A:$A,0))</f>
        <v>Reidsville Rd</v>
      </c>
      <c r="G84" s="38">
        <v>220742</v>
      </c>
      <c r="H84" s="40" t="str">
        <f>INDEX('MO Store'!I:I,MATCH('Week Wise OT Hours'!$G84,'MO Store'!$A:$A,0))</f>
        <v>Focus</v>
      </c>
      <c r="I84" s="89" t="s">
        <v>492</v>
      </c>
      <c r="J84" s="90" t="s">
        <v>2286</v>
      </c>
      <c r="K84" s="38">
        <v>0</v>
      </c>
      <c r="L84" s="39">
        <v>0</v>
      </c>
      <c r="M84" s="39">
        <v>0</v>
      </c>
      <c r="N84" s="39">
        <v>0</v>
      </c>
      <c r="O84" s="39">
        <v>0</v>
      </c>
      <c r="P84" s="39">
        <v>0</v>
      </c>
      <c r="Q84" s="39">
        <v>0</v>
      </c>
      <c r="R84" s="39">
        <v>0</v>
      </c>
      <c r="S84" s="39">
        <v>0</v>
      </c>
      <c r="T84" s="39">
        <v>0</v>
      </c>
      <c r="U84" s="39">
        <v>0</v>
      </c>
      <c r="V84" s="39">
        <v>0</v>
      </c>
      <c r="W84" s="39">
        <v>0</v>
      </c>
      <c r="X84" s="39">
        <v>0</v>
      </c>
      <c r="Y84" s="39">
        <v>0</v>
      </c>
      <c r="Z84" s="39">
        <v>0</v>
      </c>
      <c r="AA84" s="39">
        <v>0</v>
      </c>
      <c r="AB84" s="39">
        <v>0</v>
      </c>
      <c r="AC84" s="39">
        <v>0</v>
      </c>
      <c r="AD84" s="39">
        <v>0</v>
      </c>
    </row>
    <row r="85" spans="1:30" x14ac:dyDescent="0.25">
      <c r="A85" s="39" t="str">
        <f>INDEX('MO Store'!D:D,MATCH('Week Wise OT Hours'!$G85,'MO Store'!$A:$A,0))</f>
        <v>Anthony Galichet</v>
      </c>
      <c r="B85" s="39" t="str">
        <f>INDEX('MO Store'!F:F,MATCH('Week Wise OT Hours'!$G85,'MO Store'!$A:$A,0))</f>
        <v>Romio Hamdar</v>
      </c>
      <c r="C85" s="39" t="str">
        <f>INDEX('MO Store'!G:G,MATCH('Week Wise OT Hours'!$G85,'MO Store'!$A:$A,0))</f>
        <v>Suhail Ishaq</v>
      </c>
      <c r="D85" s="39" t="str">
        <f>INDEX('MO Store'!E:E,MATCH('Week Wise OT Hours'!$G85,'MO Store'!$A:$A,0))</f>
        <v>Brittanie Braggs</v>
      </c>
      <c r="E85" s="39" t="str">
        <f>INDEX('MO Store'!B:B,MATCH('Week Wise OT Hours'!$G85,'MO Store'!$A:$A,0))</f>
        <v>Houston North East</v>
      </c>
      <c r="F85" s="39" t="str">
        <f>INDEX('MO Store'!C:C,MATCH('Week Wise OT Hours'!$G85,'MO Store'!$A:$A,0))</f>
        <v>Riverstone</v>
      </c>
      <c r="G85" s="38">
        <v>207758</v>
      </c>
      <c r="H85" s="40" t="str">
        <f>INDEX('MO Store'!I:I,MATCH('Week Wise OT Hours'!$G85,'MO Store'!$A:$A,0))</f>
        <v>Flagship</v>
      </c>
      <c r="I85" s="89" t="s">
        <v>499</v>
      </c>
      <c r="J85" s="90" t="s">
        <v>2287</v>
      </c>
      <c r="K85" s="38">
        <v>0</v>
      </c>
      <c r="L85" s="39">
        <v>0</v>
      </c>
      <c r="M85" s="39">
        <v>0</v>
      </c>
      <c r="N85" s="39">
        <v>0</v>
      </c>
      <c r="O85" s="39">
        <v>0</v>
      </c>
      <c r="P85" s="39">
        <v>0</v>
      </c>
      <c r="Q85" s="39">
        <v>0</v>
      </c>
      <c r="R85" s="39">
        <v>0</v>
      </c>
      <c r="S85" s="39">
        <v>0</v>
      </c>
      <c r="T85" s="39">
        <v>0</v>
      </c>
      <c r="U85" s="39">
        <v>0</v>
      </c>
      <c r="V85" s="39">
        <v>0</v>
      </c>
      <c r="W85" s="39">
        <v>0</v>
      </c>
      <c r="X85" s="39">
        <v>0</v>
      </c>
      <c r="Y85" s="39">
        <v>0</v>
      </c>
      <c r="Z85" s="39">
        <v>0</v>
      </c>
      <c r="AA85" s="39">
        <v>0</v>
      </c>
      <c r="AB85" s="39">
        <v>0</v>
      </c>
      <c r="AC85" s="39">
        <v>0</v>
      </c>
      <c r="AD85" s="39">
        <v>0</v>
      </c>
    </row>
    <row r="86" spans="1:30" x14ac:dyDescent="0.25">
      <c r="A86" s="39" t="str">
        <f>INDEX('MO Store'!D:D,MATCH('Week Wise OT Hours'!$G86,'MO Store'!$A:$A,0))</f>
        <v>Anthony Galichet</v>
      </c>
      <c r="B86" s="39" t="str">
        <f>INDEX('MO Store'!F:F,MATCH('Week Wise OT Hours'!$G86,'MO Store'!$A:$A,0))</f>
        <v>Romio Hamdar</v>
      </c>
      <c r="C86" s="39" t="str">
        <f>INDEX('MO Store'!G:G,MATCH('Week Wise OT Hours'!$G86,'MO Store'!$A:$A,0))</f>
        <v>Veronica Ramos</v>
      </c>
      <c r="D86" s="39" t="str">
        <f>INDEX('MO Store'!E:E,MATCH('Week Wise OT Hours'!$G86,'MO Store'!$A:$A,0))</f>
        <v>Brittanie Braggs</v>
      </c>
      <c r="E86" s="39" t="str">
        <f>INDEX('MO Store'!B:B,MATCH('Week Wise OT Hours'!$G86,'MO Store'!$A:$A,0))</f>
        <v>San Antonio/Laredo</v>
      </c>
      <c r="F86" s="39" t="str">
        <f>INDEX('MO Store'!C:C,MATCH('Week Wise OT Hours'!$G86,'MO Store'!$A:$A,0))</f>
        <v>Laredo- Bob Bullock</v>
      </c>
      <c r="G86" s="38">
        <v>164638</v>
      </c>
      <c r="H86" s="40" t="str">
        <f>INDEX('MO Store'!I:I,MATCH('Week Wise OT Hours'!$G86,'MO Store'!$A:$A,0))</f>
        <v>Battleship</v>
      </c>
      <c r="I86" s="89" t="s">
        <v>500</v>
      </c>
      <c r="J86" s="90" t="s">
        <v>2106</v>
      </c>
      <c r="K86" s="38">
        <v>0</v>
      </c>
      <c r="L86" s="39">
        <v>0</v>
      </c>
      <c r="M86" s="39">
        <v>0</v>
      </c>
      <c r="N86" s="39">
        <v>0</v>
      </c>
      <c r="O86" s="39">
        <v>0</v>
      </c>
      <c r="P86" s="39">
        <v>0</v>
      </c>
      <c r="Q86" s="39">
        <v>0</v>
      </c>
      <c r="R86" s="39">
        <v>0</v>
      </c>
      <c r="S86" s="39">
        <v>0</v>
      </c>
      <c r="T86" s="39">
        <v>0</v>
      </c>
      <c r="U86" s="39">
        <v>0</v>
      </c>
      <c r="V86" s="39">
        <v>0</v>
      </c>
      <c r="W86" s="39">
        <v>0</v>
      </c>
      <c r="X86" s="39">
        <v>0</v>
      </c>
      <c r="Y86" s="39">
        <v>0</v>
      </c>
      <c r="Z86" s="39">
        <v>0</v>
      </c>
      <c r="AA86" s="39">
        <v>0</v>
      </c>
      <c r="AB86" s="39">
        <v>0</v>
      </c>
      <c r="AC86" s="39">
        <v>0</v>
      </c>
      <c r="AD86" s="39">
        <v>0</v>
      </c>
    </row>
    <row r="87" spans="1:30" x14ac:dyDescent="0.25">
      <c r="A87" s="39" t="str">
        <f>INDEX('MO Store'!D:D,MATCH('Week Wise OT Hours'!$G87,'MO Store'!$A:$A,0))</f>
        <v>Anthony Galichet</v>
      </c>
      <c r="B87" s="39" t="str">
        <f>INDEX('MO Store'!F:F,MATCH('Week Wise OT Hours'!$G87,'MO Store'!$A:$A,0))</f>
        <v>Romio Hamdar</v>
      </c>
      <c r="C87" s="39" t="str">
        <f>INDEX('MO Store'!G:G,MATCH('Week Wise OT Hours'!$G87,'MO Store'!$A:$A,0))</f>
        <v>Colorado Market - No TM</v>
      </c>
      <c r="D87" s="39" t="str">
        <f>INDEX('MO Store'!E:E,MATCH('Week Wise OT Hours'!$G87,'MO Store'!$A:$A,0))</f>
        <v>Brittanie Braggs</v>
      </c>
      <c r="E87" s="39" t="str">
        <f>INDEX('MO Store'!B:B,MATCH('Week Wise OT Hours'!$G87,'MO Store'!$A:$A,0))</f>
        <v>Colorado</v>
      </c>
      <c r="F87" s="39" t="str">
        <f>INDEX('MO Store'!C:C,MATCH('Week Wise OT Hours'!$G87,'MO Store'!$A:$A,0))</f>
        <v>Interquest</v>
      </c>
      <c r="G87" s="38">
        <v>241356</v>
      </c>
      <c r="H87" s="40" t="str">
        <f>INDEX('MO Store'!I:I,MATCH('Week Wise OT Hours'!$G87,'MO Store'!$A:$A,0))</f>
        <v>Regular</v>
      </c>
      <c r="I87" s="89" t="s">
        <v>505</v>
      </c>
      <c r="J87" s="90" t="s">
        <v>2288</v>
      </c>
      <c r="K87" s="38">
        <v>0</v>
      </c>
      <c r="L87" s="39">
        <v>0</v>
      </c>
      <c r="M87" s="39">
        <v>0</v>
      </c>
      <c r="N87" s="39">
        <v>0</v>
      </c>
      <c r="O87" s="39">
        <v>0</v>
      </c>
      <c r="P87" s="39">
        <v>0</v>
      </c>
      <c r="Q87" s="39">
        <v>0</v>
      </c>
      <c r="R87" s="39">
        <v>0</v>
      </c>
      <c r="S87" s="39">
        <v>0</v>
      </c>
      <c r="T87" s="39">
        <v>0</v>
      </c>
      <c r="U87" s="39">
        <v>0</v>
      </c>
      <c r="V87" s="39">
        <v>0</v>
      </c>
      <c r="W87" s="39">
        <v>0</v>
      </c>
      <c r="X87" s="39">
        <v>0</v>
      </c>
      <c r="Y87" s="39">
        <v>0</v>
      </c>
      <c r="Z87" s="39">
        <v>0</v>
      </c>
      <c r="AA87" s="39">
        <v>0</v>
      </c>
      <c r="AB87" s="39">
        <v>0</v>
      </c>
      <c r="AC87" s="39">
        <v>0</v>
      </c>
      <c r="AD87" s="39">
        <v>0</v>
      </c>
    </row>
    <row r="88" spans="1:30" x14ac:dyDescent="0.25">
      <c r="A88" s="39" t="str">
        <f>INDEX('MO Store'!D:D,MATCH('Week Wise OT Hours'!$G88,'MO Store'!$A:$A,0))</f>
        <v>Anthony Galichet</v>
      </c>
      <c r="B88" s="39" t="str">
        <f>INDEX('MO Store'!F:F,MATCH('Week Wise OT Hours'!$G88,'MO Store'!$A:$A,0))</f>
        <v>No SD</v>
      </c>
      <c r="C88" s="39" t="str">
        <f>INDEX('MO Store'!G:G,MATCH('Week Wise OT Hours'!$G88,'MO Store'!$A:$A,0))</f>
        <v>North Carolina Market - No TM</v>
      </c>
      <c r="D88" s="39" t="str">
        <f>INDEX('MO Store'!E:E,MATCH('Week Wise OT Hours'!$G88,'MO Store'!$A:$A,0))</f>
        <v>Brittanie Braggs</v>
      </c>
      <c r="E88" s="39" t="str">
        <f>INDEX('MO Store'!B:B,MATCH('Week Wise OT Hours'!$G88,'MO Store'!$A:$A,0))</f>
        <v>North Carolina</v>
      </c>
      <c r="F88" s="39" t="str">
        <f>INDEX('MO Store'!C:C,MATCH('Week Wise OT Hours'!$G88,'MO Store'!$A:$A,0))</f>
        <v>Winterville NC</v>
      </c>
      <c r="G88" s="38">
        <v>177547</v>
      </c>
      <c r="H88" s="40" t="str">
        <f>INDEX('MO Store'!I:I,MATCH('Week Wise OT Hours'!$G88,'MO Store'!$A:$A,0))</f>
        <v>Regular</v>
      </c>
      <c r="I88" s="89" t="s">
        <v>580</v>
      </c>
      <c r="J88" s="90" t="s">
        <v>2289</v>
      </c>
      <c r="K88" s="38">
        <v>0</v>
      </c>
      <c r="L88" s="39">
        <v>0</v>
      </c>
      <c r="M88" s="39">
        <v>0</v>
      </c>
      <c r="N88" s="39">
        <v>0</v>
      </c>
      <c r="O88" s="39">
        <v>0</v>
      </c>
      <c r="P88" s="39">
        <v>0</v>
      </c>
      <c r="Q88" s="39">
        <v>0</v>
      </c>
      <c r="R88" s="39">
        <v>0</v>
      </c>
      <c r="S88" s="39">
        <v>0</v>
      </c>
      <c r="T88" s="39">
        <v>0</v>
      </c>
      <c r="U88" s="39">
        <v>0</v>
      </c>
      <c r="V88" s="39">
        <v>0</v>
      </c>
      <c r="W88" s="39">
        <v>0</v>
      </c>
      <c r="X88" s="39">
        <v>0</v>
      </c>
      <c r="Y88" s="39">
        <v>0</v>
      </c>
      <c r="Z88" s="39">
        <v>0</v>
      </c>
      <c r="AA88" s="39">
        <v>0</v>
      </c>
      <c r="AB88" s="39">
        <v>0</v>
      </c>
      <c r="AC88" s="39">
        <v>0</v>
      </c>
      <c r="AD88" s="39">
        <v>0</v>
      </c>
    </row>
    <row r="89" spans="1:30" x14ac:dyDescent="0.25">
      <c r="A89" s="39" t="str">
        <f>INDEX('MO Store'!D:D,MATCH('Week Wise OT Hours'!$G89,'MO Store'!$A:$A,0))</f>
        <v>Anthony Galichet</v>
      </c>
      <c r="B89" s="39" t="str">
        <f>INDEX('MO Store'!F:F,MATCH('Week Wise OT Hours'!$G89,'MO Store'!$A:$A,0))</f>
        <v>Romio Hamdar</v>
      </c>
      <c r="C89" s="39" t="str">
        <f>INDEX('MO Store'!G:G,MATCH('Week Wise OT Hours'!$G89,'MO Store'!$A:$A,0))</f>
        <v>Veronica Ramos</v>
      </c>
      <c r="D89" s="39" t="str">
        <f>INDEX('MO Store'!E:E,MATCH('Week Wise OT Hours'!$G89,'MO Store'!$A:$A,0))</f>
        <v>Brittanie Braggs</v>
      </c>
      <c r="E89" s="39" t="str">
        <f>INDEX('MO Store'!B:B,MATCH('Week Wise OT Hours'!$G89,'MO Store'!$A:$A,0))</f>
        <v>San Antonio/Laredo</v>
      </c>
      <c r="F89" s="39" t="str">
        <f>INDEX('MO Store'!C:C,MATCH('Week Wise OT Hours'!$G89,'MO Store'!$A:$A,0))</f>
        <v>San Pedro</v>
      </c>
      <c r="G89" s="38">
        <v>215746</v>
      </c>
      <c r="H89" s="40" t="str">
        <f>INDEX('MO Store'!I:I,MATCH('Week Wise OT Hours'!$G89,'MO Store'!$A:$A,0))</f>
        <v>Flagship</v>
      </c>
      <c r="I89" s="89" t="s">
        <v>595</v>
      </c>
      <c r="J89" s="90" t="s">
        <v>2290</v>
      </c>
      <c r="K89" s="38">
        <v>0</v>
      </c>
      <c r="L89" s="39">
        <v>0</v>
      </c>
      <c r="M89" s="39">
        <v>0</v>
      </c>
      <c r="N89" s="39">
        <v>0</v>
      </c>
      <c r="O89" s="39">
        <v>0</v>
      </c>
      <c r="P89" s="39">
        <v>0</v>
      </c>
      <c r="Q89" s="39">
        <v>0</v>
      </c>
      <c r="R89" s="39">
        <v>0</v>
      </c>
      <c r="S89" s="39">
        <v>0</v>
      </c>
      <c r="T89" s="39">
        <v>0</v>
      </c>
      <c r="U89" s="39">
        <v>0</v>
      </c>
      <c r="V89" s="39">
        <v>0</v>
      </c>
      <c r="W89" s="39">
        <v>0</v>
      </c>
      <c r="X89" s="39">
        <v>0</v>
      </c>
      <c r="Y89" s="39">
        <v>0</v>
      </c>
      <c r="Z89" s="39">
        <v>0</v>
      </c>
      <c r="AA89" s="39">
        <v>0</v>
      </c>
      <c r="AB89" s="39">
        <v>0</v>
      </c>
      <c r="AC89" s="39">
        <v>0</v>
      </c>
      <c r="AD89" s="39">
        <v>0</v>
      </c>
    </row>
    <row r="90" spans="1:30" x14ac:dyDescent="0.25">
      <c r="A90" s="39" t="str">
        <f>INDEX('MO Store'!D:D,MATCH('Week Wise OT Hours'!$G90,'MO Store'!$A:$A,0))</f>
        <v>Anthony Galichet</v>
      </c>
      <c r="B90" s="39" t="str">
        <f>INDEX('MO Store'!F:F,MATCH('Week Wise OT Hours'!$G90,'MO Store'!$A:$A,0))</f>
        <v>Romio Hamdar</v>
      </c>
      <c r="C90" s="39" t="str">
        <f>INDEX('MO Store'!G:G,MATCH('Week Wise OT Hours'!$G90,'MO Store'!$A:$A,0))</f>
        <v>Veronica Ramos</v>
      </c>
      <c r="D90" s="39" t="str">
        <f>INDEX('MO Store'!E:E,MATCH('Week Wise OT Hours'!$G90,'MO Store'!$A:$A,0))</f>
        <v>Brittanie Braggs</v>
      </c>
      <c r="E90" s="39" t="str">
        <f>INDEX('MO Store'!B:B,MATCH('Week Wise OT Hours'!$G90,'MO Store'!$A:$A,0))</f>
        <v>San Antonio/Laredo</v>
      </c>
      <c r="F90" s="39" t="str">
        <f>INDEX('MO Store'!C:C,MATCH('Week Wise OT Hours'!$G90,'MO Store'!$A:$A,0))</f>
        <v>Uvalde</v>
      </c>
      <c r="G90" s="38">
        <v>215747</v>
      </c>
      <c r="H90" s="40" t="str">
        <f>INDEX('MO Store'!I:I,MATCH('Week Wise OT Hours'!$G90,'MO Store'!$A:$A,0))</f>
        <v>Flagship</v>
      </c>
      <c r="I90" s="89" t="s">
        <v>603</v>
      </c>
      <c r="J90" s="90" t="s">
        <v>2291</v>
      </c>
      <c r="K90" s="38">
        <v>0</v>
      </c>
      <c r="L90" s="39">
        <v>0</v>
      </c>
      <c r="M90" s="39">
        <v>0</v>
      </c>
      <c r="N90" s="39">
        <v>0</v>
      </c>
      <c r="O90" s="39">
        <v>0</v>
      </c>
      <c r="P90" s="39">
        <v>0</v>
      </c>
      <c r="Q90" s="39">
        <v>0</v>
      </c>
      <c r="R90" s="39">
        <v>0</v>
      </c>
      <c r="S90" s="39">
        <v>0</v>
      </c>
      <c r="T90" s="39">
        <v>0</v>
      </c>
      <c r="U90" s="39">
        <v>0</v>
      </c>
      <c r="V90" s="39">
        <v>0</v>
      </c>
      <c r="W90" s="39">
        <v>0</v>
      </c>
      <c r="X90" s="39">
        <v>0</v>
      </c>
      <c r="Y90" s="39">
        <v>0</v>
      </c>
      <c r="Z90" s="39">
        <v>0</v>
      </c>
      <c r="AA90" s="39">
        <v>0</v>
      </c>
      <c r="AB90" s="39">
        <v>0</v>
      </c>
      <c r="AC90" s="39">
        <v>0</v>
      </c>
      <c r="AD90" s="39">
        <v>0</v>
      </c>
    </row>
    <row r="91" spans="1:30" x14ac:dyDescent="0.25">
      <c r="A91" s="39" t="str">
        <f>INDEX('MO Store'!D:D,MATCH('Week Wise OT Hours'!$G91,'MO Store'!$A:$A,0))</f>
        <v>Anthony Galichet</v>
      </c>
      <c r="B91" s="39" t="str">
        <f>INDEX('MO Store'!F:F,MATCH('Week Wise OT Hours'!$G91,'MO Store'!$A:$A,0))</f>
        <v>Romio Hamdar</v>
      </c>
      <c r="C91" s="39" t="str">
        <f>INDEX('MO Store'!G:G,MATCH('Week Wise OT Hours'!$G91,'MO Store'!$A:$A,0))</f>
        <v>Carlos Ayala-Level Up</v>
      </c>
      <c r="D91" s="39" t="str">
        <f>INDEX('MO Store'!E:E,MATCH('Week Wise OT Hours'!$G91,'MO Store'!$A:$A,0))</f>
        <v>Brittanie Braggs</v>
      </c>
      <c r="E91" s="39" t="str">
        <f>INDEX('MO Store'!B:B,MATCH('Week Wise OT Hours'!$G91,'MO Store'!$A:$A,0))</f>
        <v>Houston South West</v>
      </c>
      <c r="F91" s="39" t="str">
        <f>INDEX('MO Store'!C:C,MATCH('Week Wise OT Hours'!$G91,'MO Store'!$A:$A,0))</f>
        <v>Westheimer Tanglewilde</v>
      </c>
      <c r="G91" s="38">
        <v>209864</v>
      </c>
      <c r="H91" s="40" t="str">
        <f>INDEX('MO Store'!I:I,MATCH('Week Wise OT Hours'!$G91,'MO Store'!$A:$A,0))</f>
        <v>Regular</v>
      </c>
      <c r="I91" s="89" t="s">
        <v>605</v>
      </c>
      <c r="J91" s="90" t="s">
        <v>2292</v>
      </c>
      <c r="K91" s="38">
        <v>0</v>
      </c>
      <c r="L91" s="39">
        <v>0</v>
      </c>
      <c r="M91" s="39">
        <v>0</v>
      </c>
      <c r="N91" s="39">
        <v>0</v>
      </c>
      <c r="O91" s="39">
        <v>0</v>
      </c>
      <c r="P91" s="39">
        <v>0</v>
      </c>
      <c r="Q91" s="39">
        <v>0</v>
      </c>
      <c r="R91" s="39">
        <v>0</v>
      </c>
      <c r="S91" s="39">
        <v>0</v>
      </c>
      <c r="T91" s="39">
        <v>0</v>
      </c>
      <c r="U91" s="39">
        <v>0</v>
      </c>
      <c r="V91" s="39">
        <v>0</v>
      </c>
      <c r="W91" s="39">
        <v>0</v>
      </c>
      <c r="X91" s="39">
        <v>0</v>
      </c>
      <c r="Y91" s="39">
        <v>0</v>
      </c>
      <c r="Z91" s="39">
        <v>0</v>
      </c>
      <c r="AA91" s="39">
        <v>0</v>
      </c>
      <c r="AB91" s="39">
        <v>0</v>
      </c>
      <c r="AC91" s="39">
        <v>0</v>
      </c>
      <c r="AD91" s="39">
        <v>0</v>
      </c>
    </row>
    <row r="92" spans="1:30" x14ac:dyDescent="0.25">
      <c r="A92" s="39" t="str">
        <f>INDEX('MO Store'!D:D,MATCH('Week Wise OT Hours'!$G92,'MO Store'!$A:$A,0))</f>
        <v>Anthony Galichet</v>
      </c>
      <c r="B92" s="39" t="str">
        <f>INDEX('MO Store'!F:F,MATCH('Week Wise OT Hours'!$G92,'MO Store'!$A:$A,0))</f>
        <v>Romio Hamdar</v>
      </c>
      <c r="C92" s="39" t="str">
        <f>INDEX('MO Store'!G:G,MATCH('Week Wise OT Hours'!$G92,'MO Store'!$A:$A,0))</f>
        <v>Colorado Market - No TM</v>
      </c>
      <c r="D92" s="39" t="str">
        <f>INDEX('MO Store'!E:E,MATCH('Week Wise OT Hours'!$G92,'MO Store'!$A:$A,0))</f>
        <v>Brittanie Braggs</v>
      </c>
      <c r="E92" s="39" t="str">
        <f>INDEX('MO Store'!B:B,MATCH('Week Wise OT Hours'!$G92,'MO Store'!$A:$A,0))</f>
        <v>Colorado</v>
      </c>
      <c r="F92" s="39" t="str">
        <f>INDEX('MO Store'!C:C,MATCH('Week Wise OT Hours'!$G92,'MO Store'!$A:$A,0))</f>
        <v>Academy Blvd CO</v>
      </c>
      <c r="G92" s="38">
        <v>176049</v>
      </c>
      <c r="H92" s="40" t="str">
        <f>INDEX('MO Store'!I:I,MATCH('Week Wise OT Hours'!$G92,'MO Store'!$A:$A,0))</f>
        <v>Regular</v>
      </c>
      <c r="I92" s="89" t="s">
        <v>608</v>
      </c>
      <c r="J92" s="90" t="s">
        <v>2293</v>
      </c>
      <c r="K92" s="38">
        <v>0</v>
      </c>
      <c r="L92" s="39">
        <v>0</v>
      </c>
      <c r="M92" s="39">
        <v>0</v>
      </c>
      <c r="N92" s="39">
        <v>0</v>
      </c>
      <c r="O92" s="39">
        <v>0</v>
      </c>
      <c r="P92" s="39">
        <v>0</v>
      </c>
      <c r="Q92" s="39">
        <v>0</v>
      </c>
      <c r="R92" s="39">
        <v>0</v>
      </c>
      <c r="S92" s="39">
        <v>0</v>
      </c>
      <c r="T92" s="39">
        <v>0</v>
      </c>
      <c r="U92" s="39">
        <v>0</v>
      </c>
      <c r="V92" s="39">
        <v>0</v>
      </c>
      <c r="W92" s="39">
        <v>0</v>
      </c>
      <c r="X92" s="39">
        <v>0</v>
      </c>
      <c r="Y92" s="39">
        <v>0</v>
      </c>
      <c r="Z92" s="39">
        <v>0</v>
      </c>
      <c r="AA92" s="39">
        <v>0</v>
      </c>
      <c r="AB92" s="39">
        <v>0</v>
      </c>
      <c r="AC92" s="39">
        <v>0</v>
      </c>
      <c r="AD92" s="39">
        <v>0</v>
      </c>
    </row>
    <row r="93" spans="1:30" x14ac:dyDescent="0.25">
      <c r="A93" s="39" t="str">
        <f>INDEX('MO Store'!D:D,MATCH('Week Wise OT Hours'!$G93,'MO Store'!$A:$A,0))</f>
        <v>Anthony Galichet</v>
      </c>
      <c r="B93" s="39" t="str">
        <f>INDEX('MO Store'!F:F,MATCH('Week Wise OT Hours'!$G93,'MO Store'!$A:$A,0))</f>
        <v>No SD</v>
      </c>
      <c r="C93" s="39" t="str">
        <f>INDEX('MO Store'!G:G,MATCH('Week Wise OT Hours'!$G93,'MO Store'!$A:$A,0))</f>
        <v>Susu Leong</v>
      </c>
      <c r="D93" s="39" t="str">
        <f>INDEX('MO Store'!E:E,MATCH('Week Wise OT Hours'!$G93,'MO Store'!$A:$A,0))</f>
        <v>Brittanie Braggs</v>
      </c>
      <c r="E93" s="39" t="str">
        <f>INDEX('MO Store'!B:B,MATCH('Week Wise OT Hours'!$G93,'MO Store'!$A:$A,0))</f>
        <v>Arizona</v>
      </c>
      <c r="F93" s="39" t="str">
        <f>INDEX('MO Store'!C:C,MATCH('Week Wise OT Hours'!$G93,'MO Store'!$A:$A,0))</f>
        <v>VAL VISTA</v>
      </c>
      <c r="G93" s="38">
        <v>176995</v>
      </c>
      <c r="H93" s="40" t="str">
        <f>INDEX('MO Store'!I:I,MATCH('Week Wise OT Hours'!$G93,'MO Store'!$A:$A,0))</f>
        <v>Regular</v>
      </c>
      <c r="I93" s="89" t="s">
        <v>615</v>
      </c>
      <c r="J93" s="90" t="s">
        <v>2294</v>
      </c>
      <c r="K93" s="38">
        <v>0</v>
      </c>
      <c r="L93" s="39">
        <v>0</v>
      </c>
      <c r="M93" s="39">
        <v>0</v>
      </c>
      <c r="N93" s="39">
        <v>0</v>
      </c>
      <c r="O93" s="39">
        <v>0</v>
      </c>
      <c r="P93" s="39">
        <v>0</v>
      </c>
      <c r="Q93" s="39">
        <v>0</v>
      </c>
      <c r="R93" s="39">
        <v>0</v>
      </c>
      <c r="S93" s="39">
        <v>0</v>
      </c>
      <c r="T93" s="39">
        <v>0</v>
      </c>
      <c r="U93" s="39">
        <v>0</v>
      </c>
      <c r="V93" s="39">
        <v>0</v>
      </c>
      <c r="W93" s="39">
        <v>0</v>
      </c>
      <c r="X93" s="39">
        <v>0</v>
      </c>
      <c r="Y93" s="39">
        <v>0</v>
      </c>
      <c r="Z93" s="39">
        <v>0</v>
      </c>
      <c r="AA93" s="39">
        <v>0</v>
      </c>
      <c r="AB93" s="39">
        <v>0</v>
      </c>
      <c r="AC93" s="39">
        <v>0</v>
      </c>
      <c r="AD93" s="39">
        <v>0</v>
      </c>
    </row>
    <row r="94" spans="1:30" x14ac:dyDescent="0.25">
      <c r="A94" s="39" t="str">
        <f>INDEX('MO Store'!D:D,MATCH('Week Wise OT Hours'!$G94,'MO Store'!$A:$A,0))</f>
        <v>Anthony Galichet</v>
      </c>
      <c r="B94" s="39" t="str">
        <f>INDEX('MO Store'!F:F,MATCH('Week Wise OT Hours'!$G94,'MO Store'!$A:$A,0))</f>
        <v>Romio Hamdar</v>
      </c>
      <c r="C94" s="39" t="str">
        <f>INDEX('MO Store'!G:G,MATCH('Week Wise OT Hours'!$G94,'MO Store'!$A:$A,0))</f>
        <v>Suhail Ishaq</v>
      </c>
      <c r="D94" s="39" t="str">
        <f>INDEX('MO Store'!E:E,MATCH('Week Wise OT Hours'!$G94,'MO Store'!$A:$A,0))</f>
        <v>Brittanie Braggs</v>
      </c>
      <c r="E94" s="39" t="str">
        <f>INDEX('MO Store'!B:B,MATCH('Week Wise OT Hours'!$G94,'MO Store'!$A:$A,0))</f>
        <v>Houston North East</v>
      </c>
      <c r="F94" s="39" t="str">
        <f>INDEX('MO Store'!C:C,MATCH('Week Wise OT Hours'!$G94,'MO Store'!$A:$A,0))</f>
        <v>Riverstone</v>
      </c>
      <c r="G94" s="38">
        <v>207758</v>
      </c>
      <c r="H94" s="40" t="str">
        <f>INDEX('MO Store'!I:I,MATCH('Week Wise OT Hours'!$G94,'MO Store'!$A:$A,0))</f>
        <v>Flagship</v>
      </c>
      <c r="I94" s="89" t="s">
        <v>278</v>
      </c>
      <c r="J94" s="90" t="s">
        <v>2295</v>
      </c>
      <c r="K94" s="38">
        <v>0</v>
      </c>
      <c r="L94" s="39">
        <v>0</v>
      </c>
      <c r="M94" s="39">
        <v>0</v>
      </c>
      <c r="N94" s="39">
        <v>0</v>
      </c>
      <c r="O94" s="39">
        <v>0</v>
      </c>
      <c r="P94" s="39">
        <v>0</v>
      </c>
      <c r="Q94" s="39">
        <v>0</v>
      </c>
      <c r="R94" s="39">
        <v>0</v>
      </c>
      <c r="S94" s="39">
        <v>0</v>
      </c>
      <c r="T94" s="39">
        <v>0</v>
      </c>
      <c r="U94" s="39">
        <v>0</v>
      </c>
      <c r="V94" s="39">
        <v>0</v>
      </c>
      <c r="W94" s="39">
        <v>0</v>
      </c>
      <c r="X94" s="39">
        <v>0</v>
      </c>
      <c r="Y94" s="39">
        <v>0</v>
      </c>
      <c r="Z94" s="39">
        <v>0</v>
      </c>
      <c r="AA94" s="39">
        <v>0</v>
      </c>
      <c r="AB94" s="39">
        <v>0</v>
      </c>
      <c r="AC94" s="39">
        <v>0</v>
      </c>
      <c r="AD94" s="39">
        <v>0</v>
      </c>
    </row>
    <row r="95" spans="1:30" x14ac:dyDescent="0.25">
      <c r="A95" s="39" t="str">
        <f>INDEX('MO Store'!D:D,MATCH('Week Wise OT Hours'!$G95,'MO Store'!$A:$A,0))</f>
        <v>Anthony Galichet</v>
      </c>
      <c r="B95" s="39" t="str">
        <f>INDEX('MO Store'!F:F,MATCH('Week Wise OT Hours'!$G95,'MO Store'!$A:$A,0))</f>
        <v>Romio Hamdar</v>
      </c>
      <c r="C95" s="39" t="str">
        <f>INDEX('MO Store'!G:G,MATCH('Week Wise OT Hours'!$G95,'MO Store'!$A:$A,0))</f>
        <v>Isreal Gomez- Level Up</v>
      </c>
      <c r="D95" s="39" t="str">
        <f>INDEX('MO Store'!E:E,MATCH('Week Wise OT Hours'!$G95,'MO Store'!$A:$A,0))</f>
        <v>Brittanie Braggs</v>
      </c>
      <c r="E95" s="39" t="str">
        <f>INDEX('MO Store'!B:B,MATCH('Week Wise OT Hours'!$G95,'MO Store'!$A:$A,0))</f>
        <v>Houston East</v>
      </c>
      <c r="F95" s="39" t="str">
        <f>INDEX('MO Store'!C:C,MATCH('Week Wise OT Hours'!$G95,'MO Store'!$A:$A,0))</f>
        <v>Fairmont Pkwy</v>
      </c>
      <c r="G95" s="38">
        <v>209869</v>
      </c>
      <c r="H95" s="40" t="str">
        <f>INDEX('MO Store'!I:I,MATCH('Week Wise OT Hours'!$G95,'MO Store'!$A:$A,0))</f>
        <v>Focus</v>
      </c>
      <c r="I95" s="89" t="s">
        <v>415</v>
      </c>
      <c r="J95" s="90" t="s">
        <v>2296</v>
      </c>
      <c r="K95" s="38">
        <v>0</v>
      </c>
      <c r="L95" s="39">
        <v>0</v>
      </c>
      <c r="M95" s="39">
        <v>0</v>
      </c>
      <c r="N95" s="39">
        <v>0</v>
      </c>
      <c r="O95" s="39">
        <v>0</v>
      </c>
      <c r="P95" s="39">
        <v>0</v>
      </c>
      <c r="Q95" s="39">
        <v>0</v>
      </c>
      <c r="R95" s="39">
        <v>0</v>
      </c>
      <c r="S95" s="39">
        <v>0</v>
      </c>
      <c r="T95" s="39">
        <v>0</v>
      </c>
      <c r="U95" s="39">
        <v>0</v>
      </c>
      <c r="V95" s="39">
        <v>0</v>
      </c>
      <c r="W95" s="39">
        <v>0</v>
      </c>
      <c r="X95" s="39">
        <v>0</v>
      </c>
      <c r="Y95" s="39">
        <v>0</v>
      </c>
      <c r="Z95" s="39">
        <v>0</v>
      </c>
      <c r="AA95" s="39">
        <v>0</v>
      </c>
      <c r="AB95" s="39">
        <v>0</v>
      </c>
      <c r="AC95" s="39">
        <v>0</v>
      </c>
      <c r="AD95" s="39">
        <v>0</v>
      </c>
    </row>
    <row r="96" spans="1:30" x14ac:dyDescent="0.25">
      <c r="A96" s="39" t="str">
        <f>INDEX('MO Store'!D:D,MATCH('Week Wise OT Hours'!$G96,'MO Store'!$A:$A,0))</f>
        <v>Anthony Galichet</v>
      </c>
      <c r="B96" s="39" t="str">
        <f>INDEX('MO Store'!F:F,MATCH('Week Wise OT Hours'!$G96,'MO Store'!$A:$A,0))</f>
        <v>No SD</v>
      </c>
      <c r="C96" s="39" t="str">
        <f>INDEX('MO Store'!G:G,MATCH('Week Wise OT Hours'!$G96,'MO Store'!$A:$A,0))</f>
        <v>Jayme Roraff</v>
      </c>
      <c r="D96" s="39" t="str">
        <f>INDEX('MO Store'!E:E,MATCH('Week Wise OT Hours'!$G96,'MO Store'!$A:$A,0))</f>
        <v>Brittanie Braggs</v>
      </c>
      <c r="E96" s="39" t="str">
        <f>INDEX('MO Store'!B:B,MATCH('Week Wise OT Hours'!$G96,'MO Store'!$A:$A,0))</f>
        <v>Wisconsin West</v>
      </c>
      <c r="F96" s="39" t="str">
        <f>INDEX('MO Store'!C:C,MATCH('Week Wise OT Hours'!$G96,'MO Store'!$A:$A,0))</f>
        <v>APPLETON</v>
      </c>
      <c r="G96" s="38">
        <v>207757</v>
      </c>
      <c r="H96" s="40" t="str">
        <f>INDEX('MO Store'!I:I,MATCH('Week Wise OT Hours'!$G96,'MO Store'!$A:$A,0))</f>
        <v>Battleship</v>
      </c>
      <c r="I96" s="89" t="s">
        <v>479</v>
      </c>
      <c r="J96" s="90" t="s">
        <v>2297</v>
      </c>
      <c r="K96" s="38">
        <v>0</v>
      </c>
      <c r="L96" s="39">
        <v>0</v>
      </c>
      <c r="M96" s="39">
        <v>0</v>
      </c>
      <c r="N96" s="39">
        <v>0</v>
      </c>
      <c r="O96" s="39">
        <v>0</v>
      </c>
      <c r="P96" s="39">
        <v>0</v>
      </c>
      <c r="Q96" s="39">
        <v>0</v>
      </c>
      <c r="R96" s="39">
        <v>0</v>
      </c>
      <c r="S96" s="39">
        <v>0</v>
      </c>
      <c r="T96" s="39">
        <v>0</v>
      </c>
      <c r="U96" s="39">
        <v>0</v>
      </c>
      <c r="V96" s="39">
        <v>0</v>
      </c>
      <c r="W96" s="39">
        <v>0</v>
      </c>
      <c r="X96" s="39">
        <v>0</v>
      </c>
      <c r="Y96" s="39">
        <v>0</v>
      </c>
      <c r="Z96" s="39">
        <v>0</v>
      </c>
      <c r="AA96" s="39">
        <v>0</v>
      </c>
      <c r="AB96" s="39">
        <v>0</v>
      </c>
      <c r="AC96" s="39">
        <v>0</v>
      </c>
      <c r="AD96" s="39">
        <v>0</v>
      </c>
    </row>
    <row r="97" spans="1:30" x14ac:dyDescent="0.25">
      <c r="A97" s="39" t="str">
        <f>INDEX('MO Store'!D:D,MATCH('Week Wise OT Hours'!$G97,'MO Store'!$A:$A,0))</f>
        <v>Anthony Galichet</v>
      </c>
      <c r="B97" s="39" t="str">
        <f>INDEX('MO Store'!F:F,MATCH('Week Wise OT Hours'!$G97,'MO Store'!$A:$A,0))</f>
        <v>Romio Hamdar</v>
      </c>
      <c r="C97" s="39" t="str">
        <f>INDEX('MO Store'!G:G,MATCH('Week Wise OT Hours'!$G97,'MO Store'!$A:$A,0))</f>
        <v>Suhail Ishaq</v>
      </c>
      <c r="D97" s="39" t="str">
        <f>INDEX('MO Store'!E:E,MATCH('Week Wise OT Hours'!$G97,'MO Store'!$A:$A,0))</f>
        <v>Brittanie Braggs</v>
      </c>
      <c r="E97" s="39" t="str">
        <f>INDEX('MO Store'!B:B,MATCH('Week Wise OT Hours'!$G97,'MO Store'!$A:$A,0))</f>
        <v>Houston North East</v>
      </c>
      <c r="F97" s="39" t="str">
        <f>INDEX('MO Store'!C:C,MATCH('Week Wise OT Hours'!$G97,'MO Store'!$A:$A,0))</f>
        <v>Texas City</v>
      </c>
      <c r="G97" s="38">
        <v>180413</v>
      </c>
      <c r="H97" s="40" t="str">
        <f>INDEX('MO Store'!I:I,MATCH('Week Wise OT Hours'!$G97,'MO Store'!$A:$A,0))</f>
        <v>Regular</v>
      </c>
      <c r="I97" s="89" t="s">
        <v>453</v>
      </c>
      <c r="J97" s="90" t="s">
        <v>2298</v>
      </c>
      <c r="K97" s="38">
        <v>0</v>
      </c>
      <c r="L97" s="39">
        <v>0</v>
      </c>
      <c r="M97" s="39">
        <v>0</v>
      </c>
      <c r="N97" s="39">
        <v>0</v>
      </c>
      <c r="O97" s="39">
        <v>0</v>
      </c>
      <c r="P97" s="39">
        <v>0</v>
      </c>
      <c r="Q97" s="39">
        <v>0</v>
      </c>
      <c r="R97" s="39">
        <v>0</v>
      </c>
      <c r="S97" s="39">
        <v>0</v>
      </c>
      <c r="T97" s="39">
        <v>0</v>
      </c>
      <c r="U97" s="39">
        <v>0</v>
      </c>
      <c r="V97" s="39">
        <v>0</v>
      </c>
      <c r="W97" s="39">
        <v>0</v>
      </c>
      <c r="X97" s="39">
        <v>0</v>
      </c>
      <c r="Y97" s="39">
        <v>0</v>
      </c>
      <c r="Z97" s="39">
        <v>0</v>
      </c>
      <c r="AA97" s="39">
        <v>0</v>
      </c>
      <c r="AB97" s="39">
        <v>0</v>
      </c>
      <c r="AC97" s="39">
        <v>0</v>
      </c>
      <c r="AD97" s="39">
        <v>0</v>
      </c>
    </row>
    <row r="98" spans="1:30" x14ac:dyDescent="0.25">
      <c r="A98" s="39" t="str">
        <f>INDEX('MO Store'!D:D,MATCH('Week Wise OT Hours'!$G98,'MO Store'!$A:$A,0))</f>
        <v>Anthony Galichet</v>
      </c>
      <c r="B98" s="39" t="str">
        <f>INDEX('MO Store'!F:F,MATCH('Week Wise OT Hours'!$G98,'MO Store'!$A:$A,0))</f>
        <v>Romio Hamdar</v>
      </c>
      <c r="C98" s="39" t="str">
        <f>INDEX('MO Store'!G:G,MATCH('Week Wise OT Hours'!$G98,'MO Store'!$A:$A,0))</f>
        <v>Colorado Market - No TM</v>
      </c>
      <c r="D98" s="39" t="str">
        <f>INDEX('MO Store'!E:E,MATCH('Week Wise OT Hours'!$G98,'MO Store'!$A:$A,0))</f>
        <v>Brittanie Braggs</v>
      </c>
      <c r="E98" s="39" t="str">
        <f>INDEX('MO Store'!B:B,MATCH('Week Wise OT Hours'!$G98,'MO Store'!$A:$A,0))</f>
        <v>Colorado</v>
      </c>
      <c r="F98" s="39" t="str">
        <f>INDEX('MO Store'!C:C,MATCH('Week Wise OT Hours'!$G98,'MO Store'!$A:$A,0))</f>
        <v>Briargate</v>
      </c>
      <c r="G98" s="38">
        <v>178937</v>
      </c>
      <c r="H98" s="40" t="str">
        <f>INDEX('MO Store'!I:I,MATCH('Week Wise OT Hours'!$G98,'MO Store'!$A:$A,0))</f>
        <v>Regular</v>
      </c>
      <c r="I98" s="89" t="s">
        <v>494</v>
      </c>
      <c r="J98" s="90" t="s">
        <v>2299</v>
      </c>
      <c r="K98" s="38">
        <v>0</v>
      </c>
      <c r="L98" s="39">
        <v>0</v>
      </c>
      <c r="M98" s="39">
        <v>0</v>
      </c>
      <c r="N98" s="39">
        <v>0</v>
      </c>
      <c r="O98" s="39">
        <v>0</v>
      </c>
      <c r="P98" s="39">
        <v>0</v>
      </c>
      <c r="Q98" s="39">
        <v>0</v>
      </c>
      <c r="R98" s="39">
        <v>0</v>
      </c>
      <c r="S98" s="39">
        <v>0</v>
      </c>
      <c r="T98" s="39">
        <v>0</v>
      </c>
      <c r="U98" s="39">
        <v>0</v>
      </c>
      <c r="V98" s="39">
        <v>0</v>
      </c>
      <c r="W98" s="39">
        <v>0</v>
      </c>
      <c r="X98" s="39">
        <v>0</v>
      </c>
      <c r="Y98" s="39">
        <v>0</v>
      </c>
      <c r="Z98" s="39">
        <v>0</v>
      </c>
      <c r="AA98" s="39">
        <v>0</v>
      </c>
      <c r="AB98" s="39">
        <v>0</v>
      </c>
      <c r="AC98" s="39">
        <v>0</v>
      </c>
      <c r="AD98" s="39">
        <v>0</v>
      </c>
    </row>
    <row r="99" spans="1:30" x14ac:dyDescent="0.25">
      <c r="A99" s="39" t="str">
        <f>INDEX('MO Store'!D:D,MATCH('Week Wise OT Hours'!$G99,'MO Store'!$A:$A,0))</f>
        <v>Anthony Galichet</v>
      </c>
      <c r="B99" s="39" t="str">
        <f>INDEX('MO Store'!F:F,MATCH('Week Wise OT Hours'!$G99,'MO Store'!$A:$A,0))</f>
        <v>Romio Hamdar</v>
      </c>
      <c r="C99" s="39" t="str">
        <f>INDEX('MO Store'!G:G,MATCH('Week Wise OT Hours'!$G99,'MO Store'!$A:$A,0))</f>
        <v>Isreal Gomez- Level Up</v>
      </c>
      <c r="D99" s="39" t="str">
        <f>INDEX('MO Store'!E:E,MATCH('Week Wise OT Hours'!$G99,'MO Store'!$A:$A,0))</f>
        <v>Brittanie Braggs</v>
      </c>
      <c r="E99" s="39" t="str">
        <f>INDEX('MO Store'!B:B,MATCH('Week Wise OT Hours'!$G99,'MO Store'!$A:$A,0))</f>
        <v>Houston East</v>
      </c>
      <c r="F99" s="39" t="str">
        <f>INDEX('MO Store'!C:C,MATCH('Week Wise OT Hours'!$G99,'MO Store'!$A:$A,0))</f>
        <v>Angleton Harvin Dr</v>
      </c>
      <c r="G99" s="38">
        <v>180412</v>
      </c>
      <c r="H99" s="40" t="str">
        <f>INDEX('MO Store'!I:I,MATCH('Week Wise OT Hours'!$G99,'MO Store'!$A:$A,0))</f>
        <v>Regular</v>
      </c>
      <c r="I99" s="89" t="s">
        <v>495</v>
      </c>
      <c r="J99" s="90" t="s">
        <v>2300</v>
      </c>
      <c r="K99" s="38">
        <v>0</v>
      </c>
      <c r="L99" s="39">
        <v>0</v>
      </c>
      <c r="M99" s="39">
        <v>0</v>
      </c>
      <c r="N99" s="39">
        <v>0</v>
      </c>
      <c r="O99" s="39">
        <v>0</v>
      </c>
      <c r="P99" s="39">
        <v>0</v>
      </c>
      <c r="Q99" s="39">
        <v>0</v>
      </c>
      <c r="R99" s="39">
        <v>0</v>
      </c>
      <c r="S99" s="39">
        <v>0</v>
      </c>
      <c r="T99" s="39">
        <v>0</v>
      </c>
      <c r="U99" s="39">
        <v>0</v>
      </c>
      <c r="V99" s="39">
        <v>0</v>
      </c>
      <c r="W99" s="39">
        <v>0</v>
      </c>
      <c r="X99" s="39">
        <v>0</v>
      </c>
      <c r="Y99" s="39">
        <v>0</v>
      </c>
      <c r="Z99" s="39">
        <v>0</v>
      </c>
      <c r="AA99" s="39">
        <v>0</v>
      </c>
      <c r="AB99" s="39">
        <v>0</v>
      </c>
      <c r="AC99" s="39">
        <v>0</v>
      </c>
      <c r="AD99" s="39">
        <v>0</v>
      </c>
    </row>
    <row r="100" spans="1:30" x14ac:dyDescent="0.25">
      <c r="A100" s="39" t="str">
        <f>INDEX('MO Store'!D:D,MATCH('Week Wise OT Hours'!$G100,'MO Store'!$A:$A,0))</f>
        <v>Anthony Galichet</v>
      </c>
      <c r="B100" s="39" t="str">
        <f>INDEX('MO Store'!F:F,MATCH('Week Wise OT Hours'!$G100,'MO Store'!$A:$A,0))</f>
        <v>Romio Hamdar</v>
      </c>
      <c r="C100" s="39" t="str">
        <f>INDEX('MO Store'!G:G,MATCH('Week Wise OT Hours'!$G100,'MO Store'!$A:$A,0))</f>
        <v>Veronica Ramos</v>
      </c>
      <c r="D100" s="39" t="str">
        <f>INDEX('MO Store'!E:E,MATCH('Week Wise OT Hours'!$G100,'MO Store'!$A:$A,0))</f>
        <v>Brittanie Braggs</v>
      </c>
      <c r="E100" s="39" t="str">
        <f>INDEX('MO Store'!B:B,MATCH('Week Wise OT Hours'!$G100,'MO Store'!$A:$A,0))</f>
        <v>San Antonio/Laredo</v>
      </c>
      <c r="F100" s="39" t="str">
        <f>INDEX('MO Store'!C:C,MATCH('Week Wise OT Hours'!$G100,'MO Store'!$A:$A,0))</f>
        <v>LAREDO PLANTATION CENTRE</v>
      </c>
      <c r="G100" s="38">
        <v>207752</v>
      </c>
      <c r="H100" s="40" t="str">
        <f>INDEX('MO Store'!I:I,MATCH('Week Wise OT Hours'!$G100,'MO Store'!$A:$A,0))</f>
        <v>Flagship</v>
      </c>
      <c r="I100" s="89" t="s">
        <v>236</v>
      </c>
      <c r="J100" s="90" t="s">
        <v>2301</v>
      </c>
      <c r="K100" s="38">
        <v>0</v>
      </c>
      <c r="L100" s="39">
        <v>0</v>
      </c>
      <c r="M100" s="39">
        <v>0</v>
      </c>
      <c r="N100" s="39">
        <v>0</v>
      </c>
      <c r="O100" s="39">
        <v>0</v>
      </c>
      <c r="P100" s="39">
        <v>0</v>
      </c>
      <c r="Q100" s="39">
        <v>0</v>
      </c>
      <c r="R100" s="39">
        <v>0</v>
      </c>
      <c r="S100" s="39">
        <v>0</v>
      </c>
      <c r="T100" s="39">
        <v>0</v>
      </c>
      <c r="U100" s="39">
        <v>0</v>
      </c>
      <c r="V100" s="39">
        <v>0</v>
      </c>
      <c r="W100" s="39">
        <v>0</v>
      </c>
      <c r="X100" s="39">
        <v>0</v>
      </c>
      <c r="Y100" s="39">
        <v>0</v>
      </c>
      <c r="Z100" s="39">
        <v>0</v>
      </c>
      <c r="AA100" s="39">
        <v>0</v>
      </c>
      <c r="AB100" s="39">
        <v>0</v>
      </c>
      <c r="AC100" s="39">
        <v>0</v>
      </c>
      <c r="AD100" s="39">
        <v>0</v>
      </c>
    </row>
    <row r="101" spans="1:30" x14ac:dyDescent="0.25">
      <c r="A101" s="39" t="str">
        <f>INDEX('MO Store'!D:D,MATCH('Week Wise OT Hours'!$G101,'MO Store'!$A:$A,0))</f>
        <v>Anthony Galichet</v>
      </c>
      <c r="B101" s="39" t="str">
        <f>INDEX('MO Store'!F:F,MATCH('Week Wise OT Hours'!$G101,'MO Store'!$A:$A,0))</f>
        <v>No SD</v>
      </c>
      <c r="C101" s="39" t="str">
        <f>INDEX('MO Store'!G:G,MATCH('Week Wise OT Hours'!$G101,'MO Store'!$A:$A,0))</f>
        <v>Susu Leong</v>
      </c>
      <c r="D101" s="39" t="str">
        <f>INDEX('MO Store'!E:E,MATCH('Week Wise OT Hours'!$G101,'MO Store'!$A:$A,0))</f>
        <v>Brittanie Braggs</v>
      </c>
      <c r="E101" s="39" t="str">
        <f>INDEX('MO Store'!B:B,MATCH('Week Wise OT Hours'!$G101,'MO Store'!$A:$A,0))</f>
        <v>Arizona</v>
      </c>
      <c r="F101" s="39" t="str">
        <f>INDEX('MO Store'!C:C,MATCH('Week Wise OT Hours'!$G101,'MO Store'!$A:$A,0))</f>
        <v>MIDVALE PLAZA</v>
      </c>
      <c r="G101" s="38">
        <v>216515</v>
      </c>
      <c r="H101" s="40" t="str">
        <f>INDEX('MO Store'!I:I,MATCH('Week Wise OT Hours'!$G101,'MO Store'!$A:$A,0))</f>
        <v>Regular</v>
      </c>
      <c r="I101" s="89" t="s">
        <v>337</v>
      </c>
      <c r="J101" s="90" t="s">
        <v>2302</v>
      </c>
      <c r="K101" s="38">
        <v>0</v>
      </c>
      <c r="L101" s="39">
        <v>0</v>
      </c>
      <c r="M101" s="39">
        <v>0</v>
      </c>
      <c r="N101" s="39">
        <v>0</v>
      </c>
      <c r="O101" s="39">
        <v>0</v>
      </c>
      <c r="P101" s="39">
        <v>0</v>
      </c>
      <c r="Q101" s="39">
        <v>0</v>
      </c>
      <c r="R101" s="39">
        <v>0</v>
      </c>
      <c r="S101" s="39">
        <v>0</v>
      </c>
      <c r="T101" s="39">
        <v>0</v>
      </c>
      <c r="U101" s="39">
        <v>0</v>
      </c>
      <c r="V101" s="39">
        <v>0</v>
      </c>
      <c r="W101" s="39">
        <v>0</v>
      </c>
      <c r="X101" s="39">
        <v>0</v>
      </c>
      <c r="Y101" s="39">
        <v>0</v>
      </c>
      <c r="Z101" s="39">
        <v>0</v>
      </c>
      <c r="AA101" s="39">
        <v>0</v>
      </c>
      <c r="AB101" s="39">
        <v>0</v>
      </c>
      <c r="AC101" s="39">
        <v>0</v>
      </c>
      <c r="AD101" s="39">
        <v>0</v>
      </c>
    </row>
    <row r="102" spans="1:30" x14ac:dyDescent="0.25">
      <c r="A102" s="39" t="str">
        <f>INDEX('MO Store'!D:D,MATCH('Week Wise OT Hours'!$G102,'MO Store'!$A:$A,0))</f>
        <v>Anthony Galichet</v>
      </c>
      <c r="B102" s="39" t="str">
        <f>INDEX('MO Store'!F:F,MATCH('Week Wise OT Hours'!$G102,'MO Store'!$A:$A,0))</f>
        <v>Romio Hamdar</v>
      </c>
      <c r="C102" s="39" t="str">
        <f>INDEX('MO Store'!G:G,MATCH('Week Wise OT Hours'!$G102,'MO Store'!$A:$A,0))</f>
        <v>Isreal Gomez- Level Up</v>
      </c>
      <c r="D102" s="39" t="str">
        <f>INDEX('MO Store'!E:E,MATCH('Week Wise OT Hours'!$G102,'MO Store'!$A:$A,0))</f>
        <v>Brittanie Braggs</v>
      </c>
      <c r="E102" s="39" t="str">
        <f>INDEX('MO Store'!B:B,MATCH('Week Wise OT Hours'!$G102,'MO Store'!$A:$A,0))</f>
        <v>Houston East</v>
      </c>
      <c r="F102" s="39" t="str">
        <f>INDEX('MO Store'!C:C,MATCH('Week Wise OT Hours'!$G102,'MO Store'!$A:$A,0))</f>
        <v>Falls Creek Humble</v>
      </c>
      <c r="G102" s="38">
        <v>176028</v>
      </c>
      <c r="H102" s="40" t="str">
        <f>INDEX('MO Store'!I:I,MATCH('Week Wise OT Hours'!$G102,'MO Store'!$A:$A,0))</f>
        <v>Battleship</v>
      </c>
      <c r="I102" s="89" t="s">
        <v>388</v>
      </c>
      <c r="J102" s="90" t="s">
        <v>2303</v>
      </c>
      <c r="K102" s="38">
        <v>0</v>
      </c>
      <c r="L102" s="39">
        <v>0</v>
      </c>
      <c r="M102" s="39">
        <v>0</v>
      </c>
      <c r="N102" s="39">
        <v>0</v>
      </c>
      <c r="O102" s="39">
        <v>0</v>
      </c>
      <c r="P102" s="39">
        <v>0</v>
      </c>
      <c r="Q102" s="39">
        <v>0</v>
      </c>
      <c r="R102" s="39">
        <v>0</v>
      </c>
      <c r="S102" s="39">
        <v>0</v>
      </c>
      <c r="T102" s="39">
        <v>0</v>
      </c>
      <c r="U102" s="39">
        <v>0</v>
      </c>
      <c r="V102" s="39">
        <v>0</v>
      </c>
      <c r="W102" s="39">
        <v>0</v>
      </c>
      <c r="X102" s="39">
        <v>0</v>
      </c>
      <c r="Y102" s="39">
        <v>0</v>
      </c>
      <c r="Z102" s="39">
        <v>0</v>
      </c>
      <c r="AA102" s="39">
        <v>0</v>
      </c>
      <c r="AB102" s="39">
        <v>0</v>
      </c>
      <c r="AC102" s="39">
        <v>0</v>
      </c>
      <c r="AD102" s="39">
        <v>0</v>
      </c>
    </row>
    <row r="103" spans="1:30" x14ac:dyDescent="0.25">
      <c r="A103" s="39" t="str">
        <f>INDEX('MO Store'!D:D,MATCH('Week Wise OT Hours'!$G103,'MO Store'!$A:$A,0))</f>
        <v>Anthony Galichet</v>
      </c>
      <c r="B103" s="39" t="str">
        <f>INDEX('MO Store'!F:F,MATCH('Week Wise OT Hours'!$G103,'MO Store'!$A:$A,0))</f>
        <v>No SD</v>
      </c>
      <c r="C103" s="39" t="str">
        <f>INDEX('MO Store'!G:G,MATCH('Week Wise OT Hours'!$G103,'MO Store'!$A:$A,0))</f>
        <v>Susu Leong</v>
      </c>
      <c r="D103" s="39" t="str">
        <f>INDEX('MO Store'!E:E,MATCH('Week Wise OT Hours'!$G103,'MO Store'!$A:$A,0))</f>
        <v>Brittanie Braggs</v>
      </c>
      <c r="E103" s="39" t="str">
        <f>INDEX('MO Store'!B:B,MATCH('Week Wise OT Hours'!$G103,'MO Store'!$A:$A,0))</f>
        <v>Arizona</v>
      </c>
      <c r="F103" s="39" t="str">
        <f>INDEX('MO Store'!C:C,MATCH('Week Wise OT Hours'!$G103,'MO Store'!$A:$A,0))</f>
        <v>Buffalo Spot</v>
      </c>
      <c r="G103" s="38">
        <v>178109</v>
      </c>
      <c r="H103" s="40" t="str">
        <f>INDEX('MO Store'!I:I,MATCH('Week Wise OT Hours'!$G103,'MO Store'!$A:$A,0))</f>
        <v>Battleship</v>
      </c>
      <c r="I103" s="89" t="s">
        <v>111</v>
      </c>
      <c r="J103" s="90" t="s">
        <v>2304</v>
      </c>
      <c r="K103" s="38">
        <v>0</v>
      </c>
      <c r="L103" s="39">
        <v>0</v>
      </c>
      <c r="M103" s="39">
        <v>0</v>
      </c>
      <c r="N103" s="39">
        <v>0</v>
      </c>
      <c r="O103" s="39">
        <v>0</v>
      </c>
      <c r="P103" s="39">
        <v>0</v>
      </c>
      <c r="Q103" s="39">
        <v>0</v>
      </c>
      <c r="R103" s="39">
        <v>0</v>
      </c>
      <c r="S103" s="39">
        <v>0</v>
      </c>
      <c r="T103" s="39">
        <v>0</v>
      </c>
      <c r="U103" s="39">
        <v>0</v>
      </c>
      <c r="V103" s="39">
        <v>0</v>
      </c>
      <c r="W103" s="39">
        <v>0</v>
      </c>
      <c r="X103" s="39">
        <v>0</v>
      </c>
      <c r="Y103" s="39">
        <v>0</v>
      </c>
      <c r="Z103" s="39">
        <v>0</v>
      </c>
      <c r="AA103" s="39">
        <v>0</v>
      </c>
      <c r="AB103" s="39">
        <v>0</v>
      </c>
      <c r="AC103" s="39">
        <v>0</v>
      </c>
      <c r="AD103" s="39">
        <v>0</v>
      </c>
    </row>
    <row r="104" spans="1:30" x14ac:dyDescent="0.25">
      <c r="A104" s="39" t="str">
        <f>INDEX('MO Store'!D:D,MATCH('Week Wise OT Hours'!$G104,'MO Store'!$A:$A,0))</f>
        <v>Anthony Galichet</v>
      </c>
      <c r="B104" s="39" t="str">
        <f>INDEX('MO Store'!F:F,MATCH('Week Wise OT Hours'!$G104,'MO Store'!$A:$A,0))</f>
        <v>No SD</v>
      </c>
      <c r="C104" s="39" t="str">
        <f>INDEX('MO Store'!G:G,MATCH('Week Wise OT Hours'!$G104,'MO Store'!$A:$A,0))</f>
        <v>North Carolina Market - No TM</v>
      </c>
      <c r="D104" s="39" t="str">
        <f>INDEX('MO Store'!E:E,MATCH('Week Wise OT Hours'!$G104,'MO Store'!$A:$A,0))</f>
        <v>Brittanie Braggs</v>
      </c>
      <c r="E104" s="39" t="str">
        <f>INDEX('MO Store'!B:B,MATCH('Week Wise OT Hours'!$G104,'MO Store'!$A:$A,0))</f>
        <v>North Carolina</v>
      </c>
      <c r="F104" s="39" t="str">
        <f>INDEX('MO Store'!C:C,MATCH('Week Wise OT Hours'!$G104,'MO Store'!$A:$A,0))</f>
        <v>Garner Raleigh</v>
      </c>
      <c r="G104" s="38">
        <v>176289</v>
      </c>
      <c r="H104" s="40" t="str">
        <f>INDEX('MO Store'!I:I,MATCH('Week Wise OT Hours'!$G104,'MO Store'!$A:$A,0))</f>
        <v>Regular</v>
      </c>
      <c r="I104" s="89" t="s">
        <v>189</v>
      </c>
      <c r="J104" s="90" t="s">
        <v>2305</v>
      </c>
      <c r="K104" s="38">
        <v>0</v>
      </c>
      <c r="L104" s="39">
        <v>0</v>
      </c>
      <c r="M104" s="39">
        <v>0</v>
      </c>
      <c r="N104" s="39">
        <v>0</v>
      </c>
      <c r="O104" s="39">
        <v>0</v>
      </c>
      <c r="P104" s="39">
        <v>0</v>
      </c>
      <c r="Q104" s="39">
        <v>0</v>
      </c>
      <c r="R104" s="39">
        <v>0</v>
      </c>
      <c r="S104" s="39">
        <v>0</v>
      </c>
      <c r="T104" s="39">
        <v>0</v>
      </c>
      <c r="U104" s="39">
        <v>0</v>
      </c>
      <c r="V104" s="39">
        <v>0</v>
      </c>
      <c r="W104" s="39">
        <v>0</v>
      </c>
      <c r="X104" s="39">
        <v>0</v>
      </c>
      <c r="Y104" s="39">
        <v>0</v>
      </c>
      <c r="Z104" s="39">
        <v>0</v>
      </c>
      <c r="AA104" s="39">
        <v>0</v>
      </c>
      <c r="AB104" s="39">
        <v>0</v>
      </c>
      <c r="AC104" s="39">
        <v>0</v>
      </c>
      <c r="AD104" s="39">
        <v>0</v>
      </c>
    </row>
    <row r="105" spans="1:30" x14ac:dyDescent="0.25">
      <c r="A105" s="39" t="str">
        <f>INDEX('MO Store'!D:D,MATCH('Week Wise OT Hours'!$G105,'MO Store'!$A:$A,0))</f>
        <v>Anthony Galichet</v>
      </c>
      <c r="B105" s="39" t="str">
        <f>INDEX('MO Store'!F:F,MATCH('Week Wise OT Hours'!$G105,'MO Store'!$A:$A,0))</f>
        <v>Romio Hamdar</v>
      </c>
      <c r="C105" s="39" t="str">
        <f>INDEX('MO Store'!G:G,MATCH('Week Wise OT Hours'!$G105,'MO Store'!$A:$A,0))</f>
        <v>Austin TM</v>
      </c>
      <c r="D105" s="39" t="str">
        <f>INDEX('MO Store'!E:E,MATCH('Week Wise OT Hours'!$G105,'MO Store'!$A:$A,0))</f>
        <v>Brittanie Braggs</v>
      </c>
      <c r="E105" s="39" t="str">
        <f>INDEX('MO Store'!B:B,MATCH('Week Wise OT Hours'!$G105,'MO Store'!$A:$A,0))</f>
        <v>Austin</v>
      </c>
      <c r="F105" s="39" t="str">
        <f>INDEX('MO Store'!C:C,MATCH('Week Wise OT Hours'!$G105,'MO Store'!$A:$A,0))</f>
        <v>OLTORF</v>
      </c>
      <c r="G105" s="38">
        <v>176020</v>
      </c>
      <c r="H105" s="40" t="str">
        <f>INDEX('MO Store'!I:I,MATCH('Week Wise OT Hours'!$G105,'MO Store'!$A:$A,0))</f>
        <v>Regular</v>
      </c>
      <c r="I105" s="89" t="s">
        <v>133</v>
      </c>
      <c r="J105" s="90" t="s">
        <v>2099</v>
      </c>
      <c r="K105" s="38">
        <v>0</v>
      </c>
      <c r="L105" s="39">
        <v>0</v>
      </c>
      <c r="M105" s="39">
        <v>1.1200000000000001</v>
      </c>
      <c r="N105" s="39">
        <v>0.2</v>
      </c>
      <c r="O105" s="39">
        <v>2.42</v>
      </c>
      <c r="P105" s="39">
        <v>1.77</v>
      </c>
      <c r="Q105" s="39">
        <v>0</v>
      </c>
      <c r="R105" s="39">
        <v>0.59</v>
      </c>
      <c r="S105" s="39">
        <v>0</v>
      </c>
      <c r="T105" s="39">
        <v>0.28999999999999998</v>
      </c>
      <c r="U105" s="39">
        <v>0</v>
      </c>
      <c r="V105" s="39">
        <v>0</v>
      </c>
      <c r="W105" s="39">
        <v>0</v>
      </c>
      <c r="X105" s="39">
        <v>0</v>
      </c>
      <c r="Y105" s="39">
        <v>0</v>
      </c>
      <c r="Z105" s="39">
        <v>0</v>
      </c>
      <c r="AA105" s="39">
        <v>0</v>
      </c>
      <c r="AB105" s="39">
        <v>0</v>
      </c>
      <c r="AC105" s="39">
        <v>0</v>
      </c>
      <c r="AD105" s="39">
        <v>0</v>
      </c>
    </row>
    <row r="106" spans="1:30" x14ac:dyDescent="0.25">
      <c r="A106" s="39" t="str">
        <f>INDEX('MO Store'!D:D,MATCH('Week Wise OT Hours'!$G106,'MO Store'!$A:$A,0))</f>
        <v>Anthony Galichet</v>
      </c>
      <c r="B106" s="39" t="str">
        <f>INDEX('MO Store'!F:F,MATCH('Week Wise OT Hours'!$G106,'MO Store'!$A:$A,0))</f>
        <v>Romio Hamdar</v>
      </c>
      <c r="C106" s="39" t="str">
        <f>INDEX('MO Store'!G:G,MATCH('Week Wise OT Hours'!$G106,'MO Store'!$A:$A,0))</f>
        <v>Isreal Gomez- Level Up</v>
      </c>
      <c r="D106" s="39" t="str">
        <f>INDEX('MO Store'!E:E,MATCH('Week Wise OT Hours'!$G106,'MO Store'!$A:$A,0))</f>
        <v>Brittanie Braggs</v>
      </c>
      <c r="E106" s="39" t="str">
        <f>INDEX('MO Store'!B:B,MATCH('Week Wise OT Hours'!$G106,'MO Store'!$A:$A,0))</f>
        <v>Houston East</v>
      </c>
      <c r="F106" s="39" t="str">
        <f>INDEX('MO Store'!C:C,MATCH('Week Wise OT Hours'!$G106,'MO Store'!$A:$A,0))</f>
        <v>Falls Creek Humble</v>
      </c>
      <c r="G106" s="38">
        <v>176028</v>
      </c>
      <c r="H106" s="40" t="str">
        <f>INDEX('MO Store'!I:I,MATCH('Week Wise OT Hours'!$G106,'MO Store'!$A:$A,0))</f>
        <v>Battleship</v>
      </c>
      <c r="I106" s="89" t="s">
        <v>134</v>
      </c>
      <c r="J106" s="90" t="s">
        <v>2155</v>
      </c>
      <c r="K106" s="38">
        <v>0</v>
      </c>
      <c r="L106" s="39">
        <v>2.57</v>
      </c>
      <c r="M106" s="39">
        <v>0</v>
      </c>
      <c r="N106" s="39">
        <v>0</v>
      </c>
      <c r="O106" s="39">
        <v>0</v>
      </c>
      <c r="P106" s="39">
        <v>0</v>
      </c>
      <c r="Q106" s="39">
        <v>0</v>
      </c>
      <c r="R106" s="39">
        <v>0.2</v>
      </c>
      <c r="S106" s="39">
        <v>0</v>
      </c>
      <c r="T106" s="39">
        <v>0.25</v>
      </c>
      <c r="U106" s="39">
        <v>0.6</v>
      </c>
      <c r="V106" s="39">
        <v>1.03</v>
      </c>
      <c r="W106" s="39">
        <v>0.79</v>
      </c>
      <c r="X106" s="39">
        <v>0</v>
      </c>
      <c r="Y106" s="39">
        <v>0.63</v>
      </c>
      <c r="Z106" s="39">
        <v>0</v>
      </c>
      <c r="AA106" s="39">
        <v>1.78</v>
      </c>
      <c r="AB106" s="39">
        <v>4.5999999999999996</v>
      </c>
      <c r="AC106" s="39">
        <v>0.43</v>
      </c>
      <c r="AD106" s="39">
        <v>2.0299999999999998</v>
      </c>
    </row>
    <row r="107" spans="1:30" x14ac:dyDescent="0.25">
      <c r="A107" s="39" t="str">
        <f>INDEX('MO Store'!D:D,MATCH('Week Wise OT Hours'!$G107,'MO Store'!$A:$A,0))</f>
        <v>Anthony Galichet</v>
      </c>
      <c r="B107" s="39" t="str">
        <f>INDEX('MO Store'!F:F,MATCH('Week Wise OT Hours'!$G107,'MO Store'!$A:$A,0))</f>
        <v>Romio Hamdar</v>
      </c>
      <c r="C107" s="39" t="str">
        <f>INDEX('MO Store'!G:G,MATCH('Week Wise OT Hours'!$G107,'MO Store'!$A:$A,0))</f>
        <v>Veronica Ramos</v>
      </c>
      <c r="D107" s="39" t="str">
        <f>INDEX('MO Store'!E:E,MATCH('Week Wise OT Hours'!$G107,'MO Store'!$A:$A,0))</f>
        <v>Brittanie Braggs</v>
      </c>
      <c r="E107" s="39" t="str">
        <f>INDEX('MO Store'!B:B,MATCH('Week Wise OT Hours'!$G107,'MO Store'!$A:$A,0))</f>
        <v>San Antonio/Laredo</v>
      </c>
      <c r="F107" s="39" t="str">
        <f>INDEX('MO Store'!C:C,MATCH('Week Wise OT Hours'!$G107,'MO Store'!$A:$A,0))</f>
        <v>DEL RIO</v>
      </c>
      <c r="G107" s="38">
        <v>207754</v>
      </c>
      <c r="H107" s="40" t="str">
        <f>INDEX('MO Store'!I:I,MATCH('Week Wise OT Hours'!$G107,'MO Store'!$A:$A,0))</f>
        <v>Flagship</v>
      </c>
      <c r="I107" s="89" t="s">
        <v>251</v>
      </c>
      <c r="J107" s="90" t="s">
        <v>2306</v>
      </c>
      <c r="K107" s="38">
        <v>0</v>
      </c>
      <c r="L107" s="39">
        <v>0</v>
      </c>
      <c r="M107" s="39">
        <v>0</v>
      </c>
      <c r="N107" s="39">
        <v>0</v>
      </c>
      <c r="O107" s="39">
        <v>0</v>
      </c>
      <c r="P107" s="39">
        <v>0</v>
      </c>
      <c r="Q107" s="39">
        <v>0</v>
      </c>
      <c r="R107" s="39">
        <v>0</v>
      </c>
      <c r="S107" s="39">
        <v>0</v>
      </c>
      <c r="T107" s="39">
        <v>0</v>
      </c>
      <c r="U107" s="39">
        <v>0</v>
      </c>
      <c r="V107" s="39">
        <v>0</v>
      </c>
      <c r="W107" s="39">
        <v>0</v>
      </c>
      <c r="X107" s="39">
        <v>0</v>
      </c>
      <c r="Y107" s="39">
        <v>0</v>
      </c>
      <c r="Z107" s="39">
        <v>0</v>
      </c>
      <c r="AA107" s="39">
        <v>0</v>
      </c>
      <c r="AB107" s="39">
        <v>0</v>
      </c>
      <c r="AC107" s="39">
        <v>0</v>
      </c>
      <c r="AD107" s="39">
        <v>0</v>
      </c>
    </row>
    <row r="108" spans="1:30" x14ac:dyDescent="0.25">
      <c r="A108" s="39" t="str">
        <f>INDEX('MO Store'!D:D,MATCH('Week Wise OT Hours'!$G108,'MO Store'!$A:$A,0))</f>
        <v>Anthony Galichet</v>
      </c>
      <c r="B108" s="39" t="str">
        <f>INDEX('MO Store'!F:F,MATCH('Week Wise OT Hours'!$G108,'MO Store'!$A:$A,0))</f>
        <v>Romio Hamdar</v>
      </c>
      <c r="C108" s="39" t="str">
        <f>INDEX('MO Store'!G:G,MATCH('Week Wise OT Hours'!$G108,'MO Store'!$A:$A,0))</f>
        <v>Isreal Gomez- Level Up</v>
      </c>
      <c r="D108" s="39" t="str">
        <f>INDEX('MO Store'!E:E,MATCH('Week Wise OT Hours'!$G108,'MO Store'!$A:$A,0))</f>
        <v>Brittanie Braggs</v>
      </c>
      <c r="E108" s="39" t="str">
        <f>INDEX('MO Store'!B:B,MATCH('Week Wise OT Hours'!$G108,'MO Store'!$A:$A,0))</f>
        <v>Houston East</v>
      </c>
      <c r="F108" s="39" t="str">
        <f>INDEX('MO Store'!C:C,MATCH('Week Wise OT Hours'!$G108,'MO Store'!$A:$A,0))</f>
        <v>Jasper</v>
      </c>
      <c r="G108" s="38">
        <v>215661</v>
      </c>
      <c r="H108" s="40" t="str">
        <f>INDEX('MO Store'!I:I,MATCH('Week Wise OT Hours'!$G108,'MO Store'!$A:$A,0))</f>
        <v>Regular</v>
      </c>
      <c r="I108" s="89" t="s">
        <v>315</v>
      </c>
      <c r="J108" s="90" t="s">
        <v>2307</v>
      </c>
      <c r="K108" s="38">
        <v>0</v>
      </c>
      <c r="L108" s="39">
        <v>0</v>
      </c>
      <c r="M108" s="39">
        <v>0</v>
      </c>
      <c r="N108" s="39">
        <v>0</v>
      </c>
      <c r="O108" s="39">
        <v>0</v>
      </c>
      <c r="P108" s="39">
        <v>0</v>
      </c>
      <c r="Q108" s="39">
        <v>0</v>
      </c>
      <c r="R108" s="39">
        <v>0</v>
      </c>
      <c r="S108" s="39">
        <v>0</v>
      </c>
      <c r="T108" s="39">
        <v>0</v>
      </c>
      <c r="U108" s="39">
        <v>0</v>
      </c>
      <c r="V108" s="39">
        <v>0</v>
      </c>
      <c r="W108" s="39">
        <v>0</v>
      </c>
      <c r="X108" s="39">
        <v>0</v>
      </c>
      <c r="Y108" s="39">
        <v>0</v>
      </c>
      <c r="Z108" s="39">
        <v>0</v>
      </c>
      <c r="AA108" s="39">
        <v>0</v>
      </c>
      <c r="AB108" s="39">
        <v>0</v>
      </c>
      <c r="AC108" s="39">
        <v>0</v>
      </c>
      <c r="AD108" s="39">
        <v>0</v>
      </c>
    </row>
    <row r="109" spans="1:30" x14ac:dyDescent="0.25">
      <c r="A109" s="39" t="str">
        <f>INDEX('MO Store'!D:D,MATCH('Week Wise OT Hours'!$G109,'MO Store'!$A:$A,0))</f>
        <v>Anthony Galichet</v>
      </c>
      <c r="B109" s="39" t="str">
        <f>INDEX('MO Store'!F:F,MATCH('Week Wise OT Hours'!$G109,'MO Store'!$A:$A,0))</f>
        <v>No SD</v>
      </c>
      <c r="C109" s="39" t="str">
        <f>INDEX('MO Store'!G:G,MATCH('Week Wise OT Hours'!$G109,'MO Store'!$A:$A,0))</f>
        <v>Jayme Roraff</v>
      </c>
      <c r="D109" s="39" t="str">
        <f>INDEX('MO Store'!E:E,MATCH('Week Wise OT Hours'!$G109,'MO Store'!$A:$A,0))</f>
        <v>Brittanie Braggs</v>
      </c>
      <c r="E109" s="39" t="str">
        <f>INDEX('MO Store'!B:B,MATCH('Week Wise OT Hours'!$G109,'MO Store'!$A:$A,0))</f>
        <v>Wisconsin West</v>
      </c>
      <c r="F109" s="39" t="str">
        <f>INDEX('MO Store'!C:C,MATCH('Week Wise OT Hours'!$G109,'MO Store'!$A:$A,0))</f>
        <v>Tomah Buan Street</v>
      </c>
      <c r="G109" s="38">
        <v>180228</v>
      </c>
      <c r="H109" s="40" t="str">
        <f>INDEX('MO Store'!I:I,MATCH('Week Wise OT Hours'!$G109,'MO Store'!$A:$A,0))</f>
        <v>Battleship</v>
      </c>
      <c r="I109" s="89" t="s">
        <v>225</v>
      </c>
      <c r="J109" s="90" t="s">
        <v>2308</v>
      </c>
      <c r="K109" s="38">
        <v>0</v>
      </c>
      <c r="L109" s="39">
        <v>0</v>
      </c>
      <c r="M109" s="39">
        <v>0</v>
      </c>
      <c r="N109" s="39">
        <v>0</v>
      </c>
      <c r="O109" s="39">
        <v>0</v>
      </c>
      <c r="P109" s="39">
        <v>0</v>
      </c>
      <c r="Q109" s="39">
        <v>0</v>
      </c>
      <c r="R109" s="39">
        <v>0</v>
      </c>
      <c r="S109" s="39">
        <v>0</v>
      </c>
      <c r="T109" s="39">
        <v>0</v>
      </c>
      <c r="U109" s="39">
        <v>0</v>
      </c>
      <c r="V109" s="39">
        <v>0</v>
      </c>
      <c r="W109" s="39">
        <v>0</v>
      </c>
      <c r="X109" s="39">
        <v>0</v>
      </c>
      <c r="Y109" s="39">
        <v>0</v>
      </c>
      <c r="Z109" s="39">
        <v>0</v>
      </c>
      <c r="AA109" s="39">
        <v>0</v>
      </c>
      <c r="AB109" s="39">
        <v>0</v>
      </c>
      <c r="AC109" s="39">
        <v>0</v>
      </c>
      <c r="AD109" s="39">
        <v>0</v>
      </c>
    </row>
    <row r="110" spans="1:30" x14ac:dyDescent="0.25">
      <c r="A110" s="39" t="str">
        <f>INDEX('MO Store'!D:D,MATCH('Week Wise OT Hours'!$G110,'MO Store'!$A:$A,0))</f>
        <v>Anthony Galichet</v>
      </c>
      <c r="B110" s="39" t="str">
        <f>INDEX('MO Store'!F:F,MATCH('Week Wise OT Hours'!$G110,'MO Store'!$A:$A,0))</f>
        <v>No SD</v>
      </c>
      <c r="C110" s="39" t="str">
        <f>INDEX('MO Store'!G:G,MATCH('Week Wise OT Hours'!$G110,'MO Store'!$A:$A,0))</f>
        <v>Susu Leong</v>
      </c>
      <c r="D110" s="39" t="str">
        <f>INDEX('MO Store'!E:E,MATCH('Week Wise OT Hours'!$G110,'MO Store'!$A:$A,0))</f>
        <v>Brittanie Braggs</v>
      </c>
      <c r="E110" s="39" t="str">
        <f>INDEX('MO Store'!B:B,MATCH('Week Wise OT Hours'!$G110,'MO Store'!$A:$A,0))</f>
        <v>Arizona</v>
      </c>
      <c r="F110" s="39" t="str">
        <f>INDEX('MO Store'!C:C,MATCH('Week Wise OT Hours'!$G110,'MO Store'!$A:$A,0))</f>
        <v>Old Vail Plaza</v>
      </c>
      <c r="G110" s="38">
        <v>222262</v>
      </c>
      <c r="H110" s="40" t="str">
        <f>INDEX('MO Store'!I:I,MATCH('Week Wise OT Hours'!$G110,'MO Store'!$A:$A,0))</f>
        <v>Regular</v>
      </c>
      <c r="I110" s="89" t="s">
        <v>119</v>
      </c>
      <c r="J110" s="90" t="s">
        <v>2309</v>
      </c>
      <c r="K110" s="38">
        <v>0</v>
      </c>
      <c r="L110" s="39">
        <v>0</v>
      </c>
      <c r="M110" s="39">
        <v>0</v>
      </c>
      <c r="N110" s="39">
        <v>0</v>
      </c>
      <c r="O110" s="39">
        <v>0</v>
      </c>
      <c r="P110" s="39">
        <v>0</v>
      </c>
      <c r="Q110" s="39">
        <v>0</v>
      </c>
      <c r="R110" s="39">
        <v>0</v>
      </c>
      <c r="S110" s="39">
        <v>0</v>
      </c>
      <c r="T110" s="39">
        <v>0</v>
      </c>
      <c r="U110" s="39">
        <v>0</v>
      </c>
      <c r="V110" s="39">
        <v>0</v>
      </c>
      <c r="W110" s="39">
        <v>0</v>
      </c>
      <c r="X110" s="39">
        <v>0</v>
      </c>
      <c r="Y110" s="39">
        <v>0</v>
      </c>
      <c r="Z110" s="39">
        <v>0</v>
      </c>
      <c r="AA110" s="39">
        <v>0</v>
      </c>
      <c r="AB110" s="39">
        <v>0</v>
      </c>
      <c r="AC110" s="39">
        <v>0</v>
      </c>
      <c r="AD110" s="39">
        <v>0</v>
      </c>
    </row>
    <row r="111" spans="1:30" x14ac:dyDescent="0.25">
      <c r="A111" s="39" t="str">
        <f>INDEX('MO Store'!D:D,MATCH('Week Wise OT Hours'!$G111,'MO Store'!$A:$A,0))</f>
        <v>Anthony Galichet</v>
      </c>
      <c r="B111" s="39" t="str">
        <f>INDEX('MO Store'!F:F,MATCH('Week Wise OT Hours'!$G111,'MO Store'!$A:$A,0))</f>
        <v>Romio Hamdar</v>
      </c>
      <c r="C111" s="39" t="str">
        <f>INDEX('MO Store'!G:G,MATCH('Week Wise OT Hours'!$G111,'MO Store'!$A:$A,0))</f>
        <v>Carlos Ayala-Level Up</v>
      </c>
      <c r="D111" s="39" t="str">
        <f>INDEX('MO Store'!E:E,MATCH('Week Wise OT Hours'!$G111,'MO Store'!$A:$A,0))</f>
        <v>Brittanie Braggs</v>
      </c>
      <c r="E111" s="39" t="str">
        <f>INDEX('MO Store'!B:B,MATCH('Week Wise OT Hours'!$G111,'MO Store'!$A:$A,0))</f>
        <v>Houston South West</v>
      </c>
      <c r="F111" s="39" t="str">
        <f>INDEX('MO Store'!C:C,MATCH('Week Wise OT Hours'!$G111,'MO Store'!$A:$A,0))</f>
        <v>Little York Rd</v>
      </c>
      <c r="G111" s="38">
        <v>217138</v>
      </c>
      <c r="H111" s="40" t="str">
        <f>INDEX('MO Store'!I:I,MATCH('Week Wise OT Hours'!$G111,'MO Store'!$A:$A,0))</f>
        <v>Regular</v>
      </c>
      <c r="I111" s="89" t="s">
        <v>381</v>
      </c>
      <c r="J111" s="90" t="s">
        <v>2310</v>
      </c>
      <c r="K111" s="38">
        <v>0</v>
      </c>
      <c r="L111" s="39">
        <v>0</v>
      </c>
      <c r="M111" s="39">
        <v>0</v>
      </c>
      <c r="N111" s="39">
        <v>0</v>
      </c>
      <c r="O111" s="39">
        <v>0</v>
      </c>
      <c r="P111" s="39">
        <v>0</v>
      </c>
      <c r="Q111" s="39">
        <v>0</v>
      </c>
      <c r="R111" s="39">
        <v>0</v>
      </c>
      <c r="S111" s="39">
        <v>0</v>
      </c>
      <c r="T111" s="39">
        <v>0</v>
      </c>
      <c r="U111" s="39">
        <v>0</v>
      </c>
      <c r="V111" s="39">
        <v>0</v>
      </c>
      <c r="W111" s="39">
        <v>0</v>
      </c>
      <c r="X111" s="39">
        <v>0</v>
      </c>
      <c r="Y111" s="39">
        <v>0</v>
      </c>
      <c r="Z111" s="39">
        <v>0</v>
      </c>
      <c r="AA111" s="39">
        <v>0</v>
      </c>
      <c r="AB111" s="39">
        <v>0</v>
      </c>
      <c r="AC111" s="39">
        <v>0</v>
      </c>
      <c r="AD111" s="39">
        <v>0</v>
      </c>
    </row>
    <row r="112" spans="1:30" x14ac:dyDescent="0.25">
      <c r="A112" s="39" t="str">
        <f>INDEX('MO Store'!D:D,MATCH('Week Wise OT Hours'!$G112,'MO Store'!$A:$A,0))</f>
        <v>Anthony Galichet</v>
      </c>
      <c r="B112" s="39" t="str">
        <f>INDEX('MO Store'!F:F,MATCH('Week Wise OT Hours'!$G112,'MO Store'!$A:$A,0))</f>
        <v>Romio Hamdar</v>
      </c>
      <c r="C112" s="39" t="str">
        <f>INDEX('MO Store'!G:G,MATCH('Week Wise OT Hours'!$G112,'MO Store'!$A:$A,0))</f>
        <v>Carlos Ayala-Level Up</v>
      </c>
      <c r="D112" s="39" t="str">
        <f>INDEX('MO Store'!E:E,MATCH('Week Wise OT Hours'!$G112,'MO Store'!$A:$A,0))</f>
        <v>Brittanie Braggs</v>
      </c>
      <c r="E112" s="39" t="str">
        <f>INDEX('MO Store'!B:B,MATCH('Week Wise OT Hours'!$G112,'MO Store'!$A:$A,0))</f>
        <v>Houston South West</v>
      </c>
      <c r="F112" s="39" t="str">
        <f>INDEX('MO Store'!C:C,MATCH('Week Wise OT Hours'!$G112,'MO Store'!$A:$A,0))</f>
        <v>Presidio</v>
      </c>
      <c r="G112" s="38">
        <v>211049</v>
      </c>
      <c r="H112" s="40" t="str">
        <f>INDEX('MO Store'!I:I,MATCH('Week Wise OT Hours'!$G112,'MO Store'!$A:$A,0))</f>
        <v>Regular</v>
      </c>
      <c r="I112" s="89" t="s">
        <v>389</v>
      </c>
      <c r="J112" s="90" t="s">
        <v>2311</v>
      </c>
      <c r="K112" s="38">
        <v>0</v>
      </c>
      <c r="L112" s="39">
        <v>0</v>
      </c>
      <c r="M112" s="39">
        <v>0</v>
      </c>
      <c r="N112" s="39">
        <v>0</v>
      </c>
      <c r="O112" s="39">
        <v>0</v>
      </c>
      <c r="P112" s="39">
        <v>0</v>
      </c>
      <c r="Q112" s="39">
        <v>0</v>
      </c>
      <c r="R112" s="39">
        <v>0</v>
      </c>
      <c r="S112" s="39">
        <v>0</v>
      </c>
      <c r="T112" s="39">
        <v>0</v>
      </c>
      <c r="U112" s="39">
        <v>0</v>
      </c>
      <c r="V112" s="39">
        <v>0</v>
      </c>
      <c r="W112" s="39">
        <v>0</v>
      </c>
      <c r="X112" s="39">
        <v>0</v>
      </c>
      <c r="Y112" s="39">
        <v>0</v>
      </c>
      <c r="Z112" s="39">
        <v>0</v>
      </c>
      <c r="AA112" s="39">
        <v>0</v>
      </c>
      <c r="AB112" s="39">
        <v>0</v>
      </c>
      <c r="AC112" s="39">
        <v>0</v>
      </c>
      <c r="AD112" s="39">
        <v>0</v>
      </c>
    </row>
    <row r="113" spans="1:30" x14ac:dyDescent="0.25">
      <c r="A113" s="39" t="str">
        <f>INDEX('MO Store'!D:D,MATCH('Week Wise OT Hours'!$G113,'MO Store'!$A:$A,0))</f>
        <v>Anthony Galichet</v>
      </c>
      <c r="B113" s="39" t="str">
        <f>INDEX('MO Store'!F:F,MATCH('Week Wise OT Hours'!$G113,'MO Store'!$A:$A,0))</f>
        <v>No SD</v>
      </c>
      <c r="C113" s="39" t="str">
        <f>INDEX('MO Store'!G:G,MATCH('Week Wise OT Hours'!$G113,'MO Store'!$A:$A,0))</f>
        <v>Jayme Roraff</v>
      </c>
      <c r="D113" s="39" t="str">
        <f>INDEX('MO Store'!E:E,MATCH('Week Wise OT Hours'!$G113,'MO Store'!$A:$A,0))</f>
        <v>Brittanie Braggs</v>
      </c>
      <c r="E113" s="39" t="str">
        <f>INDEX('MO Store'!B:B,MATCH('Week Wise OT Hours'!$G113,'MO Store'!$A:$A,0))</f>
        <v>Wisconsin West</v>
      </c>
      <c r="F113" s="39" t="str">
        <f>INDEX('MO Store'!C:C,MATCH('Week Wise OT Hours'!$G113,'MO Store'!$A:$A,0))</f>
        <v>Sterling</v>
      </c>
      <c r="G113" s="38">
        <v>236188</v>
      </c>
      <c r="H113" s="40" t="str">
        <f>INDEX('MO Store'!I:I,MATCH('Week Wise OT Hours'!$G113,'MO Store'!$A:$A,0))</f>
        <v>Regular</v>
      </c>
      <c r="I113" s="89" t="s">
        <v>398</v>
      </c>
      <c r="J113" s="90" t="s">
        <v>2312</v>
      </c>
      <c r="K113" s="38">
        <v>0</v>
      </c>
      <c r="L113" s="39">
        <v>0</v>
      </c>
      <c r="M113" s="39">
        <v>0</v>
      </c>
      <c r="N113" s="39">
        <v>0</v>
      </c>
      <c r="O113" s="39">
        <v>0</v>
      </c>
      <c r="P113" s="39">
        <v>0</v>
      </c>
      <c r="Q113" s="39">
        <v>0</v>
      </c>
      <c r="R113" s="39">
        <v>0</v>
      </c>
      <c r="S113" s="39">
        <v>0</v>
      </c>
      <c r="T113" s="39">
        <v>0</v>
      </c>
      <c r="U113" s="39">
        <v>0</v>
      </c>
      <c r="V113" s="39">
        <v>0</v>
      </c>
      <c r="W113" s="39">
        <v>0</v>
      </c>
      <c r="X113" s="39">
        <v>0</v>
      </c>
      <c r="Y113" s="39">
        <v>0</v>
      </c>
      <c r="Z113" s="39">
        <v>0</v>
      </c>
      <c r="AA113" s="39">
        <v>0</v>
      </c>
      <c r="AB113" s="39">
        <v>0</v>
      </c>
      <c r="AC113" s="39">
        <v>0</v>
      </c>
      <c r="AD113" s="39">
        <v>0</v>
      </c>
    </row>
    <row r="114" spans="1:30" x14ac:dyDescent="0.25">
      <c r="A114" s="39" t="str">
        <f>INDEX('MO Store'!D:D,MATCH('Week Wise OT Hours'!$G114,'MO Store'!$A:$A,0))</f>
        <v>Anthony Galichet</v>
      </c>
      <c r="B114" s="39" t="str">
        <f>INDEX('MO Store'!F:F,MATCH('Week Wise OT Hours'!$G114,'MO Store'!$A:$A,0))</f>
        <v>Romio Hamdar</v>
      </c>
      <c r="C114" s="39" t="str">
        <f>INDEX('MO Store'!G:G,MATCH('Week Wise OT Hours'!$G114,'MO Store'!$A:$A,0))</f>
        <v>Carlos Ayala-Level Up</v>
      </c>
      <c r="D114" s="39" t="str">
        <f>INDEX('MO Store'!E:E,MATCH('Week Wise OT Hours'!$G114,'MO Store'!$A:$A,0))</f>
        <v>Brittanie Braggs</v>
      </c>
      <c r="E114" s="39" t="str">
        <f>INDEX('MO Store'!B:B,MATCH('Week Wise OT Hours'!$G114,'MO Store'!$A:$A,0))</f>
        <v>Houston South West</v>
      </c>
      <c r="F114" s="39" t="str">
        <f>INDEX('MO Store'!C:C,MATCH('Week Wise OT Hours'!$G114,'MO Store'!$A:$A,0))</f>
        <v>Rice Ave</v>
      </c>
      <c r="G114" s="38">
        <v>174112</v>
      </c>
      <c r="H114" s="40" t="str">
        <f>INDEX('MO Store'!I:I,MATCH('Week Wise OT Hours'!$G114,'MO Store'!$A:$A,0))</f>
        <v>Regular</v>
      </c>
      <c r="I114" s="89" t="s">
        <v>399</v>
      </c>
      <c r="J114" s="90" t="s">
        <v>2313</v>
      </c>
      <c r="K114" s="38">
        <v>0</v>
      </c>
      <c r="L114" s="39">
        <v>0</v>
      </c>
      <c r="M114" s="39">
        <v>0</v>
      </c>
      <c r="N114" s="39">
        <v>0</v>
      </c>
      <c r="O114" s="39">
        <v>0</v>
      </c>
      <c r="P114" s="39">
        <v>0</v>
      </c>
      <c r="Q114" s="39">
        <v>0</v>
      </c>
      <c r="R114" s="39">
        <v>0</v>
      </c>
      <c r="S114" s="39">
        <v>0</v>
      </c>
      <c r="T114" s="39">
        <v>0</v>
      </c>
      <c r="U114" s="39">
        <v>0</v>
      </c>
      <c r="V114" s="39">
        <v>0</v>
      </c>
      <c r="W114" s="39">
        <v>0</v>
      </c>
      <c r="X114" s="39">
        <v>0</v>
      </c>
      <c r="Y114" s="39">
        <v>0</v>
      </c>
      <c r="Z114" s="39">
        <v>0</v>
      </c>
      <c r="AA114" s="39">
        <v>0</v>
      </c>
      <c r="AB114" s="39">
        <v>0</v>
      </c>
      <c r="AC114" s="39">
        <v>0</v>
      </c>
      <c r="AD114" s="39">
        <v>0</v>
      </c>
    </row>
    <row r="115" spans="1:30" x14ac:dyDescent="0.25">
      <c r="A115" s="39" t="str">
        <f>INDEX('MO Store'!D:D,MATCH('Week Wise OT Hours'!$G115,'MO Store'!$A:$A,0))</f>
        <v>Anthony Galichet</v>
      </c>
      <c r="B115" s="39" t="str">
        <f>INDEX('MO Store'!F:F,MATCH('Week Wise OT Hours'!$G115,'MO Store'!$A:$A,0))</f>
        <v>No SD</v>
      </c>
      <c r="C115" s="39" t="str">
        <f>INDEX('MO Store'!G:G,MATCH('Week Wise OT Hours'!$G115,'MO Store'!$A:$A,0))</f>
        <v>North Carolina Market - No TM</v>
      </c>
      <c r="D115" s="39" t="str">
        <f>INDEX('MO Store'!E:E,MATCH('Week Wise OT Hours'!$G115,'MO Store'!$A:$A,0))</f>
        <v>Brittanie Braggs</v>
      </c>
      <c r="E115" s="39" t="str">
        <f>INDEX('MO Store'!B:B,MATCH('Week Wise OT Hours'!$G115,'MO Store'!$A:$A,0))</f>
        <v>North Carolina</v>
      </c>
      <c r="F115" s="39" t="str">
        <f>INDEX('MO Store'!C:C,MATCH('Week Wise OT Hours'!$G115,'MO Store'!$A:$A,0))</f>
        <v>Mocksville</v>
      </c>
      <c r="G115" s="38">
        <v>221882</v>
      </c>
      <c r="H115" s="40" t="str">
        <f>INDEX('MO Store'!I:I,MATCH('Week Wise OT Hours'!$G115,'MO Store'!$A:$A,0))</f>
        <v>Focus</v>
      </c>
      <c r="I115" s="89" t="s">
        <v>404</v>
      </c>
      <c r="J115" s="90" t="s">
        <v>2314</v>
      </c>
      <c r="K115" s="38">
        <v>0</v>
      </c>
      <c r="L115" s="39">
        <v>0</v>
      </c>
      <c r="M115" s="39">
        <v>0</v>
      </c>
      <c r="N115" s="39">
        <v>0</v>
      </c>
      <c r="O115" s="39">
        <v>0</v>
      </c>
      <c r="P115" s="39">
        <v>0</v>
      </c>
      <c r="Q115" s="39">
        <v>0</v>
      </c>
      <c r="R115" s="39">
        <v>0</v>
      </c>
      <c r="S115" s="39">
        <v>0</v>
      </c>
      <c r="T115" s="39">
        <v>0</v>
      </c>
      <c r="U115" s="39">
        <v>0</v>
      </c>
      <c r="V115" s="39">
        <v>0</v>
      </c>
      <c r="W115" s="39">
        <v>0</v>
      </c>
      <c r="X115" s="39">
        <v>0</v>
      </c>
      <c r="Y115" s="39">
        <v>0</v>
      </c>
      <c r="Z115" s="39">
        <v>0</v>
      </c>
      <c r="AA115" s="39">
        <v>0</v>
      </c>
      <c r="AB115" s="39">
        <v>0</v>
      </c>
      <c r="AC115" s="39">
        <v>0</v>
      </c>
      <c r="AD115" s="39">
        <v>0</v>
      </c>
    </row>
    <row r="116" spans="1:30" x14ac:dyDescent="0.25">
      <c r="A116" s="39" t="str">
        <f>INDEX('MO Store'!D:D,MATCH('Week Wise OT Hours'!$G116,'MO Store'!$A:$A,0))</f>
        <v>Anthony Galichet</v>
      </c>
      <c r="B116" s="39" t="str">
        <f>INDEX('MO Store'!F:F,MATCH('Week Wise OT Hours'!$G116,'MO Store'!$A:$A,0))</f>
        <v>Romio Hamdar</v>
      </c>
      <c r="C116" s="39" t="str">
        <f>INDEX('MO Store'!G:G,MATCH('Week Wise OT Hours'!$G116,'MO Store'!$A:$A,0))</f>
        <v>Carlos Ayala-Level Up</v>
      </c>
      <c r="D116" s="39" t="str">
        <f>INDEX('MO Store'!E:E,MATCH('Week Wise OT Hours'!$G116,'MO Store'!$A:$A,0))</f>
        <v>Brittanie Braggs</v>
      </c>
      <c r="E116" s="39" t="str">
        <f>INDEX('MO Store'!B:B,MATCH('Week Wise OT Hours'!$G116,'MO Store'!$A:$A,0))</f>
        <v>Houston South West</v>
      </c>
      <c r="F116" s="39" t="str">
        <f>INDEX('MO Store'!C:C,MATCH('Week Wise OT Hours'!$G116,'MO Store'!$A:$A,0))</f>
        <v>The Grid</v>
      </c>
      <c r="G116" s="38">
        <v>209858</v>
      </c>
      <c r="H116" s="40" t="str">
        <f>INDEX('MO Store'!I:I,MATCH('Week Wise OT Hours'!$G116,'MO Store'!$A:$A,0))</f>
        <v>Battleship</v>
      </c>
      <c r="I116" s="89" t="s">
        <v>408</v>
      </c>
      <c r="J116" s="90" t="s">
        <v>2315</v>
      </c>
      <c r="K116" s="38">
        <v>0</v>
      </c>
      <c r="L116" s="39">
        <v>0</v>
      </c>
      <c r="M116" s="39">
        <v>0</v>
      </c>
      <c r="N116" s="39">
        <v>0</v>
      </c>
      <c r="O116" s="39">
        <v>0</v>
      </c>
      <c r="P116" s="39">
        <v>0</v>
      </c>
      <c r="Q116" s="39">
        <v>0</v>
      </c>
      <c r="R116" s="39">
        <v>0</v>
      </c>
      <c r="S116" s="39">
        <v>0</v>
      </c>
      <c r="T116" s="39">
        <v>0</v>
      </c>
      <c r="U116" s="39">
        <v>0</v>
      </c>
      <c r="V116" s="39">
        <v>0</v>
      </c>
      <c r="W116" s="39">
        <v>0</v>
      </c>
      <c r="X116" s="39">
        <v>0</v>
      </c>
      <c r="Y116" s="39">
        <v>0</v>
      </c>
      <c r="Z116" s="39">
        <v>0</v>
      </c>
      <c r="AA116" s="39">
        <v>0</v>
      </c>
      <c r="AB116" s="39">
        <v>0</v>
      </c>
      <c r="AC116" s="39">
        <v>0</v>
      </c>
      <c r="AD116" s="39">
        <v>0</v>
      </c>
    </row>
    <row r="117" spans="1:30" x14ac:dyDescent="0.25">
      <c r="A117" s="39" t="str">
        <f>INDEX('MO Store'!D:D,MATCH('Week Wise OT Hours'!$G117,'MO Store'!$A:$A,0))</f>
        <v>Anthony Galichet</v>
      </c>
      <c r="B117" s="39" t="str">
        <f>INDEX('MO Store'!F:F,MATCH('Week Wise OT Hours'!$G117,'MO Store'!$A:$A,0))</f>
        <v>Romio Hamdar</v>
      </c>
      <c r="C117" s="39" t="str">
        <f>INDEX('MO Store'!G:G,MATCH('Week Wise OT Hours'!$G117,'MO Store'!$A:$A,0))</f>
        <v>Veronica Ramos</v>
      </c>
      <c r="D117" s="39" t="str">
        <f>INDEX('MO Store'!E:E,MATCH('Week Wise OT Hours'!$G117,'MO Store'!$A:$A,0))</f>
        <v>Brittanie Braggs</v>
      </c>
      <c r="E117" s="39" t="str">
        <f>INDEX('MO Store'!B:B,MATCH('Week Wise OT Hours'!$G117,'MO Store'!$A:$A,0))</f>
        <v>San Antonio/Laredo</v>
      </c>
      <c r="F117" s="39" t="str">
        <f>INDEX('MO Store'!C:C,MATCH('Week Wise OT Hours'!$G117,'MO Store'!$A:$A,0))</f>
        <v>Laredo- Bob Bullock</v>
      </c>
      <c r="G117" s="38">
        <v>164638</v>
      </c>
      <c r="H117" s="40" t="str">
        <f>INDEX('MO Store'!I:I,MATCH('Week Wise OT Hours'!$G117,'MO Store'!$A:$A,0))</f>
        <v>Battleship</v>
      </c>
      <c r="I117" s="89" t="s">
        <v>418</v>
      </c>
      <c r="J117" s="90" t="s">
        <v>2316</v>
      </c>
      <c r="K117" s="38">
        <v>0</v>
      </c>
      <c r="L117" s="39">
        <v>0</v>
      </c>
      <c r="M117" s="39">
        <v>0</v>
      </c>
      <c r="N117" s="39">
        <v>0</v>
      </c>
      <c r="O117" s="39">
        <v>0</v>
      </c>
      <c r="P117" s="39">
        <v>0</v>
      </c>
      <c r="Q117" s="39">
        <v>0</v>
      </c>
      <c r="R117" s="39">
        <v>0</v>
      </c>
      <c r="S117" s="39">
        <v>0</v>
      </c>
      <c r="T117" s="39">
        <v>0</v>
      </c>
      <c r="U117" s="39">
        <v>0</v>
      </c>
      <c r="V117" s="39">
        <v>0</v>
      </c>
      <c r="W117" s="39">
        <v>0</v>
      </c>
      <c r="X117" s="39">
        <v>0</v>
      </c>
      <c r="Y117" s="39">
        <v>0</v>
      </c>
      <c r="Z117" s="39">
        <v>0</v>
      </c>
      <c r="AA117" s="39">
        <v>0</v>
      </c>
      <c r="AB117" s="39">
        <v>0</v>
      </c>
      <c r="AC117" s="39">
        <v>0</v>
      </c>
      <c r="AD117" s="39">
        <v>0</v>
      </c>
    </row>
    <row r="118" spans="1:30" x14ac:dyDescent="0.25">
      <c r="A118" s="39" t="str">
        <f>INDEX('MO Store'!D:D,MATCH('Week Wise OT Hours'!$G118,'MO Store'!$A:$A,0))</f>
        <v>Anthony Galichet</v>
      </c>
      <c r="B118" s="39" t="str">
        <f>INDEX('MO Store'!F:F,MATCH('Week Wise OT Hours'!$G118,'MO Store'!$A:$A,0))</f>
        <v>Romio Hamdar</v>
      </c>
      <c r="C118" s="39" t="str">
        <f>INDEX('MO Store'!G:G,MATCH('Week Wise OT Hours'!$G118,'MO Store'!$A:$A,0))</f>
        <v>Colorado Market - No TM</v>
      </c>
      <c r="D118" s="39" t="str">
        <f>INDEX('MO Store'!E:E,MATCH('Week Wise OT Hours'!$G118,'MO Store'!$A:$A,0))</f>
        <v>Brittanie Braggs</v>
      </c>
      <c r="E118" s="39" t="str">
        <f>INDEX('MO Store'!B:B,MATCH('Week Wise OT Hours'!$G118,'MO Store'!$A:$A,0))</f>
        <v>Colorado</v>
      </c>
      <c r="F118" s="39" t="str">
        <f>INDEX('MO Store'!C:C,MATCH('Week Wise OT Hours'!$G118,'MO Store'!$A:$A,0))</f>
        <v>Sand Hill</v>
      </c>
      <c r="G118" s="38">
        <v>195709</v>
      </c>
      <c r="H118" s="40" t="str">
        <f>INDEX('MO Store'!I:I,MATCH('Week Wise OT Hours'!$G118,'MO Store'!$A:$A,0))</f>
        <v>Focus</v>
      </c>
      <c r="I118" s="89" t="s">
        <v>435</v>
      </c>
      <c r="J118" s="90" t="s">
        <v>2317</v>
      </c>
      <c r="K118" s="38">
        <v>0</v>
      </c>
      <c r="L118" s="39">
        <v>0</v>
      </c>
      <c r="M118" s="39">
        <v>0</v>
      </c>
      <c r="N118" s="39">
        <v>0</v>
      </c>
      <c r="O118" s="39">
        <v>0</v>
      </c>
      <c r="P118" s="39">
        <v>0</v>
      </c>
      <c r="Q118" s="39">
        <v>0</v>
      </c>
      <c r="R118" s="39">
        <v>0</v>
      </c>
      <c r="S118" s="39">
        <v>0</v>
      </c>
      <c r="T118" s="39">
        <v>0</v>
      </c>
      <c r="U118" s="39">
        <v>0</v>
      </c>
      <c r="V118" s="39">
        <v>0</v>
      </c>
      <c r="W118" s="39">
        <v>0</v>
      </c>
      <c r="X118" s="39">
        <v>0</v>
      </c>
      <c r="Y118" s="39">
        <v>0</v>
      </c>
      <c r="Z118" s="39">
        <v>0</v>
      </c>
      <c r="AA118" s="39">
        <v>0</v>
      </c>
      <c r="AB118" s="39">
        <v>0</v>
      </c>
      <c r="AC118" s="39">
        <v>0</v>
      </c>
      <c r="AD118" s="39">
        <v>0</v>
      </c>
    </row>
    <row r="119" spans="1:30" x14ac:dyDescent="0.25">
      <c r="A119" s="39" t="str">
        <f>INDEX('MO Store'!D:D,MATCH('Week Wise OT Hours'!$G119,'MO Store'!$A:$A,0))</f>
        <v>Anthony Galichet</v>
      </c>
      <c r="B119" s="39" t="str">
        <f>INDEX('MO Store'!F:F,MATCH('Week Wise OT Hours'!$G119,'MO Store'!$A:$A,0))</f>
        <v>Romio Hamdar</v>
      </c>
      <c r="C119" s="39" t="str">
        <f>INDEX('MO Store'!G:G,MATCH('Week Wise OT Hours'!$G119,'MO Store'!$A:$A,0))</f>
        <v>Isreal Gomez- Level Up</v>
      </c>
      <c r="D119" s="39" t="str">
        <f>INDEX('MO Store'!E:E,MATCH('Week Wise OT Hours'!$G119,'MO Store'!$A:$A,0))</f>
        <v>Brittanie Braggs</v>
      </c>
      <c r="E119" s="39" t="str">
        <f>INDEX('MO Store'!B:B,MATCH('Week Wise OT Hours'!$G119,'MO Store'!$A:$A,0))</f>
        <v>Houston East</v>
      </c>
      <c r="F119" s="39" t="str">
        <f>INDEX('MO Store'!C:C,MATCH('Week Wise OT Hours'!$G119,'MO Store'!$A:$A,0))</f>
        <v>Fairmont Pkwy</v>
      </c>
      <c r="G119" s="38">
        <v>209869</v>
      </c>
      <c r="H119" s="40" t="str">
        <f>INDEX('MO Store'!I:I,MATCH('Week Wise OT Hours'!$G119,'MO Store'!$A:$A,0))</f>
        <v>Focus</v>
      </c>
      <c r="I119" s="89" t="s">
        <v>434</v>
      </c>
      <c r="J119" s="90" t="s">
        <v>2318</v>
      </c>
      <c r="K119" s="38">
        <v>0</v>
      </c>
      <c r="L119" s="39">
        <v>0</v>
      </c>
      <c r="M119" s="39">
        <v>0</v>
      </c>
      <c r="N119" s="39">
        <v>0</v>
      </c>
      <c r="O119" s="39">
        <v>0</v>
      </c>
      <c r="P119" s="39">
        <v>0</v>
      </c>
      <c r="Q119" s="39">
        <v>0</v>
      </c>
      <c r="R119" s="39">
        <v>0</v>
      </c>
      <c r="S119" s="39">
        <v>0</v>
      </c>
      <c r="T119" s="39">
        <v>0</v>
      </c>
      <c r="U119" s="39">
        <v>0</v>
      </c>
      <c r="V119" s="39">
        <v>0</v>
      </c>
      <c r="W119" s="39">
        <v>0</v>
      </c>
      <c r="X119" s="39">
        <v>0</v>
      </c>
      <c r="Y119" s="39">
        <v>0</v>
      </c>
      <c r="Z119" s="39">
        <v>0</v>
      </c>
      <c r="AA119" s="39">
        <v>0</v>
      </c>
      <c r="AB119" s="39">
        <v>0</v>
      </c>
      <c r="AC119" s="39">
        <v>0</v>
      </c>
      <c r="AD119" s="39">
        <v>0</v>
      </c>
    </row>
    <row r="120" spans="1:30" x14ac:dyDescent="0.25">
      <c r="A120" s="39" t="str">
        <f>INDEX('MO Store'!D:D,MATCH('Week Wise OT Hours'!$G120,'MO Store'!$A:$A,0))</f>
        <v>Anthony Galichet</v>
      </c>
      <c r="B120" s="39" t="str">
        <f>INDEX('MO Store'!F:F,MATCH('Week Wise OT Hours'!$G120,'MO Store'!$A:$A,0))</f>
        <v>Romio Hamdar</v>
      </c>
      <c r="C120" s="39" t="str">
        <f>INDEX('MO Store'!G:G,MATCH('Week Wise OT Hours'!$G120,'MO Store'!$A:$A,0))</f>
        <v>Colorado Market - No TM</v>
      </c>
      <c r="D120" s="39" t="str">
        <f>INDEX('MO Store'!E:E,MATCH('Week Wise OT Hours'!$G120,'MO Store'!$A:$A,0))</f>
        <v>Brittanie Braggs</v>
      </c>
      <c r="E120" s="39" t="str">
        <f>INDEX('MO Store'!B:B,MATCH('Week Wise OT Hours'!$G120,'MO Store'!$A:$A,0))</f>
        <v>Colorado</v>
      </c>
      <c r="F120" s="39" t="str">
        <f>INDEX('MO Store'!C:C,MATCH('Week Wise OT Hours'!$G120,'MO Store'!$A:$A,0))</f>
        <v>Sand Hill</v>
      </c>
      <c r="G120" s="38">
        <v>195709</v>
      </c>
      <c r="H120" s="40" t="str">
        <f>INDEX('MO Store'!I:I,MATCH('Week Wise OT Hours'!$G120,'MO Store'!$A:$A,0))</f>
        <v>Focus</v>
      </c>
      <c r="I120" s="89" t="s">
        <v>482</v>
      </c>
      <c r="J120" s="90" t="s">
        <v>2319</v>
      </c>
      <c r="K120" s="38">
        <v>0</v>
      </c>
      <c r="L120" s="39">
        <v>0</v>
      </c>
      <c r="M120" s="39">
        <v>0</v>
      </c>
      <c r="N120" s="39">
        <v>0</v>
      </c>
      <c r="O120" s="39">
        <v>0</v>
      </c>
      <c r="P120" s="39">
        <v>0</v>
      </c>
      <c r="Q120" s="39">
        <v>0</v>
      </c>
      <c r="R120" s="39">
        <v>0</v>
      </c>
      <c r="S120" s="39">
        <v>0</v>
      </c>
      <c r="T120" s="39">
        <v>0</v>
      </c>
      <c r="U120" s="39">
        <v>0</v>
      </c>
      <c r="V120" s="39">
        <v>0</v>
      </c>
      <c r="W120" s="39">
        <v>0</v>
      </c>
      <c r="X120" s="39">
        <v>0</v>
      </c>
      <c r="Y120" s="39">
        <v>0</v>
      </c>
      <c r="Z120" s="39">
        <v>0</v>
      </c>
      <c r="AA120" s="39">
        <v>0</v>
      </c>
      <c r="AB120" s="39">
        <v>0</v>
      </c>
      <c r="AC120" s="39">
        <v>0</v>
      </c>
      <c r="AD120" s="39">
        <v>0</v>
      </c>
    </row>
    <row r="121" spans="1:30" x14ac:dyDescent="0.25">
      <c r="A121" s="39" t="str">
        <f>INDEX('MO Store'!D:D,MATCH('Week Wise OT Hours'!$G121,'MO Store'!$A:$A,0))</f>
        <v>Anthony Galichet</v>
      </c>
      <c r="B121" s="39" t="str">
        <f>INDEX('MO Store'!F:F,MATCH('Week Wise OT Hours'!$G121,'MO Store'!$A:$A,0))</f>
        <v>No SD</v>
      </c>
      <c r="C121" s="39" t="str">
        <f>INDEX('MO Store'!G:G,MATCH('Week Wise OT Hours'!$G121,'MO Store'!$A:$A,0))</f>
        <v>North Carolina Market - No TM</v>
      </c>
      <c r="D121" s="39" t="str">
        <f>INDEX('MO Store'!E:E,MATCH('Week Wise OT Hours'!$G121,'MO Store'!$A:$A,0))</f>
        <v>Brittanie Braggs</v>
      </c>
      <c r="E121" s="39" t="str">
        <f>INDEX('MO Store'!B:B,MATCH('Week Wise OT Hours'!$G121,'MO Store'!$A:$A,0))</f>
        <v>North Carolina</v>
      </c>
      <c r="F121" s="39" t="str">
        <f>INDEX('MO Store'!C:C,MATCH('Week Wise OT Hours'!$G121,'MO Store'!$A:$A,0))</f>
        <v>Durham</v>
      </c>
      <c r="G121" s="38">
        <v>216129</v>
      </c>
      <c r="H121" s="40" t="str">
        <f>INDEX('MO Store'!I:I,MATCH('Week Wise OT Hours'!$G121,'MO Store'!$A:$A,0))</f>
        <v>Regular</v>
      </c>
      <c r="I121" s="89" t="s">
        <v>480</v>
      </c>
      <c r="J121" s="90" t="s">
        <v>2033</v>
      </c>
      <c r="K121" s="38">
        <v>0</v>
      </c>
      <c r="L121" s="39">
        <v>0</v>
      </c>
      <c r="M121" s="39">
        <v>0</v>
      </c>
      <c r="N121" s="39">
        <v>0</v>
      </c>
      <c r="O121" s="39">
        <v>0</v>
      </c>
      <c r="P121" s="39">
        <v>0</v>
      </c>
      <c r="Q121" s="39">
        <v>0</v>
      </c>
      <c r="R121" s="39">
        <v>0</v>
      </c>
      <c r="S121" s="39">
        <v>0</v>
      </c>
      <c r="T121" s="39">
        <v>0</v>
      </c>
      <c r="U121" s="39">
        <v>0</v>
      </c>
      <c r="V121" s="39">
        <v>0</v>
      </c>
      <c r="W121" s="39">
        <v>0</v>
      </c>
      <c r="X121" s="39">
        <v>0</v>
      </c>
      <c r="Y121" s="39">
        <v>0</v>
      </c>
      <c r="Z121" s="39">
        <v>0</v>
      </c>
      <c r="AA121" s="39">
        <v>0</v>
      </c>
      <c r="AB121" s="39">
        <v>0.71</v>
      </c>
      <c r="AC121" s="39">
        <v>0</v>
      </c>
      <c r="AD121" s="39">
        <v>7.31</v>
      </c>
    </row>
    <row r="122" spans="1:30" x14ac:dyDescent="0.25">
      <c r="A122" s="39" t="str">
        <f>INDEX('MO Store'!D:D,MATCH('Week Wise OT Hours'!$G122,'MO Store'!$A:$A,0))</f>
        <v>Anthony Galichet</v>
      </c>
      <c r="B122" s="39" t="str">
        <f>INDEX('MO Store'!F:F,MATCH('Week Wise OT Hours'!$G122,'MO Store'!$A:$A,0))</f>
        <v>Romio Hamdar</v>
      </c>
      <c r="C122" s="39" t="str">
        <f>INDEX('MO Store'!G:G,MATCH('Week Wise OT Hours'!$G122,'MO Store'!$A:$A,0))</f>
        <v>Suhail Ishaq</v>
      </c>
      <c r="D122" s="39" t="str">
        <f>INDEX('MO Store'!E:E,MATCH('Week Wise OT Hours'!$G122,'MO Store'!$A:$A,0))</f>
        <v>Brittanie Braggs</v>
      </c>
      <c r="E122" s="39" t="str">
        <f>INDEX('MO Store'!B:B,MATCH('Week Wise OT Hours'!$G122,'MO Store'!$A:$A,0))</f>
        <v>Houston North East</v>
      </c>
      <c r="F122" s="39" t="str">
        <f>INDEX('MO Store'!C:C,MATCH('Week Wise OT Hours'!$G122,'MO Store'!$A:$A,0))</f>
        <v>FUQUA Ave</v>
      </c>
      <c r="G122" s="38">
        <v>209867</v>
      </c>
      <c r="H122" s="40" t="str">
        <f>INDEX('MO Store'!I:I,MATCH('Week Wise OT Hours'!$G122,'MO Store'!$A:$A,0))</f>
        <v>Regular</v>
      </c>
      <c r="I122" s="89" t="s">
        <v>478</v>
      </c>
      <c r="J122" s="90" t="s">
        <v>2320</v>
      </c>
      <c r="K122" s="38">
        <v>0</v>
      </c>
      <c r="L122" s="39">
        <v>0</v>
      </c>
      <c r="M122" s="39">
        <v>0</v>
      </c>
      <c r="N122" s="39">
        <v>0</v>
      </c>
      <c r="O122" s="39">
        <v>0</v>
      </c>
      <c r="P122" s="39">
        <v>0</v>
      </c>
      <c r="Q122" s="39">
        <v>0</v>
      </c>
      <c r="R122" s="39">
        <v>0</v>
      </c>
      <c r="S122" s="39">
        <v>0</v>
      </c>
      <c r="T122" s="39">
        <v>0</v>
      </c>
      <c r="U122" s="39">
        <v>0</v>
      </c>
      <c r="V122" s="39">
        <v>0</v>
      </c>
      <c r="W122" s="39">
        <v>0</v>
      </c>
      <c r="X122" s="39">
        <v>0</v>
      </c>
      <c r="Y122" s="39">
        <v>0</v>
      </c>
      <c r="Z122" s="39">
        <v>0</v>
      </c>
      <c r="AA122" s="39">
        <v>0</v>
      </c>
      <c r="AB122" s="39">
        <v>0</v>
      </c>
      <c r="AC122" s="39">
        <v>0</v>
      </c>
      <c r="AD122" s="39">
        <v>0</v>
      </c>
    </row>
    <row r="123" spans="1:30" x14ac:dyDescent="0.25">
      <c r="A123" s="39" t="str">
        <f>INDEX('MO Store'!D:D,MATCH('Week Wise OT Hours'!$G123,'MO Store'!$A:$A,0))</f>
        <v>Anthony Galichet</v>
      </c>
      <c r="B123" s="39" t="str">
        <f>INDEX('MO Store'!F:F,MATCH('Week Wise OT Hours'!$G123,'MO Store'!$A:$A,0))</f>
        <v>Romio Hamdar</v>
      </c>
      <c r="C123" s="39" t="str">
        <f>INDEX('MO Store'!G:G,MATCH('Week Wise OT Hours'!$G123,'MO Store'!$A:$A,0))</f>
        <v>Suhail Ishaq</v>
      </c>
      <c r="D123" s="39" t="str">
        <f>INDEX('MO Store'!E:E,MATCH('Week Wise OT Hours'!$G123,'MO Store'!$A:$A,0))</f>
        <v>Brittanie Braggs</v>
      </c>
      <c r="E123" s="39" t="str">
        <f>INDEX('MO Store'!B:B,MATCH('Week Wise OT Hours'!$G123,'MO Store'!$A:$A,0))</f>
        <v>Houston North East</v>
      </c>
      <c r="F123" s="39" t="str">
        <f>INDEX('MO Store'!C:C,MATCH('Week Wise OT Hours'!$G123,'MO Store'!$A:$A,0))</f>
        <v>Midtown</v>
      </c>
      <c r="G123" s="38">
        <v>176027</v>
      </c>
      <c r="H123" s="40" t="str">
        <f>INDEX('MO Store'!I:I,MATCH('Week Wise OT Hours'!$G123,'MO Store'!$A:$A,0))</f>
        <v>Battleship</v>
      </c>
      <c r="I123" s="89" t="s">
        <v>607</v>
      </c>
      <c r="J123" s="90" t="s">
        <v>2321</v>
      </c>
      <c r="K123" s="38">
        <v>0</v>
      </c>
      <c r="L123" s="39">
        <v>0</v>
      </c>
      <c r="M123" s="39">
        <v>0</v>
      </c>
      <c r="N123" s="39">
        <v>0</v>
      </c>
      <c r="O123" s="39">
        <v>0</v>
      </c>
      <c r="P123" s="39">
        <v>0</v>
      </c>
      <c r="Q123" s="39">
        <v>0</v>
      </c>
      <c r="R123" s="39">
        <v>0</v>
      </c>
      <c r="S123" s="39">
        <v>0</v>
      </c>
      <c r="T123" s="39">
        <v>0</v>
      </c>
      <c r="U123" s="39">
        <v>0</v>
      </c>
      <c r="V123" s="39">
        <v>0</v>
      </c>
      <c r="W123" s="39">
        <v>0</v>
      </c>
      <c r="X123" s="39">
        <v>0</v>
      </c>
      <c r="Y123" s="39">
        <v>0</v>
      </c>
      <c r="Z123" s="39">
        <v>0</v>
      </c>
      <c r="AA123" s="39">
        <v>0</v>
      </c>
      <c r="AB123" s="39">
        <v>0</v>
      </c>
      <c r="AC123" s="39">
        <v>0</v>
      </c>
      <c r="AD123" s="39">
        <v>0</v>
      </c>
    </row>
    <row r="124" spans="1:30" x14ac:dyDescent="0.25">
      <c r="A124" s="39" t="str">
        <f>INDEX('MO Store'!D:D,MATCH('Week Wise OT Hours'!$G124,'MO Store'!$A:$A,0))</f>
        <v>Anthony Galichet</v>
      </c>
      <c r="B124" s="39" t="str">
        <f>INDEX('MO Store'!F:F,MATCH('Week Wise OT Hours'!$G124,'MO Store'!$A:$A,0))</f>
        <v>Romio Hamdar</v>
      </c>
      <c r="C124" s="39" t="str">
        <f>INDEX('MO Store'!G:G,MATCH('Week Wise OT Hours'!$G124,'MO Store'!$A:$A,0))</f>
        <v>Suhail Ishaq</v>
      </c>
      <c r="D124" s="39" t="str">
        <f>INDEX('MO Store'!E:E,MATCH('Week Wise OT Hours'!$G124,'MO Store'!$A:$A,0))</f>
        <v>Brittanie Braggs</v>
      </c>
      <c r="E124" s="39" t="str">
        <f>INDEX('MO Store'!B:B,MATCH('Week Wise OT Hours'!$G124,'MO Store'!$A:$A,0))</f>
        <v>Houston North East</v>
      </c>
      <c r="F124" s="39" t="str">
        <f>INDEX('MO Store'!C:C,MATCH('Week Wise OT Hours'!$G124,'MO Store'!$A:$A,0))</f>
        <v>Missouri City</v>
      </c>
      <c r="G124" s="38">
        <v>174113</v>
      </c>
      <c r="H124" s="40" t="str">
        <f>INDEX('MO Store'!I:I,MATCH('Week Wise OT Hours'!$G124,'MO Store'!$A:$A,0))</f>
        <v>Regular</v>
      </c>
      <c r="I124" s="89" t="s">
        <v>622</v>
      </c>
      <c r="J124" s="90" t="s">
        <v>1927</v>
      </c>
      <c r="K124" s="38">
        <v>0</v>
      </c>
      <c r="L124" s="39">
        <v>0</v>
      </c>
      <c r="M124" s="39">
        <v>0</v>
      </c>
      <c r="N124" s="39">
        <v>0</v>
      </c>
      <c r="O124" s="39">
        <v>0</v>
      </c>
      <c r="P124" s="39">
        <v>0</v>
      </c>
      <c r="Q124" s="39">
        <v>0</v>
      </c>
      <c r="R124" s="39">
        <v>0</v>
      </c>
      <c r="S124" s="39">
        <v>0.3</v>
      </c>
      <c r="T124" s="39">
        <v>2.42</v>
      </c>
      <c r="U124" s="39">
        <v>0</v>
      </c>
      <c r="V124" s="39">
        <v>0</v>
      </c>
      <c r="W124" s="39">
        <v>0</v>
      </c>
      <c r="X124" s="39">
        <v>0</v>
      </c>
      <c r="Y124" s="39">
        <v>0</v>
      </c>
      <c r="Z124" s="39">
        <v>0</v>
      </c>
      <c r="AA124" s="39">
        <v>0</v>
      </c>
      <c r="AB124" s="39">
        <v>0</v>
      </c>
      <c r="AC124" s="39">
        <v>0</v>
      </c>
      <c r="AD124" s="39">
        <v>0</v>
      </c>
    </row>
    <row r="125" spans="1:30" x14ac:dyDescent="0.25">
      <c r="A125" s="39" t="str">
        <f>INDEX('MO Store'!D:D,MATCH('Week Wise OT Hours'!$G125,'MO Store'!$A:$A,0))</f>
        <v>Anthony Galichet</v>
      </c>
      <c r="B125" s="39" t="str">
        <f>INDEX('MO Store'!F:F,MATCH('Week Wise OT Hours'!$G125,'MO Store'!$A:$A,0))</f>
        <v>No SD</v>
      </c>
      <c r="C125" s="39" t="str">
        <f>INDEX('MO Store'!G:G,MATCH('Week Wise OT Hours'!$G125,'MO Store'!$A:$A,0))</f>
        <v>Susu Leong</v>
      </c>
      <c r="D125" s="39" t="str">
        <f>INDEX('MO Store'!E:E,MATCH('Week Wise OT Hours'!$G125,'MO Store'!$A:$A,0))</f>
        <v>Brittanie Braggs</v>
      </c>
      <c r="E125" s="39" t="str">
        <f>INDEX('MO Store'!B:B,MATCH('Week Wise OT Hours'!$G125,'MO Store'!$A:$A,0))</f>
        <v>Arizona</v>
      </c>
      <c r="F125" s="39" t="str">
        <f>INDEX('MO Store'!C:C,MATCH('Week Wise OT Hours'!$G125,'MO Store'!$A:$A,0))</f>
        <v>VAL VISTA</v>
      </c>
      <c r="G125" s="38">
        <v>176995</v>
      </c>
      <c r="H125" s="40" t="str">
        <f>INDEX('MO Store'!I:I,MATCH('Week Wise OT Hours'!$G125,'MO Store'!$A:$A,0))</f>
        <v>Regular</v>
      </c>
      <c r="I125" s="89" t="s">
        <v>624</v>
      </c>
      <c r="J125" s="90" t="s">
        <v>2322</v>
      </c>
      <c r="K125" s="38">
        <v>0</v>
      </c>
      <c r="L125" s="39">
        <v>0</v>
      </c>
      <c r="M125" s="39">
        <v>0</v>
      </c>
      <c r="N125" s="39">
        <v>0</v>
      </c>
      <c r="O125" s="39">
        <v>0</v>
      </c>
      <c r="P125" s="39">
        <v>0</v>
      </c>
      <c r="Q125" s="39">
        <v>0</v>
      </c>
      <c r="R125" s="39">
        <v>0</v>
      </c>
      <c r="S125" s="39">
        <v>0</v>
      </c>
      <c r="T125" s="39">
        <v>0</v>
      </c>
      <c r="U125" s="39">
        <v>0</v>
      </c>
      <c r="V125" s="39">
        <v>0</v>
      </c>
      <c r="W125" s="39">
        <v>0</v>
      </c>
      <c r="X125" s="39">
        <v>0</v>
      </c>
      <c r="Y125" s="39">
        <v>0</v>
      </c>
      <c r="Z125" s="39">
        <v>0</v>
      </c>
      <c r="AA125" s="39">
        <v>0</v>
      </c>
      <c r="AB125" s="39">
        <v>0</v>
      </c>
      <c r="AC125" s="39">
        <v>0</v>
      </c>
      <c r="AD125" s="39">
        <v>0</v>
      </c>
    </row>
    <row r="126" spans="1:30" x14ac:dyDescent="0.25">
      <c r="A126" s="39" t="str">
        <f>INDEX('MO Store'!D:D,MATCH('Week Wise OT Hours'!$G126,'MO Store'!$A:$A,0))</f>
        <v>Anthony Galichet</v>
      </c>
      <c r="B126" s="39" t="str">
        <f>INDEX('MO Store'!F:F,MATCH('Week Wise OT Hours'!$G126,'MO Store'!$A:$A,0))</f>
        <v>Romio Hamdar</v>
      </c>
      <c r="C126" s="39" t="str">
        <f>INDEX('MO Store'!G:G,MATCH('Week Wise OT Hours'!$G126,'MO Store'!$A:$A,0))</f>
        <v>Isreal Gomez- Level Up</v>
      </c>
      <c r="D126" s="39" t="str">
        <f>INDEX('MO Store'!E:E,MATCH('Week Wise OT Hours'!$G126,'MO Store'!$A:$A,0))</f>
        <v>Brittanie Braggs</v>
      </c>
      <c r="E126" s="39" t="str">
        <f>INDEX('MO Store'!B:B,MATCH('Week Wise OT Hours'!$G126,'MO Store'!$A:$A,0))</f>
        <v>Houston East</v>
      </c>
      <c r="F126" s="39" t="str">
        <f>INDEX('MO Store'!C:C,MATCH('Week Wise OT Hours'!$G126,'MO Store'!$A:$A,0))</f>
        <v>Fairmont Pkwy</v>
      </c>
      <c r="G126" s="38">
        <v>209869</v>
      </c>
      <c r="H126" s="40" t="str">
        <f>INDEX('MO Store'!I:I,MATCH('Week Wise OT Hours'!$G126,'MO Store'!$A:$A,0))</f>
        <v>Focus</v>
      </c>
      <c r="I126" s="89" t="s">
        <v>625</v>
      </c>
      <c r="J126" s="90" t="s">
        <v>2323</v>
      </c>
      <c r="K126" s="38">
        <v>0</v>
      </c>
      <c r="L126" s="39">
        <v>0</v>
      </c>
      <c r="M126" s="39">
        <v>0</v>
      </c>
      <c r="N126" s="39">
        <v>0</v>
      </c>
      <c r="O126" s="39">
        <v>0</v>
      </c>
      <c r="P126" s="39">
        <v>0</v>
      </c>
      <c r="Q126" s="39">
        <v>0</v>
      </c>
      <c r="R126" s="39">
        <v>0</v>
      </c>
      <c r="S126" s="39">
        <v>0</v>
      </c>
      <c r="T126" s="39">
        <v>0</v>
      </c>
      <c r="U126" s="39">
        <v>0</v>
      </c>
      <c r="V126" s="39">
        <v>0</v>
      </c>
      <c r="W126" s="39">
        <v>0</v>
      </c>
      <c r="X126" s="39">
        <v>0</v>
      </c>
      <c r="Y126" s="39">
        <v>0</v>
      </c>
      <c r="Z126" s="39">
        <v>0</v>
      </c>
      <c r="AA126" s="39">
        <v>0</v>
      </c>
      <c r="AB126" s="39">
        <v>0</v>
      </c>
      <c r="AC126" s="39">
        <v>0</v>
      </c>
      <c r="AD126" s="39">
        <v>0</v>
      </c>
    </row>
    <row r="127" spans="1:30" x14ac:dyDescent="0.25">
      <c r="A127" s="39" t="str">
        <f>INDEX('MO Store'!D:D,MATCH('Week Wise OT Hours'!$G127,'MO Store'!$A:$A,0))</f>
        <v>Anthony Galichet</v>
      </c>
      <c r="B127" s="39" t="str">
        <f>INDEX('MO Store'!F:F,MATCH('Week Wise OT Hours'!$G127,'MO Store'!$A:$A,0))</f>
        <v>No SD</v>
      </c>
      <c r="C127" s="39" t="str">
        <f>INDEX('MO Store'!G:G,MATCH('Week Wise OT Hours'!$G127,'MO Store'!$A:$A,0))</f>
        <v>Jayme Roraff</v>
      </c>
      <c r="D127" s="39" t="str">
        <f>INDEX('MO Store'!E:E,MATCH('Week Wise OT Hours'!$G127,'MO Store'!$A:$A,0))</f>
        <v>Brittanie Braggs</v>
      </c>
      <c r="E127" s="39" t="str">
        <f>INDEX('MO Store'!B:B,MATCH('Week Wise OT Hours'!$G127,'MO Store'!$A:$A,0))</f>
        <v>Wisconsin West</v>
      </c>
      <c r="F127" s="39" t="str">
        <f>INDEX('MO Store'!C:C,MATCH('Week Wise OT Hours'!$G127,'MO Store'!$A:$A,0))</f>
        <v>Onalaska</v>
      </c>
      <c r="G127" s="38">
        <v>180225</v>
      </c>
      <c r="H127" s="40" t="str">
        <f>INDEX('MO Store'!I:I,MATCH('Week Wise OT Hours'!$G127,'MO Store'!$A:$A,0))</f>
        <v>Flagship</v>
      </c>
      <c r="I127" s="89" t="s">
        <v>125</v>
      </c>
      <c r="J127" s="90" t="s">
        <v>2066</v>
      </c>
      <c r="K127" s="38">
        <v>0</v>
      </c>
      <c r="L127" s="39">
        <v>1.99</v>
      </c>
      <c r="M127" s="39">
        <v>0</v>
      </c>
      <c r="N127" s="39">
        <v>0</v>
      </c>
      <c r="O127" s="39">
        <v>0</v>
      </c>
      <c r="P127" s="39">
        <v>0</v>
      </c>
      <c r="Q127" s="39">
        <v>0</v>
      </c>
      <c r="R127" s="39">
        <v>3.95</v>
      </c>
      <c r="S127" s="39">
        <v>0</v>
      </c>
      <c r="T127" s="39">
        <v>0</v>
      </c>
      <c r="U127" s="39">
        <v>0</v>
      </c>
      <c r="V127" s="39">
        <v>0</v>
      </c>
      <c r="W127" s="39">
        <v>0</v>
      </c>
      <c r="X127" s="39">
        <v>0</v>
      </c>
      <c r="Y127" s="39">
        <v>0</v>
      </c>
      <c r="Z127" s="39">
        <v>1.06</v>
      </c>
      <c r="AA127" s="39">
        <v>10.620000000000001</v>
      </c>
      <c r="AB127" s="39">
        <v>29.82</v>
      </c>
      <c r="AC127" s="39">
        <v>24.9</v>
      </c>
      <c r="AD127" s="39">
        <v>11.180000000000001</v>
      </c>
    </row>
    <row r="128" spans="1:30" x14ac:dyDescent="0.25">
      <c r="A128" s="39" t="str">
        <f>INDEX('MO Store'!D:D,MATCH('Week Wise OT Hours'!$G128,'MO Store'!$A:$A,0))</f>
        <v>Anthony Galichet</v>
      </c>
      <c r="B128" s="39" t="str">
        <f>INDEX('MO Store'!F:F,MATCH('Week Wise OT Hours'!$G128,'MO Store'!$A:$A,0))</f>
        <v>No SD</v>
      </c>
      <c r="C128" s="39" t="str">
        <f>INDEX('MO Store'!G:G,MATCH('Week Wise OT Hours'!$G128,'MO Store'!$A:$A,0))</f>
        <v>North Carolina Market - No TM</v>
      </c>
      <c r="D128" s="39" t="str">
        <f>INDEX('MO Store'!E:E,MATCH('Week Wise OT Hours'!$G128,'MO Store'!$A:$A,0))</f>
        <v>Brittanie Braggs</v>
      </c>
      <c r="E128" s="39" t="str">
        <f>INDEX('MO Store'!B:B,MATCH('Week Wise OT Hours'!$G128,'MO Store'!$A:$A,0))</f>
        <v>North Carolina</v>
      </c>
      <c r="F128" s="39" t="str">
        <f>INDEX('MO Store'!C:C,MATCH('Week Wise OT Hours'!$G128,'MO Store'!$A:$A,0))</f>
        <v>Reidsville Rd</v>
      </c>
      <c r="G128" s="38">
        <v>220742</v>
      </c>
      <c r="H128" s="40" t="str">
        <f>INDEX('MO Store'!I:I,MATCH('Week Wise OT Hours'!$G128,'MO Store'!$A:$A,0))</f>
        <v>Focus</v>
      </c>
      <c r="I128" s="89" t="s">
        <v>351</v>
      </c>
      <c r="J128" s="90" t="s">
        <v>2324</v>
      </c>
      <c r="K128" s="38">
        <v>0</v>
      </c>
      <c r="L128" s="39">
        <v>0</v>
      </c>
      <c r="M128" s="39">
        <v>0</v>
      </c>
      <c r="N128" s="39">
        <v>0</v>
      </c>
      <c r="O128" s="39">
        <v>0</v>
      </c>
      <c r="P128" s="39">
        <v>0</v>
      </c>
      <c r="Q128" s="39">
        <v>0</v>
      </c>
      <c r="R128" s="39">
        <v>0</v>
      </c>
      <c r="S128" s="39">
        <v>0</v>
      </c>
      <c r="T128" s="39">
        <v>0</v>
      </c>
      <c r="U128" s="39">
        <v>0</v>
      </c>
      <c r="V128" s="39">
        <v>0</v>
      </c>
      <c r="W128" s="39">
        <v>0</v>
      </c>
      <c r="X128" s="39">
        <v>0</v>
      </c>
      <c r="Y128" s="39">
        <v>0</v>
      </c>
      <c r="Z128" s="39">
        <v>0</v>
      </c>
      <c r="AA128" s="39">
        <v>0</v>
      </c>
      <c r="AB128" s="39">
        <v>0</v>
      </c>
      <c r="AC128" s="39">
        <v>0</v>
      </c>
      <c r="AD128" s="39">
        <v>0</v>
      </c>
    </row>
    <row r="129" spans="1:30" x14ac:dyDescent="0.25">
      <c r="A129" s="39" t="str">
        <f>INDEX('MO Store'!D:D,MATCH('Week Wise OT Hours'!$G129,'MO Store'!$A:$A,0))</f>
        <v>Anthony Galichet</v>
      </c>
      <c r="B129" s="39" t="str">
        <f>INDEX('MO Store'!F:F,MATCH('Week Wise OT Hours'!$G129,'MO Store'!$A:$A,0))</f>
        <v>Romio Hamdar</v>
      </c>
      <c r="C129" s="39" t="str">
        <f>INDEX('MO Store'!G:G,MATCH('Week Wise OT Hours'!$G129,'MO Store'!$A:$A,0))</f>
        <v>Colorado Market - No TM</v>
      </c>
      <c r="D129" s="39" t="str">
        <f>INDEX('MO Store'!E:E,MATCH('Week Wise OT Hours'!$G129,'MO Store'!$A:$A,0))</f>
        <v>Brittanie Braggs</v>
      </c>
      <c r="E129" s="39" t="str">
        <f>INDEX('MO Store'!B:B,MATCH('Week Wise OT Hours'!$G129,'MO Store'!$A:$A,0))</f>
        <v>Colorado</v>
      </c>
      <c r="F129" s="39" t="str">
        <f>INDEX('MO Store'!C:C,MATCH('Week Wise OT Hours'!$G129,'MO Store'!$A:$A,0))</f>
        <v>Fountain MESA ROAD</v>
      </c>
      <c r="G129" s="38">
        <v>178719</v>
      </c>
      <c r="H129" s="40" t="str">
        <f>INDEX('MO Store'!I:I,MATCH('Week Wise OT Hours'!$G129,'MO Store'!$A:$A,0))</f>
        <v>Battleship</v>
      </c>
      <c r="I129" s="89" t="s">
        <v>211</v>
      </c>
      <c r="J129" s="90" t="s">
        <v>1971</v>
      </c>
      <c r="K129" s="38">
        <v>0</v>
      </c>
      <c r="L129" s="39">
        <v>0</v>
      </c>
      <c r="M129" s="39">
        <v>4.03</v>
      </c>
      <c r="N129" s="39">
        <v>0</v>
      </c>
      <c r="O129" s="39">
        <v>0</v>
      </c>
      <c r="P129" s="39">
        <v>0</v>
      </c>
      <c r="Q129" s="39">
        <v>0</v>
      </c>
      <c r="R129" s="39">
        <v>0</v>
      </c>
      <c r="S129" s="39">
        <v>0</v>
      </c>
      <c r="T129" s="39">
        <v>0</v>
      </c>
      <c r="U129" s="39">
        <v>0</v>
      </c>
      <c r="V129" s="39">
        <v>0</v>
      </c>
      <c r="W129" s="39">
        <v>0</v>
      </c>
      <c r="X129" s="39">
        <v>0</v>
      </c>
      <c r="Y129" s="39">
        <v>0</v>
      </c>
      <c r="Z129" s="39">
        <v>0</v>
      </c>
      <c r="AA129" s="39">
        <v>6.9300000000000006</v>
      </c>
      <c r="AB129" s="39">
        <v>0.37</v>
      </c>
      <c r="AC129" s="39">
        <v>0</v>
      </c>
      <c r="AD129" s="39">
        <v>0</v>
      </c>
    </row>
    <row r="130" spans="1:30" x14ac:dyDescent="0.25">
      <c r="A130" s="39" t="str">
        <f>INDEX('MO Store'!D:D,MATCH('Week Wise OT Hours'!$G130,'MO Store'!$A:$A,0))</f>
        <v>Anthony Galichet</v>
      </c>
      <c r="B130" s="39" t="str">
        <f>INDEX('MO Store'!F:F,MATCH('Week Wise OT Hours'!$G130,'MO Store'!$A:$A,0))</f>
        <v>Romio Hamdar</v>
      </c>
      <c r="C130" s="39" t="str">
        <f>INDEX('MO Store'!G:G,MATCH('Week Wise OT Hours'!$G130,'MO Store'!$A:$A,0))</f>
        <v>Colorado Market - No TM</v>
      </c>
      <c r="D130" s="39" t="str">
        <f>INDEX('MO Store'!E:E,MATCH('Week Wise OT Hours'!$G130,'MO Store'!$A:$A,0))</f>
        <v>Brittanie Braggs</v>
      </c>
      <c r="E130" s="39" t="str">
        <f>INDEX('MO Store'!B:B,MATCH('Week Wise OT Hours'!$G130,'MO Store'!$A:$A,0))</f>
        <v>Colorado</v>
      </c>
      <c r="F130" s="39" t="str">
        <f>INDEX('MO Store'!C:C,MATCH('Week Wise OT Hours'!$G130,'MO Store'!$A:$A,0))</f>
        <v>Sand Hill</v>
      </c>
      <c r="G130" s="38">
        <v>195709</v>
      </c>
      <c r="H130" s="40" t="str">
        <f>INDEX('MO Store'!I:I,MATCH('Week Wise OT Hours'!$G130,'MO Store'!$A:$A,0))</f>
        <v>Focus</v>
      </c>
      <c r="I130" s="89" t="s">
        <v>457</v>
      </c>
      <c r="J130" s="90" t="s">
        <v>2325</v>
      </c>
      <c r="K130" s="38">
        <v>0</v>
      </c>
      <c r="L130" s="39">
        <v>0</v>
      </c>
      <c r="M130" s="39">
        <v>0</v>
      </c>
      <c r="N130" s="39">
        <v>0</v>
      </c>
      <c r="O130" s="39">
        <v>0</v>
      </c>
      <c r="P130" s="39">
        <v>0</v>
      </c>
      <c r="Q130" s="39">
        <v>0</v>
      </c>
      <c r="R130" s="39">
        <v>0</v>
      </c>
      <c r="S130" s="39">
        <v>0</v>
      </c>
      <c r="T130" s="39">
        <v>0</v>
      </c>
      <c r="U130" s="39">
        <v>0</v>
      </c>
      <c r="V130" s="39">
        <v>0</v>
      </c>
      <c r="W130" s="39">
        <v>0</v>
      </c>
      <c r="X130" s="39">
        <v>0</v>
      </c>
      <c r="Y130" s="39">
        <v>0</v>
      </c>
      <c r="Z130" s="39">
        <v>0</v>
      </c>
      <c r="AA130" s="39">
        <v>0</v>
      </c>
      <c r="AB130" s="39">
        <v>0</v>
      </c>
      <c r="AC130" s="39">
        <v>0</v>
      </c>
      <c r="AD130" s="39">
        <v>0</v>
      </c>
    </row>
    <row r="131" spans="1:30" x14ac:dyDescent="0.25">
      <c r="A131" s="39" t="str">
        <f>INDEX('MO Store'!D:D,MATCH('Week Wise OT Hours'!$G131,'MO Store'!$A:$A,0))</f>
        <v>Anthony Galichet</v>
      </c>
      <c r="B131" s="39" t="str">
        <f>INDEX('MO Store'!F:F,MATCH('Week Wise OT Hours'!$G131,'MO Store'!$A:$A,0))</f>
        <v>Romio Hamdar</v>
      </c>
      <c r="C131" s="39" t="str">
        <f>INDEX('MO Store'!G:G,MATCH('Week Wise OT Hours'!$G131,'MO Store'!$A:$A,0))</f>
        <v>Veronica Ramos</v>
      </c>
      <c r="D131" s="39" t="str">
        <f>INDEX('MO Store'!E:E,MATCH('Week Wise OT Hours'!$G131,'MO Store'!$A:$A,0))</f>
        <v>Brittanie Braggs</v>
      </c>
      <c r="E131" s="39" t="str">
        <f>INDEX('MO Store'!B:B,MATCH('Week Wise OT Hours'!$G131,'MO Store'!$A:$A,0))</f>
        <v>San Antonio/Laredo</v>
      </c>
      <c r="F131" s="39" t="str">
        <f>INDEX('MO Store'!C:C,MATCH('Week Wise OT Hours'!$G131,'MO Store'!$A:$A,0))</f>
        <v>Uvalde</v>
      </c>
      <c r="G131" s="38">
        <v>215747</v>
      </c>
      <c r="H131" s="40" t="str">
        <f>INDEX('MO Store'!I:I,MATCH('Week Wise OT Hours'!$G131,'MO Store'!$A:$A,0))</f>
        <v>Flagship</v>
      </c>
      <c r="I131" s="89" t="s">
        <v>323</v>
      </c>
      <c r="J131" s="90" t="s">
        <v>2326</v>
      </c>
      <c r="K131" s="38">
        <v>0</v>
      </c>
      <c r="L131" s="39">
        <v>0</v>
      </c>
      <c r="M131" s="39">
        <v>0</v>
      </c>
      <c r="N131" s="39">
        <v>0</v>
      </c>
      <c r="O131" s="39">
        <v>0</v>
      </c>
      <c r="P131" s="39">
        <v>0</v>
      </c>
      <c r="Q131" s="39">
        <v>0</v>
      </c>
      <c r="R131" s="39">
        <v>0</v>
      </c>
      <c r="S131" s="39">
        <v>0</v>
      </c>
      <c r="T131" s="39">
        <v>0</v>
      </c>
      <c r="U131" s="39">
        <v>0</v>
      </c>
      <c r="V131" s="39">
        <v>0</v>
      </c>
      <c r="W131" s="39">
        <v>0</v>
      </c>
      <c r="X131" s="39">
        <v>0</v>
      </c>
      <c r="Y131" s="39">
        <v>0</v>
      </c>
      <c r="Z131" s="39">
        <v>0</v>
      </c>
      <c r="AA131" s="39">
        <v>0</v>
      </c>
      <c r="AB131" s="39">
        <v>0</v>
      </c>
      <c r="AC131" s="39">
        <v>0</v>
      </c>
      <c r="AD131" s="39">
        <v>0</v>
      </c>
    </row>
    <row r="132" spans="1:30" x14ac:dyDescent="0.25">
      <c r="A132" s="39" t="str">
        <f>INDEX('MO Store'!D:D,MATCH('Week Wise OT Hours'!$G132,'MO Store'!$A:$A,0))</f>
        <v>Anthony Galichet</v>
      </c>
      <c r="B132" s="39" t="str">
        <f>INDEX('MO Store'!F:F,MATCH('Week Wise OT Hours'!$G132,'MO Store'!$A:$A,0))</f>
        <v>Romio Hamdar</v>
      </c>
      <c r="C132" s="39" t="str">
        <f>INDEX('MO Store'!G:G,MATCH('Week Wise OT Hours'!$G132,'MO Store'!$A:$A,0))</f>
        <v>Suhail Ishaq</v>
      </c>
      <c r="D132" s="39" t="str">
        <f>INDEX('MO Store'!E:E,MATCH('Week Wise OT Hours'!$G132,'MO Store'!$A:$A,0))</f>
        <v>Brittanie Braggs</v>
      </c>
      <c r="E132" s="39" t="str">
        <f>INDEX('MO Store'!B:B,MATCH('Week Wise OT Hours'!$G132,'MO Store'!$A:$A,0))</f>
        <v>Houston North East</v>
      </c>
      <c r="F132" s="39" t="str">
        <f>INDEX('MO Store'!C:C,MATCH('Week Wise OT Hours'!$G132,'MO Store'!$A:$A,0))</f>
        <v>Ponderosa Forest</v>
      </c>
      <c r="G132" s="38">
        <v>209868</v>
      </c>
      <c r="H132" s="40" t="str">
        <f>INDEX('MO Store'!I:I,MATCH('Week Wise OT Hours'!$G132,'MO Store'!$A:$A,0))</f>
        <v>Regular</v>
      </c>
      <c r="I132" s="89" t="s">
        <v>340</v>
      </c>
      <c r="J132" s="90" t="s">
        <v>2005</v>
      </c>
      <c r="K132" s="38">
        <v>0</v>
      </c>
      <c r="L132" s="39">
        <v>4.05</v>
      </c>
      <c r="M132" s="39">
        <v>0</v>
      </c>
      <c r="N132" s="39">
        <v>0</v>
      </c>
      <c r="O132" s="39">
        <v>0</v>
      </c>
      <c r="P132" s="39">
        <v>0</v>
      </c>
      <c r="Q132" s="39">
        <v>0</v>
      </c>
      <c r="R132" s="39">
        <v>0</v>
      </c>
      <c r="S132" s="39">
        <v>0</v>
      </c>
      <c r="T132" s="39">
        <v>0</v>
      </c>
      <c r="U132" s="39">
        <v>0</v>
      </c>
      <c r="V132" s="39">
        <v>1.1100000000000001</v>
      </c>
      <c r="W132" s="39">
        <v>0</v>
      </c>
      <c r="X132" s="39">
        <v>0.52</v>
      </c>
      <c r="Y132" s="39">
        <v>0</v>
      </c>
      <c r="Z132" s="39">
        <v>4.5199999999999996</v>
      </c>
      <c r="AA132" s="39">
        <v>0.09</v>
      </c>
      <c r="AB132" s="39">
        <v>10.39</v>
      </c>
      <c r="AC132" s="39">
        <v>0</v>
      </c>
      <c r="AD132" s="39">
        <v>0</v>
      </c>
    </row>
    <row r="133" spans="1:30" x14ac:dyDescent="0.25">
      <c r="A133" s="39" t="str">
        <f>INDEX('MO Store'!D:D,MATCH('Week Wise OT Hours'!$G133,'MO Store'!$A:$A,0))</f>
        <v>Anthony Galichet</v>
      </c>
      <c r="B133" s="39" t="str">
        <f>INDEX('MO Store'!F:F,MATCH('Week Wise OT Hours'!$G133,'MO Store'!$A:$A,0))</f>
        <v>Romio Hamdar</v>
      </c>
      <c r="C133" s="39" t="str">
        <f>INDEX('MO Store'!G:G,MATCH('Week Wise OT Hours'!$G133,'MO Store'!$A:$A,0))</f>
        <v>Austin TM</v>
      </c>
      <c r="D133" s="39" t="str">
        <f>INDEX('MO Store'!E:E,MATCH('Week Wise OT Hours'!$G133,'MO Store'!$A:$A,0))</f>
        <v>Brittanie Braggs</v>
      </c>
      <c r="E133" s="39" t="str">
        <f>INDEX('MO Store'!B:B,MATCH('Week Wise OT Hours'!$G133,'MO Store'!$A:$A,0))</f>
        <v>Austin</v>
      </c>
      <c r="F133" s="39" t="str">
        <f>INDEX('MO Store'!C:C,MATCH('Week Wise OT Hours'!$G133,'MO Store'!$A:$A,0))</f>
        <v>Rutland</v>
      </c>
      <c r="G133" s="38">
        <v>152336</v>
      </c>
      <c r="H133" s="40" t="str">
        <f>INDEX('MO Store'!I:I,MATCH('Week Wise OT Hours'!$G133,'MO Store'!$A:$A,0))</f>
        <v>Regular</v>
      </c>
      <c r="I133" s="89" t="s">
        <v>148</v>
      </c>
      <c r="J133" s="90" t="s">
        <v>2327</v>
      </c>
      <c r="K133" s="38">
        <v>0</v>
      </c>
      <c r="L133" s="39">
        <v>0</v>
      </c>
      <c r="M133" s="39">
        <v>0</v>
      </c>
      <c r="N133" s="39">
        <v>0</v>
      </c>
      <c r="O133" s="39">
        <v>0</v>
      </c>
      <c r="P133" s="39">
        <v>0</v>
      </c>
      <c r="Q133" s="39">
        <v>0</v>
      </c>
      <c r="R133" s="39">
        <v>0</v>
      </c>
      <c r="S133" s="39">
        <v>0</v>
      </c>
      <c r="T133" s="39">
        <v>0</v>
      </c>
      <c r="U133" s="39">
        <v>0</v>
      </c>
      <c r="V133" s="39">
        <v>0</v>
      </c>
      <c r="W133" s="39">
        <v>0</v>
      </c>
      <c r="X133" s="39">
        <v>0</v>
      </c>
      <c r="Y133" s="39">
        <v>0</v>
      </c>
      <c r="Z133" s="39">
        <v>0</v>
      </c>
      <c r="AA133" s="39">
        <v>0</v>
      </c>
      <c r="AB133" s="39">
        <v>0</v>
      </c>
      <c r="AC133" s="39">
        <v>0</v>
      </c>
      <c r="AD133" s="39">
        <v>0</v>
      </c>
    </row>
    <row r="134" spans="1:30" x14ac:dyDescent="0.25">
      <c r="A134" s="39" t="str">
        <f>INDEX('MO Store'!D:D,MATCH('Week Wise OT Hours'!$G134,'MO Store'!$A:$A,0))</f>
        <v>Anthony Galichet</v>
      </c>
      <c r="B134" s="39" t="str">
        <f>INDEX('MO Store'!F:F,MATCH('Week Wise OT Hours'!$G134,'MO Store'!$A:$A,0))</f>
        <v>No SD</v>
      </c>
      <c r="C134" s="39" t="str">
        <f>INDEX('MO Store'!G:G,MATCH('Week Wise OT Hours'!$G134,'MO Store'!$A:$A,0))</f>
        <v>Susu Leong</v>
      </c>
      <c r="D134" s="39" t="str">
        <f>INDEX('MO Store'!E:E,MATCH('Week Wise OT Hours'!$G134,'MO Store'!$A:$A,0))</f>
        <v>Brittanie Braggs</v>
      </c>
      <c r="E134" s="39" t="str">
        <f>INDEX('MO Store'!B:B,MATCH('Week Wise OT Hours'!$G134,'MO Store'!$A:$A,0))</f>
        <v>Arizona</v>
      </c>
      <c r="F134" s="39" t="str">
        <f>INDEX('MO Store'!C:C,MATCH('Week Wise OT Hours'!$G134,'MO Store'!$A:$A,0))</f>
        <v>The Groves</v>
      </c>
      <c r="G134" s="38">
        <v>211579</v>
      </c>
      <c r="H134" s="40" t="str">
        <f>INDEX('MO Store'!I:I,MATCH('Week Wise OT Hours'!$G134,'MO Store'!$A:$A,0))</f>
        <v>Regular</v>
      </c>
      <c r="I134" s="89" t="s">
        <v>207</v>
      </c>
      <c r="J134" s="90" t="s">
        <v>2328</v>
      </c>
      <c r="K134" s="38">
        <v>0</v>
      </c>
      <c r="L134" s="39">
        <v>0</v>
      </c>
      <c r="M134" s="39">
        <v>0</v>
      </c>
      <c r="N134" s="39">
        <v>0</v>
      </c>
      <c r="O134" s="39">
        <v>0</v>
      </c>
      <c r="P134" s="39">
        <v>0</v>
      </c>
      <c r="Q134" s="39">
        <v>0</v>
      </c>
      <c r="R134" s="39">
        <v>0</v>
      </c>
      <c r="S134" s="39">
        <v>0</v>
      </c>
      <c r="T134" s="39">
        <v>0</v>
      </c>
      <c r="U134" s="39">
        <v>0</v>
      </c>
      <c r="V134" s="39">
        <v>0</v>
      </c>
      <c r="W134" s="39">
        <v>0</v>
      </c>
      <c r="X134" s="39">
        <v>0</v>
      </c>
      <c r="Y134" s="39">
        <v>0</v>
      </c>
      <c r="Z134" s="39">
        <v>0</v>
      </c>
      <c r="AA134" s="39">
        <v>0</v>
      </c>
      <c r="AB134" s="39">
        <v>0</v>
      </c>
      <c r="AC134" s="39">
        <v>0</v>
      </c>
      <c r="AD134" s="39">
        <v>0</v>
      </c>
    </row>
    <row r="135" spans="1:30" x14ac:dyDescent="0.25">
      <c r="A135" s="39" t="str">
        <f>INDEX('MO Store'!D:D,MATCH('Week Wise OT Hours'!$G135,'MO Store'!$A:$A,0))</f>
        <v>Anthony Galichet</v>
      </c>
      <c r="B135" s="39" t="str">
        <f>INDEX('MO Store'!F:F,MATCH('Week Wise OT Hours'!$G135,'MO Store'!$A:$A,0))</f>
        <v>Romio Hamdar</v>
      </c>
      <c r="C135" s="39" t="str">
        <f>INDEX('MO Store'!G:G,MATCH('Week Wise OT Hours'!$G135,'MO Store'!$A:$A,0))</f>
        <v>Suhail Ishaq</v>
      </c>
      <c r="D135" s="39" t="str">
        <f>INDEX('MO Store'!E:E,MATCH('Week Wise OT Hours'!$G135,'MO Store'!$A:$A,0))</f>
        <v>Brittanie Braggs</v>
      </c>
      <c r="E135" s="39" t="str">
        <f>INDEX('MO Store'!B:B,MATCH('Week Wise OT Hours'!$G135,'MO Store'!$A:$A,0))</f>
        <v>Houston North East</v>
      </c>
      <c r="F135" s="39" t="str">
        <f>INDEX('MO Store'!C:C,MATCH('Week Wise OT Hours'!$G135,'MO Store'!$A:$A,0))</f>
        <v>Texas City</v>
      </c>
      <c r="G135" s="38">
        <v>180413</v>
      </c>
      <c r="H135" s="40" t="str">
        <f>INDEX('MO Store'!I:I,MATCH('Week Wise OT Hours'!$G135,'MO Store'!$A:$A,0))</f>
        <v>Regular</v>
      </c>
      <c r="I135" s="89" t="s">
        <v>232</v>
      </c>
      <c r="J135" s="90" t="s">
        <v>1960</v>
      </c>
      <c r="K135" s="38">
        <v>0</v>
      </c>
      <c r="L135" s="39">
        <v>0</v>
      </c>
      <c r="M135" s="39">
        <v>0</v>
      </c>
      <c r="N135" s="39">
        <v>0</v>
      </c>
      <c r="O135" s="39">
        <v>0</v>
      </c>
      <c r="P135" s="39">
        <v>0</v>
      </c>
      <c r="Q135" s="39">
        <v>0</v>
      </c>
      <c r="R135" s="39">
        <v>0</v>
      </c>
      <c r="S135" s="39">
        <v>0</v>
      </c>
      <c r="T135" s="39">
        <v>0</v>
      </c>
      <c r="U135" s="39">
        <v>0</v>
      </c>
      <c r="V135" s="39">
        <v>0</v>
      </c>
      <c r="W135" s="39">
        <v>0</v>
      </c>
      <c r="X135" s="39">
        <v>0</v>
      </c>
      <c r="Y135" s="39">
        <v>0</v>
      </c>
      <c r="Z135" s="39">
        <v>0</v>
      </c>
      <c r="AA135" s="39">
        <v>0</v>
      </c>
      <c r="AB135" s="39">
        <v>0</v>
      </c>
      <c r="AC135" s="39">
        <v>0</v>
      </c>
      <c r="AD135" s="39">
        <v>0</v>
      </c>
    </row>
    <row r="136" spans="1:30" x14ac:dyDescent="0.25">
      <c r="A136" s="39" t="str">
        <f>INDEX('MO Store'!D:D,MATCH('Week Wise OT Hours'!$G136,'MO Store'!$A:$A,0))</f>
        <v>Anthony Galichet</v>
      </c>
      <c r="B136" s="39" t="str">
        <f>INDEX('MO Store'!F:F,MATCH('Week Wise OT Hours'!$G136,'MO Store'!$A:$A,0))</f>
        <v>Romio Hamdar</v>
      </c>
      <c r="C136" s="39" t="str">
        <f>INDEX('MO Store'!G:G,MATCH('Week Wise OT Hours'!$G136,'MO Store'!$A:$A,0))</f>
        <v>Suhail Ishaq</v>
      </c>
      <c r="D136" s="39" t="str">
        <f>INDEX('MO Store'!E:E,MATCH('Week Wise OT Hours'!$G136,'MO Store'!$A:$A,0))</f>
        <v>Brittanie Braggs</v>
      </c>
      <c r="E136" s="39" t="str">
        <f>INDEX('MO Store'!B:B,MATCH('Week Wise OT Hours'!$G136,'MO Store'!$A:$A,0))</f>
        <v>Houston North East</v>
      </c>
      <c r="F136" s="39" t="str">
        <f>INDEX('MO Store'!C:C,MATCH('Week Wise OT Hours'!$G136,'MO Store'!$A:$A,0))</f>
        <v>Rosenberg</v>
      </c>
      <c r="G136" s="38">
        <v>219200</v>
      </c>
      <c r="H136" s="40" t="str">
        <f>INDEX('MO Store'!I:I,MATCH('Week Wise OT Hours'!$G136,'MO Store'!$A:$A,0))</f>
        <v>Focus</v>
      </c>
      <c r="I136" s="89" t="s">
        <v>416</v>
      </c>
      <c r="J136" s="90" t="s">
        <v>2329</v>
      </c>
      <c r="K136" s="38">
        <v>0</v>
      </c>
      <c r="L136" s="39">
        <v>0</v>
      </c>
      <c r="M136" s="39">
        <v>0</v>
      </c>
      <c r="N136" s="39">
        <v>0</v>
      </c>
      <c r="O136" s="39">
        <v>0</v>
      </c>
      <c r="P136" s="39">
        <v>0</v>
      </c>
      <c r="Q136" s="39">
        <v>0</v>
      </c>
      <c r="R136" s="39">
        <v>0</v>
      </c>
      <c r="S136" s="39">
        <v>0</v>
      </c>
      <c r="T136" s="39">
        <v>0</v>
      </c>
      <c r="U136" s="39">
        <v>0</v>
      </c>
      <c r="V136" s="39">
        <v>0</v>
      </c>
      <c r="W136" s="39">
        <v>0</v>
      </c>
      <c r="X136" s="39">
        <v>0</v>
      </c>
      <c r="Y136" s="39">
        <v>0</v>
      </c>
      <c r="Z136" s="39">
        <v>0</v>
      </c>
      <c r="AA136" s="39">
        <v>0</v>
      </c>
      <c r="AB136" s="39">
        <v>0</v>
      </c>
      <c r="AC136" s="39">
        <v>0</v>
      </c>
      <c r="AD136" s="39">
        <v>0</v>
      </c>
    </row>
    <row r="137" spans="1:30" x14ac:dyDescent="0.25">
      <c r="A137" s="39" t="str">
        <f>INDEX('MO Store'!D:D,MATCH('Week Wise OT Hours'!$G137,'MO Store'!$A:$A,0))</f>
        <v>Anthony Galichet</v>
      </c>
      <c r="B137" s="39" t="str">
        <f>INDEX('MO Store'!F:F,MATCH('Week Wise OT Hours'!$G137,'MO Store'!$A:$A,0))</f>
        <v>No SD</v>
      </c>
      <c r="C137" s="39" t="str">
        <f>INDEX('MO Store'!G:G,MATCH('Week Wise OT Hours'!$G137,'MO Store'!$A:$A,0))</f>
        <v>Jayme Roraff</v>
      </c>
      <c r="D137" s="39" t="str">
        <f>INDEX('MO Store'!E:E,MATCH('Week Wise OT Hours'!$G137,'MO Store'!$A:$A,0))</f>
        <v>Brittanie Braggs</v>
      </c>
      <c r="E137" s="39" t="str">
        <f>INDEX('MO Store'!B:B,MATCH('Week Wise OT Hours'!$G137,'MO Store'!$A:$A,0))</f>
        <v>Wisconsin West</v>
      </c>
      <c r="F137" s="39" t="str">
        <f>INDEX('MO Store'!C:C,MATCH('Week Wise OT Hours'!$G137,'MO Store'!$A:$A,0))</f>
        <v>PLOVER</v>
      </c>
      <c r="G137" s="38">
        <v>207760</v>
      </c>
      <c r="H137" s="40" t="str">
        <f>INDEX('MO Store'!I:I,MATCH('Week Wise OT Hours'!$G137,'MO Store'!$A:$A,0))</f>
        <v>Flagship</v>
      </c>
      <c r="I137" s="89" t="s">
        <v>123</v>
      </c>
      <c r="J137" s="90" t="s">
        <v>1988</v>
      </c>
      <c r="K137" s="38">
        <v>0</v>
      </c>
      <c r="L137" s="39">
        <v>0</v>
      </c>
      <c r="M137" s="39">
        <v>0</v>
      </c>
      <c r="N137" s="39">
        <v>0</v>
      </c>
      <c r="O137" s="39">
        <v>0</v>
      </c>
      <c r="P137" s="39">
        <v>0</v>
      </c>
      <c r="Q137" s="39">
        <v>0</v>
      </c>
      <c r="R137" s="39">
        <v>0</v>
      </c>
      <c r="S137" s="39">
        <v>0</v>
      </c>
      <c r="T137" s="39">
        <v>0</v>
      </c>
      <c r="U137" s="39">
        <v>0</v>
      </c>
      <c r="V137" s="39">
        <v>0</v>
      </c>
      <c r="W137" s="39">
        <v>0</v>
      </c>
      <c r="X137" s="39">
        <v>0</v>
      </c>
      <c r="Y137" s="39">
        <v>0</v>
      </c>
      <c r="Z137" s="39">
        <v>0</v>
      </c>
      <c r="AA137" s="39">
        <v>0</v>
      </c>
      <c r="AB137" s="39">
        <v>0</v>
      </c>
      <c r="AC137" s="39">
        <v>0</v>
      </c>
      <c r="AD137" s="39">
        <v>0</v>
      </c>
    </row>
    <row r="138" spans="1:30" x14ac:dyDescent="0.25">
      <c r="A138" s="39" t="str">
        <f>INDEX('MO Store'!D:D,MATCH('Week Wise OT Hours'!$G138,'MO Store'!$A:$A,0))</f>
        <v>Anthony Galichet</v>
      </c>
      <c r="B138" s="39" t="str">
        <f>INDEX('MO Store'!F:F,MATCH('Week Wise OT Hours'!$G138,'MO Store'!$A:$A,0))</f>
        <v>Romio Hamdar</v>
      </c>
      <c r="C138" s="39" t="str">
        <f>INDEX('MO Store'!G:G,MATCH('Week Wise OT Hours'!$G138,'MO Store'!$A:$A,0))</f>
        <v>Carlos Ayala-Level Up</v>
      </c>
      <c r="D138" s="39" t="str">
        <f>INDEX('MO Store'!E:E,MATCH('Week Wise OT Hours'!$G138,'MO Store'!$A:$A,0))</f>
        <v>Brittanie Braggs</v>
      </c>
      <c r="E138" s="39" t="str">
        <f>INDEX('MO Store'!B:B,MATCH('Week Wise OT Hours'!$G138,'MO Store'!$A:$A,0))</f>
        <v>Houston South West</v>
      </c>
      <c r="F138" s="39" t="str">
        <f>INDEX('MO Store'!C:C,MATCH('Week Wise OT Hours'!$G138,'MO Store'!$A:$A,0))</f>
        <v>The Grid</v>
      </c>
      <c r="G138" s="38">
        <v>209858</v>
      </c>
      <c r="H138" s="40" t="str">
        <f>INDEX('MO Store'!I:I,MATCH('Week Wise OT Hours'!$G138,'MO Store'!$A:$A,0))</f>
        <v>Battleship</v>
      </c>
      <c r="I138" s="89" t="s">
        <v>146</v>
      </c>
      <c r="J138" s="90" t="s">
        <v>2330</v>
      </c>
      <c r="K138" s="38">
        <v>0</v>
      </c>
      <c r="L138" s="39">
        <v>0</v>
      </c>
      <c r="M138" s="39">
        <v>0</v>
      </c>
      <c r="N138" s="39">
        <v>0</v>
      </c>
      <c r="O138" s="39">
        <v>0</v>
      </c>
      <c r="P138" s="39">
        <v>0</v>
      </c>
      <c r="Q138" s="39">
        <v>0</v>
      </c>
      <c r="R138" s="39">
        <v>0</v>
      </c>
      <c r="S138" s="39">
        <v>0</v>
      </c>
      <c r="T138" s="39">
        <v>0</v>
      </c>
      <c r="U138" s="39">
        <v>0</v>
      </c>
      <c r="V138" s="39">
        <v>0</v>
      </c>
      <c r="W138" s="39">
        <v>0</v>
      </c>
      <c r="X138" s="39">
        <v>0</v>
      </c>
      <c r="Y138" s="39">
        <v>0</v>
      </c>
      <c r="Z138" s="39">
        <v>0</v>
      </c>
      <c r="AA138" s="39">
        <v>0</v>
      </c>
      <c r="AB138" s="39">
        <v>0</v>
      </c>
      <c r="AC138" s="39">
        <v>0</v>
      </c>
      <c r="AD138" s="39">
        <v>0</v>
      </c>
    </row>
    <row r="139" spans="1:30" x14ac:dyDescent="0.25">
      <c r="A139" s="39" t="str">
        <f>INDEX('MO Store'!D:D,MATCH('Week Wise OT Hours'!$G139,'MO Store'!$A:$A,0))</f>
        <v>Anthony Galichet</v>
      </c>
      <c r="B139" s="39" t="str">
        <f>INDEX('MO Store'!F:F,MATCH('Week Wise OT Hours'!$G139,'MO Store'!$A:$A,0))</f>
        <v>Romio Hamdar</v>
      </c>
      <c r="C139" s="39" t="str">
        <f>INDEX('MO Store'!G:G,MATCH('Week Wise OT Hours'!$G139,'MO Store'!$A:$A,0))</f>
        <v>Veronica Ramos</v>
      </c>
      <c r="D139" s="39" t="str">
        <f>INDEX('MO Store'!E:E,MATCH('Week Wise OT Hours'!$G139,'MO Store'!$A:$A,0))</f>
        <v>Brittanie Braggs</v>
      </c>
      <c r="E139" s="39" t="str">
        <f>INDEX('MO Store'!B:B,MATCH('Week Wise OT Hours'!$G139,'MO Store'!$A:$A,0))</f>
        <v>San Antonio/Laredo</v>
      </c>
      <c r="F139" s="39" t="str">
        <f>INDEX('MO Store'!C:C,MATCH('Week Wise OT Hours'!$G139,'MO Store'!$A:$A,0))</f>
        <v>Laredo Crossing</v>
      </c>
      <c r="G139" s="38">
        <v>174067</v>
      </c>
      <c r="H139" s="40" t="str">
        <f>INDEX('MO Store'!I:I,MATCH('Week Wise OT Hours'!$G139,'MO Store'!$A:$A,0))</f>
        <v>Regular</v>
      </c>
      <c r="I139" s="89" t="s">
        <v>156</v>
      </c>
      <c r="J139" s="90" t="s">
        <v>2331</v>
      </c>
      <c r="K139" s="38">
        <v>0</v>
      </c>
      <c r="L139" s="39">
        <v>0</v>
      </c>
      <c r="M139" s="39">
        <v>0</v>
      </c>
      <c r="N139" s="39">
        <v>0</v>
      </c>
      <c r="O139" s="39">
        <v>0</v>
      </c>
      <c r="P139" s="39">
        <v>0</v>
      </c>
      <c r="Q139" s="39">
        <v>0</v>
      </c>
      <c r="R139" s="39">
        <v>0</v>
      </c>
      <c r="S139" s="39">
        <v>0</v>
      </c>
      <c r="T139" s="39">
        <v>0</v>
      </c>
      <c r="U139" s="39">
        <v>0</v>
      </c>
      <c r="V139" s="39">
        <v>0</v>
      </c>
      <c r="W139" s="39">
        <v>0</v>
      </c>
      <c r="X139" s="39">
        <v>0</v>
      </c>
      <c r="Y139" s="39">
        <v>0</v>
      </c>
      <c r="Z139" s="39">
        <v>0</v>
      </c>
      <c r="AA139" s="39">
        <v>0</v>
      </c>
      <c r="AB139" s="39">
        <v>0</v>
      </c>
      <c r="AC139" s="39">
        <v>0</v>
      </c>
      <c r="AD139" s="39">
        <v>0</v>
      </c>
    </row>
    <row r="140" spans="1:30" x14ac:dyDescent="0.25">
      <c r="A140" s="39" t="str">
        <f>INDEX('MO Store'!D:D,MATCH('Week Wise OT Hours'!$G140,'MO Store'!$A:$A,0))</f>
        <v>Anthony Galichet</v>
      </c>
      <c r="B140" s="39" t="str">
        <f>INDEX('MO Store'!F:F,MATCH('Week Wise OT Hours'!$G140,'MO Store'!$A:$A,0))</f>
        <v>Romio Hamdar</v>
      </c>
      <c r="C140" s="39" t="str">
        <f>INDEX('MO Store'!G:G,MATCH('Week Wise OT Hours'!$G140,'MO Store'!$A:$A,0))</f>
        <v>Suhail Ishaq</v>
      </c>
      <c r="D140" s="39" t="str">
        <f>INDEX('MO Store'!E:E,MATCH('Week Wise OT Hours'!$G140,'MO Store'!$A:$A,0))</f>
        <v>Brittanie Braggs</v>
      </c>
      <c r="E140" s="39" t="str">
        <f>INDEX('MO Store'!B:B,MATCH('Week Wise OT Hours'!$G140,'MO Store'!$A:$A,0))</f>
        <v>Houston North East</v>
      </c>
      <c r="F140" s="39" t="str">
        <f>INDEX('MO Store'!C:C,MATCH('Week Wise OT Hours'!$G140,'MO Store'!$A:$A,0))</f>
        <v>Rosenberg</v>
      </c>
      <c r="G140" s="38">
        <v>219200</v>
      </c>
      <c r="H140" s="40" t="str">
        <f>INDEX('MO Store'!I:I,MATCH('Week Wise OT Hours'!$G140,'MO Store'!$A:$A,0))</f>
        <v>Focus</v>
      </c>
      <c r="I140" s="89" t="s">
        <v>127</v>
      </c>
      <c r="J140" s="90" t="s">
        <v>2332</v>
      </c>
      <c r="K140" s="38">
        <v>0</v>
      </c>
      <c r="L140" s="39">
        <v>0</v>
      </c>
      <c r="M140" s="39">
        <v>0</v>
      </c>
      <c r="N140" s="39">
        <v>0</v>
      </c>
      <c r="O140" s="39">
        <v>0</v>
      </c>
      <c r="P140" s="39">
        <v>0</v>
      </c>
      <c r="Q140" s="39">
        <v>0</v>
      </c>
      <c r="R140" s="39">
        <v>0</v>
      </c>
      <c r="S140" s="39">
        <v>0</v>
      </c>
      <c r="T140" s="39">
        <v>0</v>
      </c>
      <c r="U140" s="39">
        <v>0</v>
      </c>
      <c r="V140" s="39">
        <v>0</v>
      </c>
      <c r="W140" s="39">
        <v>0</v>
      </c>
      <c r="X140" s="39">
        <v>0</v>
      </c>
      <c r="Y140" s="39">
        <v>0</v>
      </c>
      <c r="Z140" s="39">
        <v>0</v>
      </c>
      <c r="AA140" s="39">
        <v>0</v>
      </c>
      <c r="AB140" s="39">
        <v>0</v>
      </c>
      <c r="AC140" s="39">
        <v>0</v>
      </c>
      <c r="AD140" s="39">
        <v>0</v>
      </c>
    </row>
    <row r="141" spans="1:30" x14ac:dyDescent="0.25">
      <c r="A141" s="39" t="str">
        <f>INDEX('MO Store'!D:D,MATCH('Week Wise OT Hours'!$G141,'MO Store'!$A:$A,0))</f>
        <v>Anthony Galichet</v>
      </c>
      <c r="B141" s="39" t="str">
        <f>INDEX('MO Store'!F:F,MATCH('Week Wise OT Hours'!$G141,'MO Store'!$A:$A,0))</f>
        <v>Romio Hamdar</v>
      </c>
      <c r="C141" s="39" t="str">
        <f>INDEX('MO Store'!G:G,MATCH('Week Wise OT Hours'!$G141,'MO Store'!$A:$A,0))</f>
        <v>Suhail Ishaq</v>
      </c>
      <c r="D141" s="39" t="str">
        <f>INDEX('MO Store'!E:E,MATCH('Week Wise OT Hours'!$G141,'MO Store'!$A:$A,0))</f>
        <v>Brittanie Braggs</v>
      </c>
      <c r="E141" s="39" t="str">
        <f>INDEX('MO Store'!B:B,MATCH('Week Wise OT Hours'!$G141,'MO Store'!$A:$A,0))</f>
        <v>Houston North East</v>
      </c>
      <c r="F141" s="39" t="str">
        <f>INDEX('MO Store'!C:C,MATCH('Week Wise OT Hours'!$G141,'MO Store'!$A:$A,0))</f>
        <v>Missouri City</v>
      </c>
      <c r="G141" s="38">
        <v>174113</v>
      </c>
      <c r="H141" s="40" t="str">
        <f>INDEX('MO Store'!I:I,MATCH('Week Wise OT Hours'!$G141,'MO Store'!$A:$A,0))</f>
        <v>Regular</v>
      </c>
      <c r="I141" s="89" t="s">
        <v>129</v>
      </c>
      <c r="J141" s="90" t="s">
        <v>2333</v>
      </c>
      <c r="K141" s="38">
        <v>0</v>
      </c>
      <c r="L141" s="39">
        <v>0</v>
      </c>
      <c r="M141" s="39">
        <v>0</v>
      </c>
      <c r="N141" s="39">
        <v>0</v>
      </c>
      <c r="O141" s="39">
        <v>0</v>
      </c>
      <c r="P141" s="39">
        <v>0</v>
      </c>
      <c r="Q141" s="39">
        <v>0</v>
      </c>
      <c r="R141" s="39">
        <v>0</v>
      </c>
      <c r="S141" s="39">
        <v>0</v>
      </c>
      <c r="T141" s="39">
        <v>0</v>
      </c>
      <c r="U141" s="39">
        <v>0</v>
      </c>
      <c r="V141" s="39">
        <v>0</v>
      </c>
      <c r="W141" s="39">
        <v>0</v>
      </c>
      <c r="X141" s="39">
        <v>0</v>
      </c>
      <c r="Y141" s="39">
        <v>0</v>
      </c>
      <c r="Z141" s="39">
        <v>0</v>
      </c>
      <c r="AA141" s="39">
        <v>0</v>
      </c>
      <c r="AB141" s="39">
        <v>0</v>
      </c>
      <c r="AC141" s="39">
        <v>0</v>
      </c>
      <c r="AD141" s="39">
        <v>0</v>
      </c>
    </row>
    <row r="142" spans="1:30" x14ac:dyDescent="0.25">
      <c r="A142" s="39" t="str">
        <f>INDEX('MO Store'!D:D,MATCH('Week Wise OT Hours'!$G142,'MO Store'!$A:$A,0))</f>
        <v>Anthony Galichet</v>
      </c>
      <c r="B142" s="39" t="str">
        <f>INDEX('MO Store'!F:F,MATCH('Week Wise OT Hours'!$G142,'MO Store'!$A:$A,0))</f>
        <v>Romio Hamdar</v>
      </c>
      <c r="C142" s="39" t="str">
        <f>INDEX('MO Store'!G:G,MATCH('Week Wise OT Hours'!$G142,'MO Store'!$A:$A,0))</f>
        <v>Veronica Ramos</v>
      </c>
      <c r="D142" s="39" t="str">
        <f>INDEX('MO Store'!E:E,MATCH('Week Wise OT Hours'!$G142,'MO Store'!$A:$A,0))</f>
        <v>Brittanie Braggs</v>
      </c>
      <c r="E142" s="39" t="str">
        <f>INDEX('MO Store'!B:B,MATCH('Week Wise OT Hours'!$G142,'MO Store'!$A:$A,0))</f>
        <v>San Antonio/Laredo</v>
      </c>
      <c r="F142" s="39" t="str">
        <f>INDEX('MO Store'!C:C,MATCH('Week Wise OT Hours'!$G142,'MO Store'!$A:$A,0))</f>
        <v>EAGLE PASS</v>
      </c>
      <c r="G142" s="38">
        <v>207753</v>
      </c>
      <c r="H142" s="40" t="str">
        <f>INDEX('MO Store'!I:I,MATCH('Week Wise OT Hours'!$G142,'MO Store'!$A:$A,0))</f>
        <v>Flagship</v>
      </c>
      <c r="I142" s="89" t="s">
        <v>244</v>
      </c>
      <c r="J142" s="90" t="s">
        <v>2042</v>
      </c>
      <c r="K142" s="38">
        <v>0</v>
      </c>
      <c r="L142" s="39">
        <v>0</v>
      </c>
      <c r="M142" s="39">
        <v>9.7800000000000011</v>
      </c>
      <c r="N142" s="39">
        <v>0</v>
      </c>
      <c r="O142" s="39">
        <v>0.06</v>
      </c>
      <c r="P142" s="39">
        <v>0</v>
      </c>
      <c r="Q142" s="39">
        <v>0</v>
      </c>
      <c r="R142" s="39">
        <v>0</v>
      </c>
      <c r="S142" s="39">
        <v>0</v>
      </c>
      <c r="T142" s="39">
        <v>0</v>
      </c>
      <c r="U142" s="39">
        <v>0</v>
      </c>
      <c r="V142" s="39">
        <v>0</v>
      </c>
      <c r="W142" s="39">
        <v>0</v>
      </c>
      <c r="X142" s="39">
        <v>0</v>
      </c>
      <c r="Y142" s="39">
        <v>0</v>
      </c>
      <c r="Z142" s="39">
        <v>0</v>
      </c>
      <c r="AA142" s="39">
        <v>0</v>
      </c>
      <c r="AB142" s="39">
        <v>0</v>
      </c>
      <c r="AC142" s="39">
        <v>0</v>
      </c>
      <c r="AD142" s="39">
        <v>0</v>
      </c>
    </row>
    <row r="143" spans="1:30" x14ac:dyDescent="0.25">
      <c r="A143" s="39" t="str">
        <f>INDEX('MO Store'!D:D,MATCH('Week Wise OT Hours'!$G143,'MO Store'!$A:$A,0))</f>
        <v>Anthony Galichet</v>
      </c>
      <c r="B143" s="39" t="str">
        <f>INDEX('MO Store'!F:F,MATCH('Week Wise OT Hours'!$G143,'MO Store'!$A:$A,0))</f>
        <v>Romio Hamdar</v>
      </c>
      <c r="C143" s="39" t="str">
        <f>INDEX('MO Store'!G:G,MATCH('Week Wise OT Hours'!$G143,'MO Store'!$A:$A,0))</f>
        <v>Colorado Market - No TM</v>
      </c>
      <c r="D143" s="39" t="str">
        <f>INDEX('MO Store'!E:E,MATCH('Week Wise OT Hours'!$G143,'MO Store'!$A:$A,0))</f>
        <v>Brittanie Braggs</v>
      </c>
      <c r="E143" s="39" t="str">
        <f>INDEX('MO Store'!B:B,MATCH('Week Wise OT Hours'!$G143,'MO Store'!$A:$A,0))</f>
        <v>Colorado</v>
      </c>
      <c r="F143" s="39" t="str">
        <f>INDEX('MO Store'!C:C,MATCH('Week Wise OT Hours'!$G143,'MO Store'!$A:$A,0))</f>
        <v>Fountain MESA ROAD</v>
      </c>
      <c r="G143" s="38">
        <v>178719</v>
      </c>
      <c r="H143" s="40" t="str">
        <f>INDEX('MO Store'!I:I,MATCH('Week Wise OT Hours'!$G143,'MO Store'!$A:$A,0))</f>
        <v>Battleship</v>
      </c>
      <c r="I143" s="89" t="s">
        <v>214</v>
      </c>
      <c r="J143" s="90" t="s">
        <v>2334</v>
      </c>
      <c r="K143" s="38">
        <v>0</v>
      </c>
      <c r="L143" s="39">
        <v>0</v>
      </c>
      <c r="M143" s="39">
        <v>0</v>
      </c>
      <c r="N143" s="39">
        <v>0</v>
      </c>
      <c r="O143" s="39">
        <v>0</v>
      </c>
      <c r="P143" s="39">
        <v>0</v>
      </c>
      <c r="Q143" s="39">
        <v>0</v>
      </c>
      <c r="R143" s="39">
        <v>0</v>
      </c>
      <c r="S143" s="39">
        <v>0</v>
      </c>
      <c r="T143" s="39">
        <v>0</v>
      </c>
      <c r="U143" s="39">
        <v>0</v>
      </c>
      <c r="V143" s="39">
        <v>0</v>
      </c>
      <c r="W143" s="39">
        <v>0</v>
      </c>
      <c r="X143" s="39">
        <v>0</v>
      </c>
      <c r="Y143" s="39">
        <v>0</v>
      </c>
      <c r="Z143" s="39">
        <v>0</v>
      </c>
      <c r="AA143" s="39">
        <v>0</v>
      </c>
      <c r="AB143" s="39">
        <v>0</v>
      </c>
      <c r="AC143" s="39">
        <v>0</v>
      </c>
      <c r="AD143" s="39">
        <v>0</v>
      </c>
    </row>
    <row r="144" spans="1:30" x14ac:dyDescent="0.25">
      <c r="A144" s="39" t="str">
        <f>INDEX('MO Store'!D:D,MATCH('Week Wise OT Hours'!$G144,'MO Store'!$A:$A,0))</f>
        <v>Anthony Galichet</v>
      </c>
      <c r="B144" s="39" t="str">
        <f>INDEX('MO Store'!F:F,MATCH('Week Wise OT Hours'!$G144,'MO Store'!$A:$A,0))</f>
        <v>Romio Hamdar</v>
      </c>
      <c r="C144" s="39" t="str">
        <f>INDEX('MO Store'!G:G,MATCH('Week Wise OT Hours'!$G144,'MO Store'!$A:$A,0))</f>
        <v>Veronica Ramos</v>
      </c>
      <c r="D144" s="39" t="str">
        <f>INDEX('MO Store'!E:E,MATCH('Week Wise OT Hours'!$G144,'MO Store'!$A:$A,0))</f>
        <v>Brittanie Braggs</v>
      </c>
      <c r="E144" s="39" t="str">
        <f>INDEX('MO Store'!B:B,MATCH('Week Wise OT Hours'!$G144,'MO Store'!$A:$A,0))</f>
        <v>San Antonio/Laredo</v>
      </c>
      <c r="F144" s="39" t="str">
        <f>INDEX('MO Store'!C:C,MATCH('Week Wise OT Hours'!$G144,'MO Store'!$A:$A,0))</f>
        <v>DEL RIO</v>
      </c>
      <c r="G144" s="38">
        <v>207754</v>
      </c>
      <c r="H144" s="40" t="str">
        <f>INDEX('MO Store'!I:I,MATCH('Week Wise OT Hours'!$G144,'MO Store'!$A:$A,0))</f>
        <v>Flagship</v>
      </c>
      <c r="I144" s="89" t="s">
        <v>252</v>
      </c>
      <c r="J144" s="90" t="s">
        <v>2335</v>
      </c>
      <c r="K144" s="38">
        <v>0</v>
      </c>
      <c r="L144" s="39">
        <v>0</v>
      </c>
      <c r="M144" s="39">
        <v>0</v>
      </c>
      <c r="N144" s="39">
        <v>0</v>
      </c>
      <c r="O144" s="39">
        <v>0</v>
      </c>
      <c r="P144" s="39">
        <v>0</v>
      </c>
      <c r="Q144" s="39">
        <v>0</v>
      </c>
      <c r="R144" s="39">
        <v>0</v>
      </c>
      <c r="S144" s="39">
        <v>0</v>
      </c>
      <c r="T144" s="39">
        <v>0</v>
      </c>
      <c r="U144" s="39">
        <v>0</v>
      </c>
      <c r="V144" s="39">
        <v>0</v>
      </c>
      <c r="W144" s="39">
        <v>0</v>
      </c>
      <c r="X144" s="39">
        <v>0</v>
      </c>
      <c r="Y144" s="39">
        <v>0</v>
      </c>
      <c r="Z144" s="39">
        <v>0</v>
      </c>
      <c r="AA144" s="39">
        <v>0</v>
      </c>
      <c r="AB144" s="39">
        <v>0</v>
      </c>
      <c r="AC144" s="39">
        <v>0</v>
      </c>
      <c r="AD144" s="39">
        <v>0</v>
      </c>
    </row>
    <row r="145" spans="1:30" x14ac:dyDescent="0.25">
      <c r="A145" s="39" t="str">
        <f>INDEX('MO Store'!D:D,MATCH('Week Wise OT Hours'!$G145,'MO Store'!$A:$A,0))</f>
        <v>Anthony Galichet</v>
      </c>
      <c r="B145" s="39" t="str">
        <f>INDEX('MO Store'!F:F,MATCH('Week Wise OT Hours'!$G145,'MO Store'!$A:$A,0))</f>
        <v>Romio Hamdar</v>
      </c>
      <c r="C145" s="39" t="str">
        <f>INDEX('MO Store'!G:G,MATCH('Week Wise OT Hours'!$G145,'MO Store'!$A:$A,0))</f>
        <v>Carlos Ayala-Level Up</v>
      </c>
      <c r="D145" s="39" t="str">
        <f>INDEX('MO Store'!E:E,MATCH('Week Wise OT Hours'!$G145,'MO Store'!$A:$A,0))</f>
        <v>Brittanie Braggs</v>
      </c>
      <c r="E145" s="39" t="str">
        <f>INDEX('MO Store'!B:B,MATCH('Week Wise OT Hours'!$G145,'MO Store'!$A:$A,0))</f>
        <v>Houston South West</v>
      </c>
      <c r="F145" s="39" t="str">
        <f>INDEX('MO Store'!C:C,MATCH('Week Wise OT Hours'!$G145,'MO Store'!$A:$A,0))</f>
        <v>The Grid</v>
      </c>
      <c r="G145" s="38">
        <v>209858</v>
      </c>
      <c r="H145" s="40" t="str">
        <f>INDEX('MO Store'!I:I,MATCH('Week Wise OT Hours'!$G145,'MO Store'!$A:$A,0))</f>
        <v>Battleship</v>
      </c>
      <c r="I145" s="89" t="s">
        <v>392</v>
      </c>
      <c r="J145" s="90" t="s">
        <v>2336</v>
      </c>
      <c r="K145" s="38">
        <v>0</v>
      </c>
      <c r="L145" s="39">
        <v>0</v>
      </c>
      <c r="M145" s="39">
        <v>0</v>
      </c>
      <c r="N145" s="39">
        <v>0</v>
      </c>
      <c r="O145" s="39">
        <v>0</v>
      </c>
      <c r="P145" s="39">
        <v>0</v>
      </c>
      <c r="Q145" s="39">
        <v>0</v>
      </c>
      <c r="R145" s="39">
        <v>0</v>
      </c>
      <c r="S145" s="39">
        <v>0</v>
      </c>
      <c r="T145" s="39">
        <v>0</v>
      </c>
      <c r="U145" s="39">
        <v>0</v>
      </c>
      <c r="V145" s="39">
        <v>0</v>
      </c>
      <c r="W145" s="39">
        <v>0</v>
      </c>
      <c r="X145" s="39">
        <v>0</v>
      </c>
      <c r="Y145" s="39">
        <v>0</v>
      </c>
      <c r="Z145" s="39">
        <v>0</v>
      </c>
      <c r="AA145" s="39">
        <v>0</v>
      </c>
      <c r="AB145" s="39">
        <v>0</v>
      </c>
      <c r="AC145" s="39">
        <v>0</v>
      </c>
      <c r="AD145" s="39">
        <v>0</v>
      </c>
    </row>
    <row r="146" spans="1:30" x14ac:dyDescent="0.25">
      <c r="A146" s="39" t="str">
        <f>INDEX('MO Store'!D:D,MATCH('Week Wise OT Hours'!$G146,'MO Store'!$A:$A,0))</f>
        <v>Anthony Galichet</v>
      </c>
      <c r="B146" s="39" t="str">
        <f>INDEX('MO Store'!F:F,MATCH('Week Wise OT Hours'!$G146,'MO Store'!$A:$A,0))</f>
        <v>Romio Hamdar</v>
      </c>
      <c r="C146" s="39" t="str">
        <f>INDEX('MO Store'!G:G,MATCH('Week Wise OT Hours'!$G146,'MO Store'!$A:$A,0))</f>
        <v>Veronica Ramos</v>
      </c>
      <c r="D146" s="39" t="str">
        <f>INDEX('MO Store'!E:E,MATCH('Week Wise OT Hours'!$G146,'MO Store'!$A:$A,0))</f>
        <v>Brittanie Braggs</v>
      </c>
      <c r="E146" s="39" t="str">
        <f>INDEX('MO Store'!B:B,MATCH('Week Wise OT Hours'!$G146,'MO Store'!$A:$A,0))</f>
        <v>San Antonio/Laredo</v>
      </c>
      <c r="F146" s="39" t="str">
        <f>INDEX('MO Store'!C:C,MATCH('Week Wise OT Hours'!$G146,'MO Store'!$A:$A,0))</f>
        <v>Uvalde</v>
      </c>
      <c r="G146" s="38">
        <v>215747</v>
      </c>
      <c r="H146" s="40" t="str">
        <f>INDEX('MO Store'!I:I,MATCH('Week Wise OT Hours'!$G146,'MO Store'!$A:$A,0))</f>
        <v>Flagship</v>
      </c>
      <c r="I146" s="89" t="s">
        <v>458</v>
      </c>
      <c r="J146" s="90" t="s">
        <v>2337</v>
      </c>
      <c r="K146" s="38">
        <v>0</v>
      </c>
      <c r="L146" s="39">
        <v>0</v>
      </c>
      <c r="M146" s="39">
        <v>0</v>
      </c>
      <c r="N146" s="39">
        <v>0</v>
      </c>
      <c r="O146" s="39">
        <v>0</v>
      </c>
      <c r="P146" s="39">
        <v>0</v>
      </c>
      <c r="Q146" s="39">
        <v>0</v>
      </c>
      <c r="R146" s="39">
        <v>0</v>
      </c>
      <c r="S146" s="39">
        <v>0</v>
      </c>
      <c r="T146" s="39">
        <v>0</v>
      </c>
      <c r="U146" s="39">
        <v>0</v>
      </c>
      <c r="V146" s="39">
        <v>0</v>
      </c>
      <c r="W146" s="39">
        <v>0</v>
      </c>
      <c r="X146" s="39">
        <v>0</v>
      </c>
      <c r="Y146" s="39">
        <v>0</v>
      </c>
      <c r="Z146" s="39">
        <v>0</v>
      </c>
      <c r="AA146" s="39">
        <v>0</v>
      </c>
      <c r="AB146" s="39">
        <v>0</v>
      </c>
      <c r="AC146" s="39">
        <v>0</v>
      </c>
      <c r="AD146" s="39">
        <v>0</v>
      </c>
    </row>
    <row r="147" spans="1:30" x14ac:dyDescent="0.25">
      <c r="A147" s="39" t="str">
        <f>INDEX('MO Store'!D:D,MATCH('Week Wise OT Hours'!$G147,'MO Store'!$A:$A,0))</f>
        <v>Anthony Galichet</v>
      </c>
      <c r="B147" s="39" t="str">
        <f>INDEX('MO Store'!F:F,MATCH('Week Wise OT Hours'!$G147,'MO Store'!$A:$A,0))</f>
        <v>Romio Hamdar</v>
      </c>
      <c r="C147" s="39" t="str">
        <f>INDEX('MO Store'!G:G,MATCH('Week Wise OT Hours'!$G147,'MO Store'!$A:$A,0))</f>
        <v>Isreal Gomez- Level Up</v>
      </c>
      <c r="D147" s="39" t="str">
        <f>INDEX('MO Store'!E:E,MATCH('Week Wise OT Hours'!$G147,'MO Store'!$A:$A,0))</f>
        <v>Brittanie Braggs</v>
      </c>
      <c r="E147" s="39" t="str">
        <f>INDEX('MO Store'!B:B,MATCH('Week Wise OT Hours'!$G147,'MO Store'!$A:$A,0))</f>
        <v>Houston East</v>
      </c>
      <c r="F147" s="39" t="str">
        <f>INDEX('MO Store'!C:C,MATCH('Week Wise OT Hours'!$G147,'MO Store'!$A:$A,0))</f>
        <v>Angleton Harvin Dr</v>
      </c>
      <c r="G147" s="38">
        <v>180412</v>
      </c>
      <c r="H147" s="40" t="str">
        <f>INDEX('MO Store'!I:I,MATCH('Week Wise OT Hours'!$G147,'MO Store'!$A:$A,0))</f>
        <v>Regular</v>
      </c>
      <c r="I147" s="89" t="s">
        <v>497</v>
      </c>
      <c r="J147" s="90" t="s">
        <v>2338</v>
      </c>
      <c r="K147" s="38">
        <v>0</v>
      </c>
      <c r="L147" s="39">
        <v>0</v>
      </c>
      <c r="M147" s="39">
        <v>0</v>
      </c>
      <c r="N147" s="39">
        <v>0</v>
      </c>
      <c r="O147" s="39">
        <v>0</v>
      </c>
      <c r="P147" s="39">
        <v>0</v>
      </c>
      <c r="Q147" s="39">
        <v>0</v>
      </c>
      <c r="R147" s="39">
        <v>0</v>
      </c>
      <c r="S147" s="39">
        <v>0</v>
      </c>
      <c r="T147" s="39">
        <v>0</v>
      </c>
      <c r="U147" s="39">
        <v>0</v>
      </c>
      <c r="V147" s="39">
        <v>0</v>
      </c>
      <c r="W147" s="39">
        <v>0</v>
      </c>
      <c r="X147" s="39">
        <v>0</v>
      </c>
      <c r="Y147" s="39">
        <v>0</v>
      </c>
      <c r="Z147" s="39">
        <v>0</v>
      </c>
      <c r="AA147" s="39">
        <v>0</v>
      </c>
      <c r="AB147" s="39">
        <v>0</v>
      </c>
      <c r="AC147" s="39">
        <v>0</v>
      </c>
      <c r="AD147" s="39">
        <v>0</v>
      </c>
    </row>
    <row r="148" spans="1:30" x14ac:dyDescent="0.25">
      <c r="A148" s="39" t="str">
        <f>INDEX('MO Store'!D:D,MATCH('Week Wise OT Hours'!$G148,'MO Store'!$A:$A,0))</f>
        <v>Anthony Galichet</v>
      </c>
      <c r="B148" s="39" t="str">
        <f>INDEX('MO Store'!F:F,MATCH('Week Wise OT Hours'!$G148,'MO Store'!$A:$A,0))</f>
        <v>No SD</v>
      </c>
      <c r="C148" s="39" t="str">
        <f>INDEX('MO Store'!G:G,MATCH('Week Wise OT Hours'!$G148,'MO Store'!$A:$A,0))</f>
        <v>North Carolina Market - No TM</v>
      </c>
      <c r="D148" s="39" t="str">
        <f>INDEX('MO Store'!E:E,MATCH('Week Wise OT Hours'!$G148,'MO Store'!$A:$A,0))</f>
        <v>Brittanie Braggs</v>
      </c>
      <c r="E148" s="39" t="str">
        <f>INDEX('MO Store'!B:B,MATCH('Week Wise OT Hours'!$G148,'MO Store'!$A:$A,0))</f>
        <v>North Carolina</v>
      </c>
      <c r="F148" s="39" t="str">
        <f>INDEX('MO Store'!C:C,MATCH('Week Wise OT Hours'!$G148,'MO Store'!$A:$A,0))</f>
        <v>Winterville NC</v>
      </c>
      <c r="G148" s="38">
        <v>177547</v>
      </c>
      <c r="H148" s="40" t="str">
        <f>INDEX('MO Store'!I:I,MATCH('Week Wise OT Hours'!$G148,'MO Store'!$A:$A,0))</f>
        <v>Regular</v>
      </c>
      <c r="I148" s="89" t="s">
        <v>571</v>
      </c>
      <c r="J148" s="90" t="s">
        <v>2339</v>
      </c>
      <c r="K148" s="38">
        <v>0</v>
      </c>
      <c r="L148" s="39">
        <v>0</v>
      </c>
      <c r="M148" s="39">
        <v>0</v>
      </c>
      <c r="N148" s="39">
        <v>0</v>
      </c>
      <c r="O148" s="39">
        <v>0</v>
      </c>
      <c r="P148" s="39">
        <v>0</v>
      </c>
      <c r="Q148" s="39">
        <v>0</v>
      </c>
      <c r="R148" s="39">
        <v>0</v>
      </c>
      <c r="S148" s="39">
        <v>0</v>
      </c>
      <c r="T148" s="39">
        <v>0</v>
      </c>
      <c r="U148" s="39">
        <v>0</v>
      </c>
      <c r="V148" s="39">
        <v>0</v>
      </c>
      <c r="W148" s="39">
        <v>0</v>
      </c>
      <c r="X148" s="39">
        <v>0</v>
      </c>
      <c r="Y148" s="39">
        <v>0</v>
      </c>
      <c r="Z148" s="39">
        <v>0</v>
      </c>
      <c r="AA148" s="39">
        <v>0</v>
      </c>
      <c r="AB148" s="39">
        <v>0</v>
      </c>
      <c r="AC148" s="39">
        <v>0</v>
      </c>
      <c r="AD148" s="39">
        <v>0</v>
      </c>
    </row>
    <row r="149" spans="1:30" x14ac:dyDescent="0.25">
      <c r="A149" s="39" t="str">
        <f>INDEX('MO Store'!D:D,MATCH('Week Wise OT Hours'!$G149,'MO Store'!$A:$A,0))</f>
        <v>Anthony Galichet</v>
      </c>
      <c r="B149" s="39" t="str">
        <f>INDEX('MO Store'!F:F,MATCH('Week Wise OT Hours'!$G149,'MO Store'!$A:$A,0))</f>
        <v>Romio Hamdar</v>
      </c>
      <c r="C149" s="39" t="str">
        <f>INDEX('MO Store'!G:G,MATCH('Week Wise OT Hours'!$G149,'MO Store'!$A:$A,0))</f>
        <v>Suhail Ishaq</v>
      </c>
      <c r="D149" s="39" t="str">
        <f>INDEX('MO Store'!E:E,MATCH('Week Wise OT Hours'!$G149,'MO Store'!$A:$A,0))</f>
        <v>Brittanie Braggs</v>
      </c>
      <c r="E149" s="39" t="str">
        <f>INDEX('MO Store'!B:B,MATCH('Week Wise OT Hours'!$G149,'MO Store'!$A:$A,0))</f>
        <v>Houston North East</v>
      </c>
      <c r="F149" s="39" t="str">
        <f>INDEX('MO Store'!C:C,MATCH('Week Wise OT Hours'!$G149,'MO Store'!$A:$A,0))</f>
        <v>Riverstone</v>
      </c>
      <c r="G149" s="38">
        <v>207758</v>
      </c>
      <c r="H149" s="40" t="str">
        <f>INDEX('MO Store'!I:I,MATCH('Week Wise OT Hours'!$G149,'MO Store'!$A:$A,0))</f>
        <v>Flagship</v>
      </c>
      <c r="I149" s="89" t="s">
        <v>575</v>
      </c>
      <c r="J149" s="90" t="s">
        <v>2340</v>
      </c>
      <c r="K149" s="38">
        <v>0</v>
      </c>
      <c r="L149" s="39">
        <v>0</v>
      </c>
      <c r="M149" s="39">
        <v>0</v>
      </c>
      <c r="N149" s="39">
        <v>0</v>
      </c>
      <c r="O149" s="39">
        <v>0</v>
      </c>
      <c r="P149" s="39">
        <v>0</v>
      </c>
      <c r="Q149" s="39">
        <v>0</v>
      </c>
      <c r="R149" s="39">
        <v>0</v>
      </c>
      <c r="S149" s="39">
        <v>0</v>
      </c>
      <c r="T149" s="39">
        <v>0</v>
      </c>
      <c r="U149" s="39">
        <v>0</v>
      </c>
      <c r="V149" s="39">
        <v>0</v>
      </c>
      <c r="W149" s="39">
        <v>0</v>
      </c>
      <c r="X149" s="39">
        <v>0</v>
      </c>
      <c r="Y149" s="39">
        <v>0</v>
      </c>
      <c r="Z149" s="39">
        <v>0</v>
      </c>
      <c r="AA149" s="39">
        <v>0</v>
      </c>
      <c r="AB149" s="39">
        <v>0</v>
      </c>
      <c r="AC149" s="39">
        <v>0</v>
      </c>
      <c r="AD149" s="39">
        <v>0</v>
      </c>
    </row>
    <row r="150" spans="1:30" x14ac:dyDescent="0.25">
      <c r="A150" s="39" t="str">
        <f>INDEX('MO Store'!D:D,MATCH('Week Wise OT Hours'!$G150,'MO Store'!$A:$A,0))</f>
        <v>Anthony Galichet</v>
      </c>
      <c r="B150" s="39" t="str">
        <f>INDEX('MO Store'!F:F,MATCH('Week Wise OT Hours'!$G150,'MO Store'!$A:$A,0))</f>
        <v>Romio Hamdar</v>
      </c>
      <c r="C150" s="39" t="str">
        <f>INDEX('MO Store'!G:G,MATCH('Week Wise OT Hours'!$G150,'MO Store'!$A:$A,0))</f>
        <v>Veronica Ramos</v>
      </c>
      <c r="D150" s="39" t="str">
        <f>INDEX('MO Store'!E:E,MATCH('Week Wise OT Hours'!$G150,'MO Store'!$A:$A,0))</f>
        <v>Brittanie Braggs</v>
      </c>
      <c r="E150" s="39" t="str">
        <f>INDEX('MO Store'!B:B,MATCH('Week Wise OT Hours'!$G150,'MO Store'!$A:$A,0))</f>
        <v>San Antonio/Laredo</v>
      </c>
      <c r="F150" s="39" t="str">
        <f>INDEX('MO Store'!C:C,MATCH('Week Wise OT Hours'!$G150,'MO Store'!$A:$A,0))</f>
        <v>Uvalde</v>
      </c>
      <c r="G150" s="38">
        <v>215747</v>
      </c>
      <c r="H150" s="40" t="str">
        <f>INDEX('MO Store'!I:I,MATCH('Week Wise OT Hours'!$G150,'MO Store'!$A:$A,0))</f>
        <v>Flagship</v>
      </c>
      <c r="I150" s="89" t="s">
        <v>602</v>
      </c>
      <c r="J150" s="90" t="s">
        <v>2341</v>
      </c>
      <c r="K150" s="38">
        <v>0</v>
      </c>
      <c r="L150" s="39">
        <v>0</v>
      </c>
      <c r="M150" s="39">
        <v>0</v>
      </c>
      <c r="N150" s="39">
        <v>0</v>
      </c>
      <c r="O150" s="39">
        <v>0</v>
      </c>
      <c r="P150" s="39">
        <v>0</v>
      </c>
      <c r="Q150" s="39">
        <v>0</v>
      </c>
      <c r="R150" s="39">
        <v>0</v>
      </c>
      <c r="S150" s="39">
        <v>0</v>
      </c>
      <c r="T150" s="39">
        <v>0</v>
      </c>
      <c r="U150" s="39">
        <v>0</v>
      </c>
      <c r="V150" s="39">
        <v>0</v>
      </c>
      <c r="W150" s="39">
        <v>0</v>
      </c>
      <c r="X150" s="39">
        <v>0</v>
      </c>
      <c r="Y150" s="39">
        <v>0</v>
      </c>
      <c r="Z150" s="39">
        <v>0</v>
      </c>
      <c r="AA150" s="39">
        <v>0</v>
      </c>
      <c r="AB150" s="39">
        <v>0</v>
      </c>
      <c r="AC150" s="39">
        <v>0</v>
      </c>
      <c r="AD150" s="39">
        <v>0</v>
      </c>
    </row>
    <row r="151" spans="1:30" x14ac:dyDescent="0.25">
      <c r="A151" s="39" t="str">
        <f>INDEX('MO Store'!D:D,MATCH('Week Wise OT Hours'!$G151,'MO Store'!$A:$A,0))</f>
        <v>Anthony Galichet</v>
      </c>
      <c r="B151" s="39" t="str">
        <f>INDEX('MO Store'!F:F,MATCH('Week Wise OT Hours'!$G151,'MO Store'!$A:$A,0))</f>
        <v>No SD</v>
      </c>
      <c r="C151" s="39" t="str">
        <f>INDEX('MO Store'!G:G,MATCH('Week Wise OT Hours'!$G151,'MO Store'!$A:$A,0))</f>
        <v>North Carolina Market - No TM</v>
      </c>
      <c r="D151" s="39" t="str">
        <f>INDEX('MO Store'!E:E,MATCH('Week Wise OT Hours'!$G151,'MO Store'!$A:$A,0))</f>
        <v>Brittanie Braggs</v>
      </c>
      <c r="E151" s="39" t="str">
        <f>INDEX('MO Store'!B:B,MATCH('Week Wise OT Hours'!$G151,'MO Store'!$A:$A,0))</f>
        <v>North Carolina</v>
      </c>
      <c r="F151" s="39" t="str">
        <f>INDEX('MO Store'!C:C,MATCH('Week Wise OT Hours'!$G151,'MO Store'!$A:$A,0))</f>
        <v>Garner Raleigh</v>
      </c>
      <c r="G151" s="38">
        <v>176289</v>
      </c>
      <c r="H151" s="40" t="str">
        <f>INDEX('MO Store'!I:I,MATCH('Week Wise OT Hours'!$G151,'MO Store'!$A:$A,0))</f>
        <v>Regular</v>
      </c>
      <c r="I151" s="89" t="s">
        <v>187</v>
      </c>
      <c r="J151" s="90" t="s">
        <v>2342</v>
      </c>
      <c r="K151" s="38">
        <v>0</v>
      </c>
      <c r="L151" s="39">
        <v>0</v>
      </c>
      <c r="M151" s="39">
        <v>0</v>
      </c>
      <c r="N151" s="39">
        <v>0</v>
      </c>
      <c r="O151" s="39">
        <v>0</v>
      </c>
      <c r="P151" s="39">
        <v>0</v>
      </c>
      <c r="Q151" s="39">
        <v>0</v>
      </c>
      <c r="R151" s="39">
        <v>0</v>
      </c>
      <c r="S151" s="39">
        <v>0</v>
      </c>
      <c r="T151" s="39">
        <v>0</v>
      </c>
      <c r="U151" s="39">
        <v>0</v>
      </c>
      <c r="V151" s="39">
        <v>0</v>
      </c>
      <c r="W151" s="39">
        <v>0</v>
      </c>
      <c r="X151" s="39">
        <v>0</v>
      </c>
      <c r="Y151" s="39">
        <v>0</v>
      </c>
      <c r="Z151" s="39">
        <v>0</v>
      </c>
      <c r="AA151" s="39">
        <v>0</v>
      </c>
      <c r="AB151" s="39">
        <v>0</v>
      </c>
      <c r="AC151" s="39">
        <v>0</v>
      </c>
      <c r="AD151" s="39">
        <v>0</v>
      </c>
    </row>
    <row r="152" spans="1:30" x14ac:dyDescent="0.25">
      <c r="A152" s="39" t="str">
        <f>INDEX('MO Store'!D:D,MATCH('Week Wise OT Hours'!$G152,'MO Store'!$A:$A,0))</f>
        <v>Anthony Galichet</v>
      </c>
      <c r="B152" s="39" t="str">
        <f>INDEX('MO Store'!F:F,MATCH('Week Wise OT Hours'!$G152,'MO Store'!$A:$A,0))</f>
        <v>No SD</v>
      </c>
      <c r="C152" s="39" t="str">
        <f>INDEX('MO Store'!G:G,MATCH('Week Wise OT Hours'!$G152,'MO Store'!$A:$A,0))</f>
        <v>Susu Leong</v>
      </c>
      <c r="D152" s="39" t="str">
        <f>INDEX('MO Store'!E:E,MATCH('Week Wise OT Hours'!$G152,'MO Store'!$A:$A,0))</f>
        <v>Brittanie Braggs</v>
      </c>
      <c r="E152" s="39" t="str">
        <f>INDEX('MO Store'!B:B,MATCH('Week Wise OT Hours'!$G152,'MO Store'!$A:$A,0))</f>
        <v>Arizona</v>
      </c>
      <c r="F152" s="39" t="str">
        <f>INDEX('MO Store'!C:C,MATCH('Week Wise OT Hours'!$G152,'MO Store'!$A:$A,0))</f>
        <v>Bethany Home</v>
      </c>
      <c r="G152" s="38">
        <v>216514</v>
      </c>
      <c r="H152" s="40" t="str">
        <f>INDEX('MO Store'!I:I,MATCH('Week Wise OT Hours'!$G152,'MO Store'!$A:$A,0))</f>
        <v>Regular</v>
      </c>
      <c r="I152" s="89" t="s">
        <v>476</v>
      </c>
      <c r="J152" s="90" t="s">
        <v>2343</v>
      </c>
      <c r="K152" s="38">
        <v>0</v>
      </c>
      <c r="L152" s="39">
        <v>0</v>
      </c>
      <c r="M152" s="39">
        <v>0</v>
      </c>
      <c r="N152" s="39">
        <v>0</v>
      </c>
      <c r="O152" s="39">
        <v>0</v>
      </c>
      <c r="P152" s="39">
        <v>0</v>
      </c>
      <c r="Q152" s="39">
        <v>0</v>
      </c>
      <c r="R152" s="39">
        <v>0</v>
      </c>
      <c r="S152" s="39">
        <v>0</v>
      </c>
      <c r="T152" s="39">
        <v>0</v>
      </c>
      <c r="U152" s="39">
        <v>0</v>
      </c>
      <c r="V152" s="39">
        <v>0</v>
      </c>
      <c r="W152" s="39">
        <v>0</v>
      </c>
      <c r="X152" s="39">
        <v>0</v>
      </c>
      <c r="Y152" s="39">
        <v>0</v>
      </c>
      <c r="Z152" s="39">
        <v>0</v>
      </c>
      <c r="AA152" s="39">
        <v>0</v>
      </c>
      <c r="AB152" s="39">
        <v>0</v>
      </c>
      <c r="AC152" s="39">
        <v>0</v>
      </c>
      <c r="AD152" s="39">
        <v>0</v>
      </c>
    </row>
    <row r="153" spans="1:30" x14ac:dyDescent="0.25">
      <c r="A153" s="39" t="str">
        <f>INDEX('MO Store'!D:D,MATCH('Week Wise OT Hours'!$G153,'MO Store'!$A:$A,0))</f>
        <v>Anthony Galichet</v>
      </c>
      <c r="B153" s="39" t="str">
        <f>INDEX('MO Store'!F:F,MATCH('Week Wise OT Hours'!$G153,'MO Store'!$A:$A,0))</f>
        <v>Romio Hamdar</v>
      </c>
      <c r="C153" s="39" t="str">
        <f>INDEX('MO Store'!G:G,MATCH('Week Wise OT Hours'!$G153,'MO Store'!$A:$A,0))</f>
        <v>Carlos Ayala-Level Up</v>
      </c>
      <c r="D153" s="39" t="str">
        <f>INDEX('MO Store'!E:E,MATCH('Week Wise OT Hours'!$G153,'MO Store'!$A:$A,0))</f>
        <v>Brittanie Braggs</v>
      </c>
      <c r="E153" s="39" t="str">
        <f>INDEX('MO Store'!B:B,MATCH('Week Wise OT Hours'!$G153,'MO Store'!$A:$A,0))</f>
        <v>Houston South West</v>
      </c>
      <c r="F153" s="39" t="str">
        <f>INDEX('MO Store'!C:C,MATCH('Week Wise OT Hours'!$G153,'MO Store'!$A:$A,0))</f>
        <v>The Grid</v>
      </c>
      <c r="G153" s="38">
        <v>209858</v>
      </c>
      <c r="H153" s="40" t="str">
        <f>INDEX('MO Store'!I:I,MATCH('Week Wise OT Hours'!$G153,'MO Store'!$A:$A,0))</f>
        <v>Battleship</v>
      </c>
      <c r="I153" s="89" t="s">
        <v>589</v>
      </c>
      <c r="J153" s="90" t="s">
        <v>2344</v>
      </c>
      <c r="K153" s="38">
        <v>0</v>
      </c>
      <c r="L153" s="39">
        <v>0</v>
      </c>
      <c r="M153" s="39">
        <v>0</v>
      </c>
      <c r="N153" s="39">
        <v>0</v>
      </c>
      <c r="O153" s="39">
        <v>0</v>
      </c>
      <c r="P153" s="39">
        <v>0</v>
      </c>
      <c r="Q153" s="39">
        <v>0</v>
      </c>
      <c r="R153" s="39">
        <v>0</v>
      </c>
      <c r="S153" s="39">
        <v>0</v>
      </c>
      <c r="T153" s="39">
        <v>0</v>
      </c>
      <c r="U153" s="39">
        <v>0</v>
      </c>
      <c r="V153" s="39">
        <v>0</v>
      </c>
      <c r="W153" s="39">
        <v>0</v>
      </c>
      <c r="X153" s="39">
        <v>0</v>
      </c>
      <c r="Y153" s="39">
        <v>0</v>
      </c>
      <c r="Z153" s="39">
        <v>0</v>
      </c>
      <c r="AA153" s="39">
        <v>0</v>
      </c>
      <c r="AB153" s="39">
        <v>0</v>
      </c>
      <c r="AC153" s="39">
        <v>0</v>
      </c>
      <c r="AD153" s="39">
        <v>0</v>
      </c>
    </row>
    <row r="154" spans="1:30" x14ac:dyDescent="0.25">
      <c r="A154" s="39" t="str">
        <f>INDEX('MO Store'!D:D,MATCH('Week Wise OT Hours'!$G154,'MO Store'!$A:$A,0))</f>
        <v>Anthony Galichet</v>
      </c>
      <c r="B154" s="39" t="str">
        <f>INDEX('MO Store'!F:F,MATCH('Week Wise OT Hours'!$G154,'MO Store'!$A:$A,0))</f>
        <v>Romio Hamdar</v>
      </c>
      <c r="C154" s="39" t="str">
        <f>INDEX('MO Store'!G:G,MATCH('Week Wise OT Hours'!$G154,'MO Store'!$A:$A,0))</f>
        <v>Veronica Ramos</v>
      </c>
      <c r="D154" s="39" t="str">
        <f>INDEX('MO Store'!E:E,MATCH('Week Wise OT Hours'!$G154,'MO Store'!$A:$A,0))</f>
        <v>Brittanie Braggs</v>
      </c>
      <c r="E154" s="39" t="str">
        <f>INDEX('MO Store'!B:B,MATCH('Week Wise OT Hours'!$G154,'MO Store'!$A:$A,0))</f>
        <v>San Antonio/Laredo</v>
      </c>
      <c r="F154" s="39" t="str">
        <f>INDEX('MO Store'!C:C,MATCH('Week Wise OT Hours'!$G154,'MO Store'!$A:$A,0))</f>
        <v>Wurzbach Road</v>
      </c>
      <c r="G154" s="38">
        <v>215745</v>
      </c>
      <c r="H154" s="40" t="str">
        <f>INDEX('MO Store'!I:I,MATCH('Week Wise OT Hours'!$G154,'MO Store'!$A:$A,0))</f>
        <v>Battleship</v>
      </c>
      <c r="I154" s="89" t="s">
        <v>591</v>
      </c>
      <c r="J154" s="90" t="s">
        <v>2085</v>
      </c>
      <c r="K154" s="38">
        <v>0</v>
      </c>
      <c r="L154" s="39">
        <v>0</v>
      </c>
      <c r="M154" s="39">
        <v>0</v>
      </c>
      <c r="N154" s="39">
        <v>0</v>
      </c>
      <c r="O154" s="39">
        <v>0</v>
      </c>
      <c r="P154" s="39">
        <v>0</v>
      </c>
      <c r="Q154" s="39">
        <v>0</v>
      </c>
      <c r="R154" s="39">
        <v>0</v>
      </c>
      <c r="S154" s="39">
        <v>0</v>
      </c>
      <c r="T154" s="39">
        <v>0</v>
      </c>
      <c r="U154" s="39">
        <v>0</v>
      </c>
      <c r="V154" s="39">
        <v>0.22</v>
      </c>
      <c r="W154" s="39">
        <v>0</v>
      </c>
      <c r="X154" s="39">
        <v>0</v>
      </c>
      <c r="Y154" s="39">
        <v>0</v>
      </c>
      <c r="Z154" s="39">
        <v>0</v>
      </c>
      <c r="AA154" s="39">
        <v>0</v>
      </c>
      <c r="AB154" s="39">
        <v>0</v>
      </c>
      <c r="AC154" s="39">
        <v>0</v>
      </c>
      <c r="AD154" s="39">
        <v>0</v>
      </c>
    </row>
    <row r="155" spans="1:30" x14ac:dyDescent="0.25">
      <c r="A155" s="39" t="str">
        <f>INDEX('MO Store'!D:D,MATCH('Week Wise OT Hours'!$G155,'MO Store'!$A:$A,0))</f>
        <v>Anthony Galichet</v>
      </c>
      <c r="B155" s="39" t="str">
        <f>INDEX('MO Store'!F:F,MATCH('Week Wise OT Hours'!$G155,'MO Store'!$A:$A,0))</f>
        <v>Romio Hamdar</v>
      </c>
      <c r="C155" s="39" t="str">
        <f>INDEX('MO Store'!G:G,MATCH('Week Wise OT Hours'!$G155,'MO Store'!$A:$A,0))</f>
        <v>Veronica Ramos</v>
      </c>
      <c r="D155" s="39" t="str">
        <f>INDEX('MO Store'!E:E,MATCH('Week Wise OT Hours'!$G155,'MO Store'!$A:$A,0))</f>
        <v>Brittanie Braggs</v>
      </c>
      <c r="E155" s="39" t="str">
        <f>INDEX('MO Store'!B:B,MATCH('Week Wise OT Hours'!$G155,'MO Store'!$A:$A,0))</f>
        <v>San Antonio/Laredo</v>
      </c>
      <c r="F155" s="39" t="str">
        <f>INDEX('MO Store'!C:C,MATCH('Week Wise OT Hours'!$G155,'MO Store'!$A:$A,0))</f>
        <v>LAREDO PLANTATION CENTRE</v>
      </c>
      <c r="G155" s="38">
        <v>207752</v>
      </c>
      <c r="H155" s="40" t="str">
        <f>INDEX('MO Store'!I:I,MATCH('Week Wise OT Hours'!$G155,'MO Store'!$A:$A,0))</f>
        <v>Flagship</v>
      </c>
      <c r="I155" s="89" t="s">
        <v>600</v>
      </c>
      <c r="J155" s="90" t="s">
        <v>2345</v>
      </c>
      <c r="K155" s="38">
        <v>0</v>
      </c>
      <c r="L155" s="39">
        <v>0</v>
      </c>
      <c r="M155" s="39">
        <v>0</v>
      </c>
      <c r="N155" s="39">
        <v>0</v>
      </c>
      <c r="O155" s="39">
        <v>0</v>
      </c>
      <c r="P155" s="39">
        <v>0</v>
      </c>
      <c r="Q155" s="39">
        <v>0</v>
      </c>
      <c r="R155" s="39">
        <v>0</v>
      </c>
      <c r="S155" s="39">
        <v>0</v>
      </c>
      <c r="T155" s="39">
        <v>0</v>
      </c>
      <c r="U155" s="39">
        <v>0</v>
      </c>
      <c r="V155" s="39">
        <v>0</v>
      </c>
      <c r="W155" s="39">
        <v>0</v>
      </c>
      <c r="X155" s="39">
        <v>0</v>
      </c>
      <c r="Y155" s="39">
        <v>0</v>
      </c>
      <c r="Z155" s="39">
        <v>0</v>
      </c>
      <c r="AA155" s="39">
        <v>0</v>
      </c>
      <c r="AB155" s="39">
        <v>0</v>
      </c>
      <c r="AC155" s="39">
        <v>0</v>
      </c>
      <c r="AD155" s="39">
        <v>0</v>
      </c>
    </row>
    <row r="156" spans="1:30" x14ac:dyDescent="0.25">
      <c r="A156" s="39" t="str">
        <f>INDEX('MO Store'!D:D,MATCH('Week Wise OT Hours'!$G156,'MO Store'!$A:$A,0))</f>
        <v>Anthony Galichet</v>
      </c>
      <c r="B156" s="39" t="str">
        <f>INDEX('MO Store'!F:F,MATCH('Week Wise OT Hours'!$G156,'MO Store'!$A:$A,0))</f>
        <v>No SD</v>
      </c>
      <c r="C156" s="39" t="str">
        <f>INDEX('MO Store'!G:G,MATCH('Week Wise OT Hours'!$G156,'MO Store'!$A:$A,0))</f>
        <v>Susu Leong</v>
      </c>
      <c r="D156" s="39" t="str">
        <f>INDEX('MO Store'!E:E,MATCH('Week Wise OT Hours'!$G156,'MO Store'!$A:$A,0))</f>
        <v>Brittanie Braggs</v>
      </c>
      <c r="E156" s="39" t="str">
        <f>INDEX('MO Store'!B:B,MATCH('Week Wise OT Hours'!$G156,'MO Store'!$A:$A,0))</f>
        <v>Arizona</v>
      </c>
      <c r="F156" s="39" t="str">
        <f>INDEX('MO Store'!C:C,MATCH('Week Wise OT Hours'!$G156,'MO Store'!$A:$A,0))</f>
        <v>Legacy Village</v>
      </c>
      <c r="G156" s="38">
        <v>178016</v>
      </c>
      <c r="H156" s="40" t="str">
        <f>INDEX('MO Store'!I:I,MATCH('Week Wise OT Hours'!$G156,'MO Store'!$A:$A,0))</f>
        <v>Regular</v>
      </c>
      <c r="I156" s="89" t="s">
        <v>203</v>
      </c>
      <c r="J156" s="90" t="s">
        <v>2346</v>
      </c>
      <c r="K156" s="38">
        <v>0</v>
      </c>
      <c r="L156" s="39">
        <v>0</v>
      </c>
      <c r="M156" s="39">
        <v>0</v>
      </c>
      <c r="N156" s="39">
        <v>0</v>
      </c>
      <c r="O156" s="39">
        <v>0</v>
      </c>
      <c r="P156" s="39">
        <v>0</v>
      </c>
      <c r="Q156" s="39">
        <v>0</v>
      </c>
      <c r="R156" s="39">
        <v>0</v>
      </c>
      <c r="S156" s="39">
        <v>0</v>
      </c>
      <c r="T156" s="39">
        <v>0</v>
      </c>
      <c r="U156" s="39">
        <v>0</v>
      </c>
      <c r="V156" s="39">
        <v>0</v>
      </c>
      <c r="W156" s="39">
        <v>0</v>
      </c>
      <c r="X156" s="39">
        <v>0</v>
      </c>
      <c r="Y156" s="39">
        <v>0</v>
      </c>
      <c r="Z156" s="39">
        <v>0</v>
      </c>
      <c r="AA156" s="39">
        <v>0</v>
      </c>
      <c r="AB156" s="39">
        <v>0</v>
      </c>
      <c r="AC156" s="39">
        <v>0</v>
      </c>
      <c r="AD156" s="39">
        <v>0</v>
      </c>
    </row>
    <row r="157" spans="1:30" x14ac:dyDescent="0.25">
      <c r="A157" s="39" t="str">
        <f>INDEX('MO Store'!D:D,MATCH('Week Wise OT Hours'!$G157,'MO Store'!$A:$A,0))</f>
        <v>Anthony Galichet</v>
      </c>
      <c r="B157" s="39" t="str">
        <f>INDEX('MO Store'!F:F,MATCH('Week Wise OT Hours'!$G157,'MO Store'!$A:$A,0))</f>
        <v>Romio Hamdar</v>
      </c>
      <c r="C157" s="39" t="str">
        <f>INDEX('MO Store'!G:G,MATCH('Week Wise OT Hours'!$G157,'MO Store'!$A:$A,0))</f>
        <v>Colorado Market - No TM</v>
      </c>
      <c r="D157" s="39" t="str">
        <f>INDEX('MO Store'!E:E,MATCH('Week Wise OT Hours'!$G157,'MO Store'!$A:$A,0))</f>
        <v>Brittanie Braggs</v>
      </c>
      <c r="E157" s="39" t="str">
        <f>INDEX('MO Store'!B:B,MATCH('Week Wise OT Hours'!$G157,'MO Store'!$A:$A,0))</f>
        <v>Colorado</v>
      </c>
      <c r="F157" s="39" t="str">
        <f>INDEX('MO Store'!C:C,MATCH('Week Wise OT Hours'!$G157,'MO Store'!$A:$A,0))</f>
        <v>Academy Blvd CO</v>
      </c>
      <c r="G157" s="38">
        <v>176049</v>
      </c>
      <c r="H157" s="40" t="str">
        <f>INDEX('MO Store'!I:I,MATCH('Week Wise OT Hours'!$G157,'MO Store'!$A:$A,0))</f>
        <v>Regular</v>
      </c>
      <c r="I157" s="89" t="s">
        <v>233</v>
      </c>
      <c r="J157" s="90" t="s">
        <v>2347</v>
      </c>
      <c r="K157" s="38">
        <v>0</v>
      </c>
      <c r="L157" s="39">
        <v>0</v>
      </c>
      <c r="M157" s="39">
        <v>0</v>
      </c>
      <c r="N157" s="39">
        <v>0</v>
      </c>
      <c r="O157" s="39">
        <v>0</v>
      </c>
      <c r="P157" s="39">
        <v>0</v>
      </c>
      <c r="Q157" s="39">
        <v>0</v>
      </c>
      <c r="R157" s="39">
        <v>0</v>
      </c>
      <c r="S157" s="39">
        <v>0</v>
      </c>
      <c r="T157" s="39">
        <v>0</v>
      </c>
      <c r="U157" s="39">
        <v>0</v>
      </c>
      <c r="V157" s="39">
        <v>0</v>
      </c>
      <c r="W157" s="39">
        <v>0</v>
      </c>
      <c r="X157" s="39">
        <v>0</v>
      </c>
      <c r="Y157" s="39">
        <v>0</v>
      </c>
      <c r="Z157" s="39">
        <v>0</v>
      </c>
      <c r="AA157" s="39">
        <v>0</v>
      </c>
      <c r="AB157" s="39">
        <v>0</v>
      </c>
      <c r="AC157" s="39">
        <v>0</v>
      </c>
      <c r="AD157" s="39">
        <v>0</v>
      </c>
    </row>
    <row r="158" spans="1:30" x14ac:dyDescent="0.25">
      <c r="A158" s="39" t="str">
        <f>INDEX('MO Store'!D:D,MATCH('Week Wise OT Hours'!$G158,'MO Store'!$A:$A,0))</f>
        <v>Anthony Galichet</v>
      </c>
      <c r="B158" s="39" t="str">
        <f>INDEX('MO Store'!F:F,MATCH('Week Wise OT Hours'!$G158,'MO Store'!$A:$A,0))</f>
        <v>No SD</v>
      </c>
      <c r="C158" s="39" t="str">
        <f>INDEX('MO Store'!G:G,MATCH('Week Wise OT Hours'!$G158,'MO Store'!$A:$A,0))</f>
        <v>Susu Leong</v>
      </c>
      <c r="D158" s="39" t="str">
        <f>INDEX('MO Store'!E:E,MATCH('Week Wise OT Hours'!$G158,'MO Store'!$A:$A,0))</f>
        <v>Brittanie Braggs</v>
      </c>
      <c r="E158" s="39" t="str">
        <f>INDEX('MO Store'!B:B,MATCH('Week Wise OT Hours'!$G158,'MO Store'!$A:$A,0))</f>
        <v>Arizona</v>
      </c>
      <c r="F158" s="39" t="str">
        <f>INDEX('MO Store'!C:C,MATCH('Week Wise OT Hours'!$G158,'MO Store'!$A:$A,0))</f>
        <v>VAL VISTA</v>
      </c>
      <c r="G158" s="38">
        <v>176995</v>
      </c>
      <c r="H158" s="40" t="str">
        <f>INDEX('MO Store'!I:I,MATCH('Week Wise OT Hours'!$G158,'MO Store'!$A:$A,0))</f>
        <v>Regular</v>
      </c>
      <c r="I158" s="89" t="s">
        <v>191</v>
      </c>
      <c r="J158" s="90" t="s">
        <v>2348</v>
      </c>
      <c r="K158" s="38">
        <v>0</v>
      </c>
      <c r="L158" s="39">
        <v>0</v>
      </c>
      <c r="M158" s="39">
        <v>0</v>
      </c>
      <c r="N158" s="39">
        <v>0</v>
      </c>
      <c r="O158" s="39">
        <v>0</v>
      </c>
      <c r="P158" s="39">
        <v>0</v>
      </c>
      <c r="Q158" s="39">
        <v>0</v>
      </c>
      <c r="R158" s="39">
        <v>0</v>
      </c>
      <c r="S158" s="39">
        <v>0</v>
      </c>
      <c r="T158" s="39">
        <v>0</v>
      </c>
      <c r="U158" s="39">
        <v>0</v>
      </c>
      <c r="V158" s="39">
        <v>0</v>
      </c>
      <c r="W158" s="39">
        <v>0</v>
      </c>
      <c r="X158" s="39">
        <v>0</v>
      </c>
      <c r="Y158" s="39">
        <v>0</v>
      </c>
      <c r="Z158" s="39">
        <v>0</v>
      </c>
      <c r="AA158" s="39">
        <v>0</v>
      </c>
      <c r="AB158" s="39">
        <v>0</v>
      </c>
      <c r="AC158" s="39">
        <v>0</v>
      </c>
      <c r="AD158" s="39">
        <v>0</v>
      </c>
    </row>
    <row r="159" spans="1:30" x14ac:dyDescent="0.25">
      <c r="A159" s="39" t="str">
        <f>INDEX('MO Store'!D:D,MATCH('Week Wise OT Hours'!$G159,'MO Store'!$A:$A,0))</f>
        <v>Anthony Galichet</v>
      </c>
      <c r="B159" s="39" t="str">
        <f>INDEX('MO Store'!F:F,MATCH('Week Wise OT Hours'!$G159,'MO Store'!$A:$A,0))</f>
        <v>Romio Hamdar</v>
      </c>
      <c r="C159" s="39" t="str">
        <f>INDEX('MO Store'!G:G,MATCH('Week Wise OT Hours'!$G159,'MO Store'!$A:$A,0))</f>
        <v>Carlos Ayala-Level Up</v>
      </c>
      <c r="D159" s="39" t="str">
        <f>INDEX('MO Store'!E:E,MATCH('Week Wise OT Hours'!$G159,'MO Store'!$A:$A,0))</f>
        <v>Brittanie Braggs</v>
      </c>
      <c r="E159" s="39" t="str">
        <f>INDEX('MO Store'!B:B,MATCH('Week Wise OT Hours'!$G159,'MO Store'!$A:$A,0))</f>
        <v>Houston South West</v>
      </c>
      <c r="F159" s="39" t="str">
        <f>INDEX('MO Store'!C:C,MATCH('Week Wise OT Hours'!$G159,'MO Store'!$A:$A,0))</f>
        <v>Westheimer Tanglewilde</v>
      </c>
      <c r="G159" s="38">
        <v>209864</v>
      </c>
      <c r="H159" s="40" t="str">
        <f>INDEX('MO Store'!I:I,MATCH('Week Wise OT Hours'!$G159,'MO Store'!$A:$A,0))</f>
        <v>Regular</v>
      </c>
      <c r="I159" s="89" t="s">
        <v>275</v>
      </c>
      <c r="J159" s="90" t="s">
        <v>2349</v>
      </c>
      <c r="K159" s="38">
        <v>0</v>
      </c>
      <c r="L159" s="39">
        <v>0</v>
      </c>
      <c r="M159" s="39">
        <v>0</v>
      </c>
      <c r="N159" s="39">
        <v>0</v>
      </c>
      <c r="O159" s="39">
        <v>0</v>
      </c>
      <c r="P159" s="39">
        <v>0</v>
      </c>
      <c r="Q159" s="39">
        <v>0</v>
      </c>
      <c r="R159" s="39">
        <v>0</v>
      </c>
      <c r="S159" s="39">
        <v>0</v>
      </c>
      <c r="T159" s="39">
        <v>0</v>
      </c>
      <c r="U159" s="39">
        <v>0</v>
      </c>
      <c r="V159" s="39">
        <v>0</v>
      </c>
      <c r="W159" s="39">
        <v>0</v>
      </c>
      <c r="X159" s="39">
        <v>0</v>
      </c>
      <c r="Y159" s="39">
        <v>0</v>
      </c>
      <c r="Z159" s="39">
        <v>0</v>
      </c>
      <c r="AA159" s="39">
        <v>0</v>
      </c>
      <c r="AB159" s="39">
        <v>0</v>
      </c>
      <c r="AC159" s="39">
        <v>0</v>
      </c>
      <c r="AD159" s="39">
        <v>0</v>
      </c>
    </row>
    <row r="160" spans="1:30" x14ac:dyDescent="0.25">
      <c r="A160" s="39" t="str">
        <f>INDEX('MO Store'!D:D,MATCH('Week Wise OT Hours'!$G160,'MO Store'!$A:$A,0))</f>
        <v>Anthony Galichet</v>
      </c>
      <c r="B160" s="39" t="str">
        <f>INDEX('MO Store'!F:F,MATCH('Week Wise OT Hours'!$G160,'MO Store'!$A:$A,0))</f>
        <v>Romio Hamdar</v>
      </c>
      <c r="C160" s="39" t="str">
        <f>INDEX('MO Store'!G:G,MATCH('Week Wise OT Hours'!$G160,'MO Store'!$A:$A,0))</f>
        <v>Suhail Ishaq</v>
      </c>
      <c r="D160" s="39" t="str">
        <f>INDEX('MO Store'!E:E,MATCH('Week Wise OT Hours'!$G160,'MO Store'!$A:$A,0))</f>
        <v>Brittanie Braggs</v>
      </c>
      <c r="E160" s="39" t="str">
        <f>INDEX('MO Store'!B:B,MATCH('Week Wise OT Hours'!$G160,'MO Store'!$A:$A,0))</f>
        <v>Houston North East</v>
      </c>
      <c r="F160" s="39" t="str">
        <f>INDEX('MO Store'!C:C,MATCH('Week Wise OT Hours'!$G160,'MO Store'!$A:$A,0))</f>
        <v>Missouri City</v>
      </c>
      <c r="G160" s="38">
        <v>174113</v>
      </c>
      <c r="H160" s="40" t="str">
        <f>INDEX('MO Store'!I:I,MATCH('Week Wise OT Hours'!$G160,'MO Store'!$A:$A,0))</f>
        <v>Regular</v>
      </c>
      <c r="I160" s="89" t="s">
        <v>262</v>
      </c>
      <c r="J160" s="90" t="s">
        <v>2350</v>
      </c>
      <c r="K160" s="38">
        <v>0</v>
      </c>
      <c r="L160" s="39">
        <v>0</v>
      </c>
      <c r="M160" s="39">
        <v>0</v>
      </c>
      <c r="N160" s="39">
        <v>0</v>
      </c>
      <c r="O160" s="39">
        <v>0</v>
      </c>
      <c r="P160" s="39">
        <v>0</v>
      </c>
      <c r="Q160" s="39">
        <v>0</v>
      </c>
      <c r="R160" s="39">
        <v>0</v>
      </c>
      <c r="S160" s="39">
        <v>0</v>
      </c>
      <c r="T160" s="39">
        <v>0</v>
      </c>
      <c r="U160" s="39">
        <v>0</v>
      </c>
      <c r="V160" s="39">
        <v>0</v>
      </c>
      <c r="W160" s="39">
        <v>0</v>
      </c>
      <c r="X160" s="39">
        <v>0</v>
      </c>
      <c r="Y160" s="39">
        <v>0</v>
      </c>
      <c r="Z160" s="39">
        <v>0</v>
      </c>
      <c r="AA160" s="39">
        <v>0</v>
      </c>
      <c r="AB160" s="39">
        <v>0</v>
      </c>
      <c r="AC160" s="39">
        <v>0</v>
      </c>
      <c r="AD160" s="39">
        <v>0</v>
      </c>
    </row>
    <row r="161" spans="1:30" x14ac:dyDescent="0.25">
      <c r="A161" s="39" t="str">
        <f>INDEX('MO Store'!D:D,MATCH('Week Wise OT Hours'!$G161,'MO Store'!$A:$A,0))</f>
        <v>Anthony Galichet</v>
      </c>
      <c r="B161" s="39" t="str">
        <f>INDEX('MO Store'!F:F,MATCH('Week Wise OT Hours'!$G161,'MO Store'!$A:$A,0))</f>
        <v>No SD</v>
      </c>
      <c r="C161" s="39" t="str">
        <f>INDEX('MO Store'!G:G,MATCH('Week Wise OT Hours'!$G161,'MO Store'!$A:$A,0))</f>
        <v>North Carolina Market - No TM</v>
      </c>
      <c r="D161" s="39" t="str">
        <f>INDEX('MO Store'!E:E,MATCH('Week Wise OT Hours'!$G161,'MO Store'!$A:$A,0))</f>
        <v>Brittanie Braggs</v>
      </c>
      <c r="E161" s="39" t="str">
        <f>INDEX('MO Store'!B:B,MATCH('Week Wise OT Hours'!$G161,'MO Store'!$A:$A,0))</f>
        <v>North Carolina</v>
      </c>
      <c r="F161" s="39" t="str">
        <f>INDEX('MO Store'!C:C,MATCH('Week Wise OT Hours'!$G161,'MO Store'!$A:$A,0))</f>
        <v>Durham</v>
      </c>
      <c r="G161" s="38">
        <v>216129</v>
      </c>
      <c r="H161" s="40" t="str">
        <f>INDEX('MO Store'!I:I,MATCH('Week Wise OT Hours'!$G161,'MO Store'!$A:$A,0))</f>
        <v>Regular</v>
      </c>
      <c r="I161" s="89" t="s">
        <v>329</v>
      </c>
      <c r="J161" s="90" t="s">
        <v>2351</v>
      </c>
      <c r="K161" s="38">
        <v>0</v>
      </c>
      <c r="L161" s="39">
        <v>0</v>
      </c>
      <c r="M161" s="39">
        <v>0</v>
      </c>
      <c r="N161" s="39">
        <v>0</v>
      </c>
      <c r="O161" s="39">
        <v>0</v>
      </c>
      <c r="P161" s="39">
        <v>0</v>
      </c>
      <c r="Q161" s="39">
        <v>0</v>
      </c>
      <c r="R161" s="39">
        <v>0</v>
      </c>
      <c r="S161" s="39">
        <v>0</v>
      </c>
      <c r="T161" s="39">
        <v>0</v>
      </c>
      <c r="U161" s="39">
        <v>0</v>
      </c>
      <c r="V161" s="39">
        <v>0</v>
      </c>
      <c r="W161" s="39">
        <v>0</v>
      </c>
      <c r="X161" s="39">
        <v>0</v>
      </c>
      <c r="Y161" s="39">
        <v>0</v>
      </c>
      <c r="Z161" s="39">
        <v>0</v>
      </c>
      <c r="AA161" s="39">
        <v>0</v>
      </c>
      <c r="AB161" s="39">
        <v>0</v>
      </c>
      <c r="AC161" s="39">
        <v>0</v>
      </c>
      <c r="AD161" s="39">
        <v>0</v>
      </c>
    </row>
    <row r="162" spans="1:30" x14ac:dyDescent="0.25">
      <c r="A162" s="39" t="str">
        <f>INDEX('MO Store'!D:D,MATCH('Week Wise OT Hours'!$G162,'MO Store'!$A:$A,0))</f>
        <v>Anthony Galichet</v>
      </c>
      <c r="B162" s="39" t="str">
        <f>INDEX('MO Store'!F:F,MATCH('Week Wise OT Hours'!$G162,'MO Store'!$A:$A,0))</f>
        <v>No SD</v>
      </c>
      <c r="C162" s="39" t="str">
        <f>INDEX('MO Store'!G:G,MATCH('Week Wise OT Hours'!$G162,'MO Store'!$A:$A,0))</f>
        <v>Susu Leong</v>
      </c>
      <c r="D162" s="39" t="str">
        <f>INDEX('MO Store'!E:E,MATCH('Week Wise OT Hours'!$G162,'MO Store'!$A:$A,0))</f>
        <v>Brittanie Braggs</v>
      </c>
      <c r="E162" s="39" t="str">
        <f>INDEX('MO Store'!B:B,MATCH('Week Wise OT Hours'!$G162,'MO Store'!$A:$A,0))</f>
        <v>Arizona</v>
      </c>
      <c r="F162" s="39" t="str">
        <f>INDEX('MO Store'!C:C,MATCH('Week Wise OT Hours'!$G162,'MO Store'!$A:$A,0))</f>
        <v>VAL VISTA</v>
      </c>
      <c r="G162" s="38">
        <v>176995</v>
      </c>
      <c r="H162" s="40" t="str">
        <f>INDEX('MO Store'!I:I,MATCH('Week Wise OT Hours'!$G162,'MO Store'!$A:$A,0))</f>
        <v>Regular</v>
      </c>
      <c r="I162" s="89" t="s">
        <v>192</v>
      </c>
      <c r="J162" s="90" t="s">
        <v>2352</v>
      </c>
      <c r="K162" s="38">
        <v>0</v>
      </c>
      <c r="L162" s="39">
        <v>0</v>
      </c>
      <c r="M162" s="39">
        <v>0</v>
      </c>
      <c r="N162" s="39">
        <v>0</v>
      </c>
      <c r="O162" s="39">
        <v>0</v>
      </c>
      <c r="P162" s="39">
        <v>0</v>
      </c>
      <c r="Q162" s="39">
        <v>0</v>
      </c>
      <c r="R162" s="39">
        <v>0</v>
      </c>
      <c r="S162" s="39">
        <v>0</v>
      </c>
      <c r="T162" s="39">
        <v>0</v>
      </c>
      <c r="U162" s="39">
        <v>0</v>
      </c>
      <c r="V162" s="39">
        <v>0</v>
      </c>
      <c r="W162" s="39">
        <v>0</v>
      </c>
      <c r="X162" s="39">
        <v>0</v>
      </c>
      <c r="Y162" s="39">
        <v>0</v>
      </c>
      <c r="Z162" s="39">
        <v>0</v>
      </c>
      <c r="AA162" s="39">
        <v>0</v>
      </c>
      <c r="AB162" s="39">
        <v>0</v>
      </c>
      <c r="AC162" s="39">
        <v>0</v>
      </c>
      <c r="AD162" s="39">
        <v>0</v>
      </c>
    </row>
    <row r="163" spans="1:30" x14ac:dyDescent="0.25">
      <c r="A163" s="39" t="str">
        <f>INDEX('MO Store'!D:D,MATCH('Week Wise OT Hours'!$G163,'MO Store'!$A:$A,0))</f>
        <v>Anthony Galichet</v>
      </c>
      <c r="B163" s="39" t="str">
        <f>INDEX('MO Store'!F:F,MATCH('Week Wise OT Hours'!$G163,'MO Store'!$A:$A,0))</f>
        <v>No SD</v>
      </c>
      <c r="C163" s="39" t="str">
        <f>INDEX('MO Store'!G:G,MATCH('Week Wise OT Hours'!$G163,'MO Store'!$A:$A,0))</f>
        <v>North Carolina Market - No TM</v>
      </c>
      <c r="D163" s="39" t="str">
        <f>INDEX('MO Store'!E:E,MATCH('Week Wise OT Hours'!$G163,'MO Store'!$A:$A,0))</f>
        <v>Brittanie Braggs</v>
      </c>
      <c r="E163" s="39" t="str">
        <f>INDEX('MO Store'!B:B,MATCH('Week Wise OT Hours'!$G163,'MO Store'!$A:$A,0))</f>
        <v>North Carolina</v>
      </c>
      <c r="F163" s="39" t="str">
        <f>INDEX('MO Store'!C:C,MATCH('Week Wise OT Hours'!$G163,'MO Store'!$A:$A,0))</f>
        <v>Durham</v>
      </c>
      <c r="G163" s="38">
        <v>216129</v>
      </c>
      <c r="H163" s="40" t="str">
        <f>INDEX('MO Store'!I:I,MATCH('Week Wise OT Hours'!$G163,'MO Store'!$A:$A,0))</f>
        <v>Regular</v>
      </c>
      <c r="I163" s="89" t="s">
        <v>128</v>
      </c>
      <c r="J163" s="90" t="s">
        <v>2353</v>
      </c>
      <c r="K163" s="38">
        <v>0</v>
      </c>
      <c r="L163" s="39">
        <v>0</v>
      </c>
      <c r="M163" s="39">
        <v>0</v>
      </c>
      <c r="N163" s="39">
        <v>0</v>
      </c>
      <c r="O163" s="39">
        <v>0</v>
      </c>
      <c r="P163" s="39">
        <v>0</v>
      </c>
      <c r="Q163" s="39">
        <v>0</v>
      </c>
      <c r="R163" s="39">
        <v>0</v>
      </c>
      <c r="S163" s="39">
        <v>0</v>
      </c>
      <c r="T163" s="39">
        <v>0</v>
      </c>
      <c r="U163" s="39">
        <v>0</v>
      </c>
      <c r="V163" s="39">
        <v>0</v>
      </c>
      <c r="W163" s="39">
        <v>0</v>
      </c>
      <c r="X163" s="39">
        <v>0</v>
      </c>
      <c r="Y163" s="39">
        <v>0</v>
      </c>
      <c r="Z163" s="39">
        <v>0</v>
      </c>
      <c r="AA163" s="39">
        <v>0</v>
      </c>
      <c r="AB163" s="39">
        <v>0</v>
      </c>
      <c r="AC163" s="39">
        <v>0</v>
      </c>
      <c r="AD163" s="39">
        <v>0</v>
      </c>
    </row>
    <row r="164" spans="1:30" x14ac:dyDescent="0.25">
      <c r="A164" s="39" t="str">
        <f>INDEX('MO Store'!D:D,MATCH('Week Wise OT Hours'!$G164,'MO Store'!$A:$A,0))</f>
        <v>Anthony Galichet</v>
      </c>
      <c r="B164" s="39" t="str">
        <f>INDEX('MO Store'!F:F,MATCH('Week Wise OT Hours'!$G164,'MO Store'!$A:$A,0))</f>
        <v>Romio Hamdar</v>
      </c>
      <c r="C164" s="39" t="str">
        <f>INDEX('MO Store'!G:G,MATCH('Week Wise OT Hours'!$G164,'MO Store'!$A:$A,0))</f>
        <v>Veronica Ramos</v>
      </c>
      <c r="D164" s="39" t="str">
        <f>INDEX('MO Store'!E:E,MATCH('Week Wise OT Hours'!$G164,'MO Store'!$A:$A,0))</f>
        <v>Brittanie Braggs</v>
      </c>
      <c r="E164" s="39" t="str">
        <f>INDEX('MO Store'!B:B,MATCH('Week Wise OT Hours'!$G164,'MO Store'!$A:$A,0))</f>
        <v>San Antonio/Laredo</v>
      </c>
      <c r="F164" s="39" t="str">
        <f>INDEX('MO Store'!C:C,MATCH('Week Wise OT Hours'!$G164,'MO Store'!$A:$A,0))</f>
        <v>DEL RIO</v>
      </c>
      <c r="G164" s="38">
        <v>207754</v>
      </c>
      <c r="H164" s="40" t="str">
        <f>INDEX('MO Store'!I:I,MATCH('Week Wise OT Hours'!$G164,'MO Store'!$A:$A,0))</f>
        <v>Flagship</v>
      </c>
      <c r="I164" s="89" t="s">
        <v>248</v>
      </c>
      <c r="J164" s="90" t="s">
        <v>2354</v>
      </c>
      <c r="K164" s="38">
        <v>0</v>
      </c>
      <c r="L164" s="39">
        <v>0</v>
      </c>
      <c r="M164" s="39">
        <v>0</v>
      </c>
      <c r="N164" s="39">
        <v>0</v>
      </c>
      <c r="O164" s="39">
        <v>0</v>
      </c>
      <c r="P164" s="39">
        <v>0</v>
      </c>
      <c r="Q164" s="39">
        <v>0</v>
      </c>
      <c r="R164" s="39">
        <v>0</v>
      </c>
      <c r="S164" s="39">
        <v>0</v>
      </c>
      <c r="T164" s="39">
        <v>0</v>
      </c>
      <c r="U164" s="39">
        <v>0</v>
      </c>
      <c r="V164" s="39">
        <v>0</v>
      </c>
      <c r="W164" s="39">
        <v>0</v>
      </c>
      <c r="X164" s="39">
        <v>0</v>
      </c>
      <c r="Y164" s="39">
        <v>0</v>
      </c>
      <c r="Z164" s="39">
        <v>0</v>
      </c>
      <c r="AA164" s="39">
        <v>0</v>
      </c>
      <c r="AB164" s="39">
        <v>0</v>
      </c>
      <c r="AC164" s="39">
        <v>0</v>
      </c>
      <c r="AD164" s="39">
        <v>0</v>
      </c>
    </row>
    <row r="165" spans="1:30" x14ac:dyDescent="0.25">
      <c r="A165" s="39" t="str">
        <f>INDEX('MO Store'!D:D,MATCH('Week Wise OT Hours'!$G165,'MO Store'!$A:$A,0))</f>
        <v>Anthony Galichet</v>
      </c>
      <c r="B165" s="39" t="str">
        <f>INDEX('MO Store'!F:F,MATCH('Week Wise OT Hours'!$G165,'MO Store'!$A:$A,0))</f>
        <v>Romio Hamdar</v>
      </c>
      <c r="C165" s="39" t="str">
        <f>INDEX('MO Store'!G:G,MATCH('Week Wise OT Hours'!$G165,'MO Store'!$A:$A,0))</f>
        <v>Carlos Ayala-Level Up</v>
      </c>
      <c r="D165" s="39" t="str">
        <f>INDEX('MO Store'!E:E,MATCH('Week Wise OT Hours'!$G165,'MO Store'!$A:$A,0))</f>
        <v>Brittanie Braggs</v>
      </c>
      <c r="E165" s="39" t="str">
        <f>INDEX('MO Store'!B:B,MATCH('Week Wise OT Hours'!$G165,'MO Store'!$A:$A,0))</f>
        <v>Houston South West</v>
      </c>
      <c r="F165" s="39" t="str">
        <f>INDEX('MO Store'!C:C,MATCH('Week Wise OT Hours'!$G165,'MO Store'!$A:$A,0))</f>
        <v>Memorial Dr</v>
      </c>
      <c r="G165" s="38">
        <v>213409</v>
      </c>
      <c r="H165" s="40" t="str">
        <f>INDEX('MO Store'!I:I,MATCH('Week Wise OT Hours'!$G165,'MO Store'!$A:$A,0))</f>
        <v>Regular</v>
      </c>
      <c r="I165" s="89" t="s">
        <v>309</v>
      </c>
      <c r="J165" s="90" t="s">
        <v>2355</v>
      </c>
      <c r="K165" s="38">
        <v>0</v>
      </c>
      <c r="L165" s="39">
        <v>0</v>
      </c>
      <c r="M165" s="39">
        <v>0</v>
      </c>
      <c r="N165" s="39">
        <v>0</v>
      </c>
      <c r="O165" s="39">
        <v>0</v>
      </c>
      <c r="P165" s="39">
        <v>0</v>
      </c>
      <c r="Q165" s="39">
        <v>0</v>
      </c>
      <c r="R165" s="39">
        <v>0</v>
      </c>
      <c r="S165" s="39">
        <v>0</v>
      </c>
      <c r="T165" s="39">
        <v>0</v>
      </c>
      <c r="U165" s="39">
        <v>0</v>
      </c>
      <c r="V165" s="39">
        <v>0</v>
      </c>
      <c r="W165" s="39">
        <v>0</v>
      </c>
      <c r="X165" s="39">
        <v>0</v>
      </c>
      <c r="Y165" s="39">
        <v>0</v>
      </c>
      <c r="Z165" s="39">
        <v>0</v>
      </c>
      <c r="AA165" s="39">
        <v>0</v>
      </c>
      <c r="AB165" s="39">
        <v>0</v>
      </c>
      <c r="AC165" s="39">
        <v>0</v>
      </c>
      <c r="AD165" s="39">
        <v>0</v>
      </c>
    </row>
    <row r="166" spans="1:30" x14ac:dyDescent="0.25">
      <c r="A166" s="39" t="str">
        <f>INDEX('MO Store'!D:D,MATCH('Week Wise OT Hours'!$G166,'MO Store'!$A:$A,0))</f>
        <v>Anthony Galichet</v>
      </c>
      <c r="B166" s="39" t="str">
        <f>INDEX('MO Store'!F:F,MATCH('Week Wise OT Hours'!$G166,'MO Store'!$A:$A,0))</f>
        <v>Romio Hamdar</v>
      </c>
      <c r="C166" s="39" t="str">
        <f>INDEX('MO Store'!G:G,MATCH('Week Wise OT Hours'!$G166,'MO Store'!$A:$A,0))</f>
        <v>Veronica Ramos</v>
      </c>
      <c r="D166" s="39" t="str">
        <f>INDEX('MO Store'!E:E,MATCH('Week Wise OT Hours'!$G166,'MO Store'!$A:$A,0))</f>
        <v>Brittanie Braggs</v>
      </c>
      <c r="E166" s="39" t="str">
        <f>INDEX('MO Store'!B:B,MATCH('Week Wise OT Hours'!$G166,'MO Store'!$A:$A,0))</f>
        <v>San Antonio/Laredo</v>
      </c>
      <c r="F166" s="39" t="str">
        <f>INDEX('MO Store'!C:C,MATCH('Week Wise OT Hours'!$G166,'MO Store'!$A:$A,0))</f>
        <v>San Pedro</v>
      </c>
      <c r="G166" s="38">
        <v>215746</v>
      </c>
      <c r="H166" s="40" t="str">
        <f>INDEX('MO Store'!I:I,MATCH('Week Wise OT Hours'!$G166,'MO Store'!$A:$A,0))</f>
        <v>Flagship</v>
      </c>
      <c r="I166" s="89" t="s">
        <v>321</v>
      </c>
      <c r="J166" s="90" t="s">
        <v>2356</v>
      </c>
      <c r="K166" s="38">
        <v>0</v>
      </c>
      <c r="L166" s="39">
        <v>0</v>
      </c>
      <c r="M166" s="39">
        <v>0</v>
      </c>
      <c r="N166" s="39">
        <v>0</v>
      </c>
      <c r="O166" s="39">
        <v>0</v>
      </c>
      <c r="P166" s="39">
        <v>0</v>
      </c>
      <c r="Q166" s="39">
        <v>0</v>
      </c>
      <c r="R166" s="39">
        <v>0</v>
      </c>
      <c r="S166" s="39">
        <v>0</v>
      </c>
      <c r="T166" s="39">
        <v>0</v>
      </c>
      <c r="U166" s="39">
        <v>0</v>
      </c>
      <c r="V166" s="39">
        <v>0</v>
      </c>
      <c r="W166" s="39">
        <v>0</v>
      </c>
      <c r="X166" s="39">
        <v>0</v>
      </c>
      <c r="Y166" s="39">
        <v>0</v>
      </c>
      <c r="Z166" s="39">
        <v>0</v>
      </c>
      <c r="AA166" s="39">
        <v>0</v>
      </c>
      <c r="AB166" s="39">
        <v>0</v>
      </c>
      <c r="AC166" s="39">
        <v>0</v>
      </c>
      <c r="AD166" s="39">
        <v>0</v>
      </c>
    </row>
    <row r="167" spans="1:30" x14ac:dyDescent="0.25">
      <c r="A167" s="39" t="str">
        <f>INDEX('MO Store'!D:D,MATCH('Week Wise OT Hours'!$G167,'MO Store'!$A:$A,0))</f>
        <v>Anthony Galichet</v>
      </c>
      <c r="B167" s="39" t="str">
        <f>INDEX('MO Store'!F:F,MATCH('Week Wise OT Hours'!$G167,'MO Store'!$A:$A,0))</f>
        <v>Romio Hamdar</v>
      </c>
      <c r="C167" s="39" t="str">
        <f>INDEX('MO Store'!G:G,MATCH('Week Wise OT Hours'!$G167,'MO Store'!$A:$A,0))</f>
        <v>Suhail Ishaq</v>
      </c>
      <c r="D167" s="39" t="str">
        <f>INDEX('MO Store'!E:E,MATCH('Week Wise OT Hours'!$G167,'MO Store'!$A:$A,0))</f>
        <v>Brittanie Braggs</v>
      </c>
      <c r="E167" s="39" t="str">
        <f>INDEX('MO Store'!B:B,MATCH('Week Wise OT Hours'!$G167,'MO Store'!$A:$A,0))</f>
        <v>Houston North East</v>
      </c>
      <c r="F167" s="39" t="str">
        <f>INDEX('MO Store'!C:C,MATCH('Week Wise OT Hours'!$G167,'MO Store'!$A:$A,0))</f>
        <v>Missouri City</v>
      </c>
      <c r="G167" s="38">
        <v>174113</v>
      </c>
      <c r="H167" s="40" t="str">
        <f>INDEX('MO Store'!I:I,MATCH('Week Wise OT Hours'!$G167,'MO Store'!$A:$A,0))</f>
        <v>Regular</v>
      </c>
      <c r="I167" s="89" t="s">
        <v>164</v>
      </c>
      <c r="J167" s="90" t="s">
        <v>2357</v>
      </c>
      <c r="K167" s="38">
        <v>0</v>
      </c>
      <c r="L167" s="39">
        <v>0</v>
      </c>
      <c r="M167" s="39">
        <v>0</v>
      </c>
      <c r="N167" s="39">
        <v>0</v>
      </c>
      <c r="O167" s="39">
        <v>0</v>
      </c>
      <c r="P167" s="39">
        <v>0</v>
      </c>
      <c r="Q167" s="39">
        <v>0</v>
      </c>
      <c r="R167" s="39">
        <v>0</v>
      </c>
      <c r="S167" s="39">
        <v>0</v>
      </c>
      <c r="T167" s="39">
        <v>0</v>
      </c>
      <c r="U167" s="39">
        <v>0</v>
      </c>
      <c r="V167" s="39">
        <v>0</v>
      </c>
      <c r="W167" s="39">
        <v>0</v>
      </c>
      <c r="X167" s="39">
        <v>0</v>
      </c>
      <c r="Y167" s="39">
        <v>0</v>
      </c>
      <c r="Z167" s="39">
        <v>0</v>
      </c>
      <c r="AA167" s="39">
        <v>0</v>
      </c>
      <c r="AB167" s="39">
        <v>0</v>
      </c>
      <c r="AC167" s="39">
        <v>0</v>
      </c>
      <c r="AD167" s="39">
        <v>0</v>
      </c>
    </row>
    <row r="168" spans="1:30" x14ac:dyDescent="0.25">
      <c r="A168" s="39" t="str">
        <f>INDEX('MO Store'!D:D,MATCH('Week Wise OT Hours'!$G168,'MO Store'!$A:$A,0))</f>
        <v>Anthony Galichet</v>
      </c>
      <c r="B168" s="39" t="str">
        <f>INDEX('MO Store'!F:F,MATCH('Week Wise OT Hours'!$G168,'MO Store'!$A:$A,0))</f>
        <v>Romio Hamdar</v>
      </c>
      <c r="C168" s="39" t="str">
        <f>INDEX('MO Store'!G:G,MATCH('Week Wise OT Hours'!$G168,'MO Store'!$A:$A,0))</f>
        <v>Isreal Gomez- Level Up</v>
      </c>
      <c r="D168" s="39" t="str">
        <f>INDEX('MO Store'!E:E,MATCH('Week Wise OT Hours'!$G168,'MO Store'!$A:$A,0))</f>
        <v>Brittanie Braggs</v>
      </c>
      <c r="E168" s="39" t="str">
        <f>INDEX('MO Store'!B:B,MATCH('Week Wise OT Hours'!$G168,'MO Store'!$A:$A,0))</f>
        <v>Houston East</v>
      </c>
      <c r="F168" s="39" t="str">
        <f>INDEX('MO Store'!C:C,MATCH('Week Wise OT Hours'!$G168,'MO Store'!$A:$A,0))</f>
        <v>Baytown</v>
      </c>
      <c r="G168" s="38">
        <v>219201</v>
      </c>
      <c r="H168" s="40" t="str">
        <f>INDEX('MO Store'!I:I,MATCH('Week Wise OT Hours'!$G168,'MO Store'!$A:$A,0))</f>
        <v>Regular</v>
      </c>
      <c r="I168" s="89" t="s">
        <v>346</v>
      </c>
      <c r="J168" s="90" t="s">
        <v>2358</v>
      </c>
      <c r="K168" s="38">
        <v>0</v>
      </c>
      <c r="L168" s="39">
        <v>0</v>
      </c>
      <c r="M168" s="39">
        <v>0</v>
      </c>
      <c r="N168" s="39">
        <v>0</v>
      </c>
      <c r="O168" s="39">
        <v>0</v>
      </c>
      <c r="P168" s="39">
        <v>0</v>
      </c>
      <c r="Q168" s="39">
        <v>0</v>
      </c>
      <c r="R168" s="39">
        <v>0</v>
      </c>
      <c r="S168" s="39">
        <v>0</v>
      </c>
      <c r="T168" s="39">
        <v>0</v>
      </c>
      <c r="U168" s="39">
        <v>0</v>
      </c>
      <c r="V168" s="39">
        <v>0</v>
      </c>
      <c r="W168" s="39">
        <v>0</v>
      </c>
      <c r="X168" s="39">
        <v>0</v>
      </c>
      <c r="Y168" s="39">
        <v>0</v>
      </c>
      <c r="Z168" s="39">
        <v>0</v>
      </c>
      <c r="AA168" s="39">
        <v>0</v>
      </c>
      <c r="AB168" s="39">
        <v>0</v>
      </c>
      <c r="AC168" s="39">
        <v>0</v>
      </c>
      <c r="AD168" s="39">
        <v>0</v>
      </c>
    </row>
    <row r="169" spans="1:30" x14ac:dyDescent="0.25">
      <c r="A169" s="39" t="str">
        <f>INDEX('MO Store'!D:D,MATCH('Week Wise OT Hours'!$G169,'MO Store'!$A:$A,0))</f>
        <v>Anthony Galichet</v>
      </c>
      <c r="B169" s="39" t="str">
        <f>INDEX('MO Store'!F:F,MATCH('Week Wise OT Hours'!$G169,'MO Store'!$A:$A,0))</f>
        <v>Romio Hamdar</v>
      </c>
      <c r="C169" s="39" t="str">
        <f>INDEX('MO Store'!G:G,MATCH('Week Wise OT Hours'!$G169,'MO Store'!$A:$A,0))</f>
        <v>Colorado Market - No TM</v>
      </c>
      <c r="D169" s="39" t="str">
        <f>INDEX('MO Store'!E:E,MATCH('Week Wise OT Hours'!$G169,'MO Store'!$A:$A,0))</f>
        <v>Brittanie Braggs</v>
      </c>
      <c r="E169" s="39" t="str">
        <f>INDEX('MO Store'!B:B,MATCH('Week Wise OT Hours'!$G169,'MO Store'!$A:$A,0))</f>
        <v>Colorado</v>
      </c>
      <c r="F169" s="39" t="str">
        <f>INDEX('MO Store'!C:C,MATCH('Week Wise OT Hours'!$G169,'MO Store'!$A:$A,0))</f>
        <v>Grand View Market Place</v>
      </c>
      <c r="G169" s="38">
        <v>210924</v>
      </c>
      <c r="H169" s="40" t="str">
        <f>INDEX('MO Store'!I:I,MATCH('Week Wise OT Hours'!$G169,'MO Store'!$A:$A,0))</f>
        <v>Regular</v>
      </c>
      <c r="I169" s="89" t="s">
        <v>179</v>
      </c>
      <c r="J169" s="90" t="s">
        <v>1989</v>
      </c>
      <c r="K169" s="38">
        <v>0</v>
      </c>
      <c r="L169" s="39">
        <v>0</v>
      </c>
      <c r="M169" s="39">
        <v>0</v>
      </c>
      <c r="N169" s="39">
        <v>0</v>
      </c>
      <c r="O169" s="39">
        <v>0</v>
      </c>
      <c r="P169" s="39">
        <v>0</v>
      </c>
      <c r="Q169" s="39">
        <v>0</v>
      </c>
      <c r="R169" s="39">
        <v>0</v>
      </c>
      <c r="S169" s="39">
        <v>0</v>
      </c>
      <c r="T169" s="39">
        <v>0</v>
      </c>
      <c r="U169" s="39">
        <v>0</v>
      </c>
      <c r="V169" s="39">
        <v>0</v>
      </c>
      <c r="W169" s="39">
        <v>0</v>
      </c>
      <c r="X169" s="39">
        <v>0</v>
      </c>
      <c r="Y169" s="39">
        <v>0</v>
      </c>
      <c r="Z169" s="39">
        <v>0</v>
      </c>
      <c r="AA169" s="39">
        <v>0</v>
      </c>
      <c r="AB169" s="39">
        <v>0</v>
      </c>
      <c r="AC169" s="39">
        <v>0</v>
      </c>
      <c r="AD169" s="39">
        <v>0</v>
      </c>
    </row>
    <row r="170" spans="1:30" x14ac:dyDescent="0.25">
      <c r="A170" s="39" t="str">
        <f>INDEX('MO Store'!D:D,MATCH('Week Wise OT Hours'!$G170,'MO Store'!$A:$A,0))</f>
        <v>Anthony Galichet</v>
      </c>
      <c r="B170" s="39" t="str">
        <f>INDEX('MO Store'!F:F,MATCH('Week Wise OT Hours'!$G170,'MO Store'!$A:$A,0))</f>
        <v>Romio Hamdar</v>
      </c>
      <c r="C170" s="39" t="str">
        <f>INDEX('MO Store'!G:G,MATCH('Week Wise OT Hours'!$G170,'MO Store'!$A:$A,0))</f>
        <v>Veronica Ramos</v>
      </c>
      <c r="D170" s="39" t="str">
        <f>INDEX('MO Store'!E:E,MATCH('Week Wise OT Hours'!$G170,'MO Store'!$A:$A,0))</f>
        <v>Brittanie Braggs</v>
      </c>
      <c r="E170" s="39" t="str">
        <f>INDEX('MO Store'!B:B,MATCH('Week Wise OT Hours'!$G170,'MO Store'!$A:$A,0))</f>
        <v>San Antonio/Laredo</v>
      </c>
      <c r="F170" s="39" t="str">
        <f>INDEX('MO Store'!C:C,MATCH('Week Wise OT Hours'!$G170,'MO Store'!$A:$A,0))</f>
        <v>San Pedro</v>
      </c>
      <c r="G170" s="38">
        <v>215746</v>
      </c>
      <c r="H170" s="40" t="str">
        <f>INDEX('MO Store'!I:I,MATCH('Week Wise OT Hours'!$G170,'MO Store'!$A:$A,0))</f>
        <v>Flagship</v>
      </c>
      <c r="I170" s="89" t="s">
        <v>112</v>
      </c>
      <c r="J170" s="90" t="s">
        <v>2359</v>
      </c>
      <c r="K170" s="38">
        <v>0</v>
      </c>
      <c r="L170" s="39">
        <v>0</v>
      </c>
      <c r="M170" s="39">
        <v>0</v>
      </c>
      <c r="N170" s="39">
        <v>0</v>
      </c>
      <c r="O170" s="39">
        <v>0</v>
      </c>
      <c r="P170" s="39">
        <v>0</v>
      </c>
      <c r="Q170" s="39">
        <v>0</v>
      </c>
      <c r="R170" s="39">
        <v>0</v>
      </c>
      <c r="S170" s="39">
        <v>0</v>
      </c>
      <c r="T170" s="39">
        <v>0</v>
      </c>
      <c r="U170" s="39">
        <v>0</v>
      </c>
      <c r="V170" s="39">
        <v>0</v>
      </c>
      <c r="W170" s="39">
        <v>0</v>
      </c>
      <c r="X170" s="39">
        <v>0</v>
      </c>
      <c r="Y170" s="39">
        <v>0</v>
      </c>
      <c r="Z170" s="39">
        <v>0</v>
      </c>
      <c r="AA170" s="39">
        <v>0</v>
      </c>
      <c r="AB170" s="39">
        <v>0</v>
      </c>
      <c r="AC170" s="39">
        <v>0</v>
      </c>
      <c r="AD170" s="39">
        <v>0</v>
      </c>
    </row>
    <row r="171" spans="1:30" x14ac:dyDescent="0.25">
      <c r="A171" s="39" t="str">
        <f>INDEX('MO Store'!D:D,MATCH('Week Wise OT Hours'!$G171,'MO Store'!$A:$A,0))</f>
        <v>Anthony Galichet</v>
      </c>
      <c r="B171" s="39" t="str">
        <f>INDEX('MO Store'!F:F,MATCH('Week Wise OT Hours'!$G171,'MO Store'!$A:$A,0))</f>
        <v>Romio Hamdar</v>
      </c>
      <c r="C171" s="39" t="str">
        <f>INDEX('MO Store'!G:G,MATCH('Week Wise OT Hours'!$G171,'MO Store'!$A:$A,0))</f>
        <v>Veronica Ramos</v>
      </c>
      <c r="D171" s="39" t="str">
        <f>INDEX('MO Store'!E:E,MATCH('Week Wise OT Hours'!$G171,'MO Store'!$A:$A,0))</f>
        <v>Brittanie Braggs</v>
      </c>
      <c r="E171" s="39" t="str">
        <f>INDEX('MO Store'!B:B,MATCH('Week Wise OT Hours'!$G171,'MO Store'!$A:$A,0))</f>
        <v>San Antonio/Laredo</v>
      </c>
      <c r="F171" s="39" t="str">
        <f>INDEX('MO Store'!C:C,MATCH('Week Wise OT Hours'!$G171,'MO Store'!$A:$A,0))</f>
        <v>EAGLE PASS</v>
      </c>
      <c r="G171" s="38">
        <v>207753</v>
      </c>
      <c r="H171" s="40" t="str">
        <f>INDEX('MO Store'!I:I,MATCH('Week Wise OT Hours'!$G171,'MO Store'!$A:$A,0))</f>
        <v>Flagship</v>
      </c>
      <c r="I171" s="89" t="s">
        <v>242</v>
      </c>
      <c r="J171" s="90" t="s">
        <v>2360</v>
      </c>
      <c r="K171" s="38">
        <v>0</v>
      </c>
      <c r="L171" s="39">
        <v>0</v>
      </c>
      <c r="M171" s="39">
        <v>0</v>
      </c>
      <c r="N171" s="39">
        <v>0</v>
      </c>
      <c r="O171" s="39">
        <v>0</v>
      </c>
      <c r="P171" s="39">
        <v>0</v>
      </c>
      <c r="Q171" s="39">
        <v>0</v>
      </c>
      <c r="R171" s="39">
        <v>0</v>
      </c>
      <c r="S171" s="39">
        <v>0</v>
      </c>
      <c r="T171" s="39">
        <v>0</v>
      </c>
      <c r="U171" s="39">
        <v>0</v>
      </c>
      <c r="V171" s="39">
        <v>0</v>
      </c>
      <c r="W171" s="39">
        <v>0</v>
      </c>
      <c r="X171" s="39">
        <v>0</v>
      </c>
      <c r="Y171" s="39">
        <v>0</v>
      </c>
      <c r="Z171" s="39">
        <v>0</v>
      </c>
      <c r="AA171" s="39">
        <v>0</v>
      </c>
      <c r="AB171" s="39">
        <v>0</v>
      </c>
      <c r="AC171" s="39">
        <v>0</v>
      </c>
      <c r="AD171" s="39">
        <v>0</v>
      </c>
    </row>
    <row r="172" spans="1:30" x14ac:dyDescent="0.25">
      <c r="A172" s="39" t="str">
        <f>INDEX('MO Store'!D:D,MATCH('Week Wise OT Hours'!$G172,'MO Store'!$A:$A,0))</f>
        <v>Anthony Galichet</v>
      </c>
      <c r="B172" s="39" t="str">
        <f>INDEX('MO Store'!F:F,MATCH('Week Wise OT Hours'!$G172,'MO Store'!$A:$A,0))</f>
        <v>No SD</v>
      </c>
      <c r="C172" s="39" t="str">
        <f>INDEX('MO Store'!G:G,MATCH('Week Wise OT Hours'!$G172,'MO Store'!$A:$A,0))</f>
        <v>Jayme Roraff</v>
      </c>
      <c r="D172" s="39" t="str">
        <f>INDEX('MO Store'!E:E,MATCH('Week Wise OT Hours'!$G172,'MO Store'!$A:$A,0))</f>
        <v>Brittanie Braggs</v>
      </c>
      <c r="E172" s="39" t="str">
        <f>INDEX('MO Store'!B:B,MATCH('Week Wise OT Hours'!$G172,'MO Store'!$A:$A,0))</f>
        <v>Wisconsin East</v>
      </c>
      <c r="F172" s="39" t="str">
        <f>INDEX('MO Store'!C:C,MATCH('Week Wise OT Hours'!$G172,'MO Store'!$A:$A,0))</f>
        <v>FOND DU LAC</v>
      </c>
      <c r="G172" s="38">
        <v>211318</v>
      </c>
      <c r="H172" s="40" t="str">
        <f>INDEX('MO Store'!I:I,MATCH('Week Wise OT Hours'!$G172,'MO Store'!$A:$A,0))</f>
        <v>Battleship</v>
      </c>
      <c r="I172" s="89" t="s">
        <v>302</v>
      </c>
      <c r="J172" s="90" t="s">
        <v>2361</v>
      </c>
      <c r="K172" s="38">
        <v>0</v>
      </c>
      <c r="L172" s="39">
        <v>0</v>
      </c>
      <c r="M172" s="39">
        <v>0</v>
      </c>
      <c r="N172" s="39">
        <v>0</v>
      </c>
      <c r="O172" s="39">
        <v>0</v>
      </c>
      <c r="P172" s="39">
        <v>0</v>
      </c>
      <c r="Q172" s="39">
        <v>0</v>
      </c>
      <c r="R172" s="39">
        <v>0</v>
      </c>
      <c r="S172" s="39">
        <v>0</v>
      </c>
      <c r="T172" s="39">
        <v>0</v>
      </c>
      <c r="U172" s="39">
        <v>0</v>
      </c>
      <c r="V172" s="39">
        <v>0</v>
      </c>
      <c r="W172" s="39">
        <v>0</v>
      </c>
      <c r="X172" s="39">
        <v>0</v>
      </c>
      <c r="Y172" s="39">
        <v>0</v>
      </c>
      <c r="Z172" s="39">
        <v>0</v>
      </c>
      <c r="AA172" s="39">
        <v>0</v>
      </c>
      <c r="AB172" s="39">
        <v>0</v>
      </c>
      <c r="AC172" s="39">
        <v>0</v>
      </c>
      <c r="AD172" s="39">
        <v>0</v>
      </c>
    </row>
    <row r="173" spans="1:30" x14ac:dyDescent="0.25">
      <c r="A173" s="39" t="str">
        <f>INDEX('MO Store'!D:D,MATCH('Week Wise OT Hours'!$G173,'MO Store'!$A:$A,0))</f>
        <v>Anthony Galichet</v>
      </c>
      <c r="B173" s="39" t="str">
        <f>INDEX('MO Store'!F:F,MATCH('Week Wise OT Hours'!$G173,'MO Store'!$A:$A,0))</f>
        <v>Romio Hamdar</v>
      </c>
      <c r="C173" s="39" t="str">
        <f>INDEX('MO Store'!G:G,MATCH('Week Wise OT Hours'!$G173,'MO Store'!$A:$A,0))</f>
        <v>Veronica Ramos</v>
      </c>
      <c r="D173" s="39" t="str">
        <f>INDEX('MO Store'!E:E,MATCH('Week Wise OT Hours'!$G173,'MO Store'!$A:$A,0))</f>
        <v>Brittanie Braggs</v>
      </c>
      <c r="E173" s="39" t="str">
        <f>INDEX('MO Store'!B:B,MATCH('Week Wise OT Hours'!$G173,'MO Store'!$A:$A,0))</f>
        <v>San Antonio/Laredo</v>
      </c>
      <c r="F173" s="39" t="str">
        <f>INDEX('MO Store'!C:C,MATCH('Week Wise OT Hours'!$G173,'MO Store'!$A:$A,0))</f>
        <v>Laredo- Bob Bullock</v>
      </c>
      <c r="G173" s="38">
        <v>164638</v>
      </c>
      <c r="H173" s="40" t="str">
        <f>INDEX('MO Store'!I:I,MATCH('Week Wise OT Hours'!$G173,'MO Store'!$A:$A,0))</f>
        <v>Battleship</v>
      </c>
      <c r="I173" s="89" t="s">
        <v>150</v>
      </c>
      <c r="J173" s="90" t="s">
        <v>2362</v>
      </c>
      <c r="K173" s="38">
        <v>0</v>
      </c>
      <c r="L173" s="39">
        <v>0</v>
      </c>
      <c r="M173" s="39">
        <v>0</v>
      </c>
      <c r="N173" s="39">
        <v>0</v>
      </c>
      <c r="O173" s="39">
        <v>0</v>
      </c>
      <c r="P173" s="39">
        <v>0</v>
      </c>
      <c r="Q173" s="39">
        <v>0</v>
      </c>
      <c r="R173" s="39">
        <v>0</v>
      </c>
      <c r="S173" s="39">
        <v>0</v>
      </c>
      <c r="T173" s="39">
        <v>0</v>
      </c>
      <c r="U173" s="39">
        <v>0</v>
      </c>
      <c r="V173" s="39">
        <v>0</v>
      </c>
      <c r="W173" s="39">
        <v>0</v>
      </c>
      <c r="X173" s="39">
        <v>0</v>
      </c>
      <c r="Y173" s="39">
        <v>0</v>
      </c>
      <c r="Z173" s="39">
        <v>0</v>
      </c>
      <c r="AA173" s="39">
        <v>0</v>
      </c>
      <c r="AB173" s="39">
        <v>0</v>
      </c>
      <c r="AC173" s="39">
        <v>0</v>
      </c>
      <c r="AD173" s="39">
        <v>0</v>
      </c>
    </row>
    <row r="174" spans="1:30" x14ac:dyDescent="0.25">
      <c r="A174" s="39" t="str">
        <f>INDEX('MO Store'!D:D,MATCH('Week Wise OT Hours'!$G174,'MO Store'!$A:$A,0))</f>
        <v>Anthony Galichet</v>
      </c>
      <c r="B174" s="39" t="str">
        <f>INDEX('MO Store'!F:F,MATCH('Week Wise OT Hours'!$G174,'MO Store'!$A:$A,0))</f>
        <v>Romio Hamdar</v>
      </c>
      <c r="C174" s="39" t="str">
        <f>INDEX('MO Store'!G:G,MATCH('Week Wise OT Hours'!$G174,'MO Store'!$A:$A,0))</f>
        <v>Austin TM</v>
      </c>
      <c r="D174" s="39" t="str">
        <f>INDEX('MO Store'!E:E,MATCH('Week Wise OT Hours'!$G174,'MO Store'!$A:$A,0))</f>
        <v>Brittanie Braggs</v>
      </c>
      <c r="E174" s="39" t="str">
        <f>INDEX('MO Store'!B:B,MATCH('Week Wise OT Hours'!$G174,'MO Store'!$A:$A,0))</f>
        <v>Austin</v>
      </c>
      <c r="F174" s="39" t="str">
        <f>INDEX('MO Store'!C:C,MATCH('Week Wise OT Hours'!$G174,'MO Store'!$A:$A,0))</f>
        <v>OLTORF</v>
      </c>
      <c r="G174" s="38">
        <v>176020</v>
      </c>
      <c r="H174" s="40" t="str">
        <f>INDEX('MO Store'!I:I,MATCH('Week Wise OT Hours'!$G174,'MO Store'!$A:$A,0))</f>
        <v>Regular</v>
      </c>
      <c r="I174" s="89" t="s">
        <v>171</v>
      </c>
      <c r="J174" s="90" t="s">
        <v>2363</v>
      </c>
      <c r="K174" s="38">
        <v>0</v>
      </c>
      <c r="L174" s="39">
        <v>0</v>
      </c>
      <c r="M174" s="39">
        <v>0</v>
      </c>
      <c r="N174" s="39">
        <v>0</v>
      </c>
      <c r="O174" s="39">
        <v>0</v>
      </c>
      <c r="P174" s="39">
        <v>0</v>
      </c>
      <c r="Q174" s="39">
        <v>0</v>
      </c>
      <c r="R174" s="39">
        <v>0</v>
      </c>
      <c r="S174" s="39">
        <v>0</v>
      </c>
      <c r="T174" s="39">
        <v>0</v>
      </c>
      <c r="U174" s="39">
        <v>0</v>
      </c>
      <c r="V174" s="39">
        <v>0</v>
      </c>
      <c r="W174" s="39">
        <v>0</v>
      </c>
      <c r="X174" s="39">
        <v>0</v>
      </c>
      <c r="Y174" s="39">
        <v>0</v>
      </c>
      <c r="Z174" s="39">
        <v>0</v>
      </c>
      <c r="AA174" s="39">
        <v>0</v>
      </c>
      <c r="AB174" s="39">
        <v>0</v>
      </c>
      <c r="AC174" s="39">
        <v>0</v>
      </c>
      <c r="AD174" s="39">
        <v>0</v>
      </c>
    </row>
    <row r="175" spans="1:30" x14ac:dyDescent="0.25">
      <c r="A175" s="39" t="str">
        <f>INDEX('MO Store'!D:D,MATCH('Week Wise OT Hours'!$G175,'MO Store'!$A:$A,0))</f>
        <v>Anthony Galichet</v>
      </c>
      <c r="B175" s="39" t="str">
        <f>INDEX('MO Store'!F:F,MATCH('Week Wise OT Hours'!$G175,'MO Store'!$A:$A,0))</f>
        <v>Romio Hamdar</v>
      </c>
      <c r="C175" s="39" t="str">
        <f>INDEX('MO Store'!G:G,MATCH('Week Wise OT Hours'!$G175,'MO Store'!$A:$A,0))</f>
        <v>Veronica Ramos</v>
      </c>
      <c r="D175" s="39" t="str">
        <f>INDEX('MO Store'!E:E,MATCH('Week Wise OT Hours'!$G175,'MO Store'!$A:$A,0))</f>
        <v>Brittanie Braggs</v>
      </c>
      <c r="E175" s="39" t="str">
        <f>INDEX('MO Store'!B:B,MATCH('Week Wise OT Hours'!$G175,'MO Store'!$A:$A,0))</f>
        <v>San Antonio/Laredo</v>
      </c>
      <c r="F175" s="39" t="str">
        <f>INDEX('MO Store'!C:C,MATCH('Week Wise OT Hours'!$G175,'MO Store'!$A:$A,0))</f>
        <v>Wurzbach Road</v>
      </c>
      <c r="G175" s="38">
        <v>215745</v>
      </c>
      <c r="H175" s="40" t="str">
        <f>INDEX('MO Store'!I:I,MATCH('Week Wise OT Hours'!$G175,'MO Store'!$A:$A,0))</f>
        <v>Battleship</v>
      </c>
      <c r="I175" s="89" t="s">
        <v>318</v>
      </c>
      <c r="J175" s="90" t="s">
        <v>2364</v>
      </c>
      <c r="K175" s="38">
        <v>0</v>
      </c>
      <c r="L175" s="39">
        <v>0</v>
      </c>
      <c r="M175" s="39">
        <v>0</v>
      </c>
      <c r="N175" s="39">
        <v>0</v>
      </c>
      <c r="O175" s="39">
        <v>0</v>
      </c>
      <c r="P175" s="39">
        <v>0</v>
      </c>
      <c r="Q175" s="39">
        <v>0</v>
      </c>
      <c r="R175" s="39">
        <v>0</v>
      </c>
      <c r="S175" s="39">
        <v>0</v>
      </c>
      <c r="T175" s="39">
        <v>0</v>
      </c>
      <c r="U175" s="39">
        <v>0</v>
      </c>
      <c r="V175" s="39">
        <v>0</v>
      </c>
      <c r="W175" s="39">
        <v>0</v>
      </c>
      <c r="X175" s="39">
        <v>0</v>
      </c>
      <c r="Y175" s="39">
        <v>0</v>
      </c>
      <c r="Z175" s="39">
        <v>0</v>
      </c>
      <c r="AA175" s="39">
        <v>0</v>
      </c>
      <c r="AB175" s="39">
        <v>0</v>
      </c>
      <c r="AC175" s="39">
        <v>0</v>
      </c>
      <c r="AD175" s="39">
        <v>0</v>
      </c>
    </row>
    <row r="176" spans="1:30" x14ac:dyDescent="0.25">
      <c r="A176" s="39" t="str">
        <f>INDEX('MO Store'!D:D,MATCH('Week Wise OT Hours'!$G176,'MO Store'!$A:$A,0))</f>
        <v>Anthony Galichet</v>
      </c>
      <c r="B176" s="39" t="str">
        <f>INDEX('MO Store'!F:F,MATCH('Week Wise OT Hours'!$G176,'MO Store'!$A:$A,0))</f>
        <v>No SD</v>
      </c>
      <c r="C176" s="39" t="str">
        <f>INDEX('MO Store'!G:G,MATCH('Week Wise OT Hours'!$G176,'MO Store'!$A:$A,0))</f>
        <v>Jayme Roraff</v>
      </c>
      <c r="D176" s="39" t="str">
        <f>INDEX('MO Store'!E:E,MATCH('Week Wise OT Hours'!$G176,'MO Store'!$A:$A,0))</f>
        <v>Brittanie Braggs</v>
      </c>
      <c r="E176" s="39" t="str">
        <f>INDEX('MO Store'!B:B,MATCH('Week Wise OT Hours'!$G176,'MO Store'!$A:$A,0))</f>
        <v>Wisconsin East</v>
      </c>
      <c r="F176" s="39" t="str">
        <f>INDEX('MO Store'!C:C,MATCH('Week Wise OT Hours'!$G176,'MO Store'!$A:$A,0))</f>
        <v>FOND DU LAC</v>
      </c>
      <c r="G176" s="38">
        <v>211318</v>
      </c>
      <c r="H176" s="40" t="str">
        <f>INDEX('MO Store'!I:I,MATCH('Week Wise OT Hours'!$G176,'MO Store'!$A:$A,0))</f>
        <v>Battleship</v>
      </c>
      <c r="I176" s="89" t="s">
        <v>303</v>
      </c>
      <c r="J176" s="90" t="s">
        <v>2006</v>
      </c>
      <c r="K176" s="38">
        <v>0</v>
      </c>
      <c r="L176" s="39">
        <v>0</v>
      </c>
      <c r="M176" s="39">
        <v>0</v>
      </c>
      <c r="N176" s="39">
        <v>0</v>
      </c>
      <c r="O176" s="39">
        <v>0</v>
      </c>
      <c r="P176" s="39">
        <v>0</v>
      </c>
      <c r="Q176" s="39">
        <v>0</v>
      </c>
      <c r="R176" s="39">
        <v>0</v>
      </c>
      <c r="S176" s="39">
        <v>0</v>
      </c>
      <c r="T176" s="39">
        <v>1.77</v>
      </c>
      <c r="U176" s="39">
        <v>0</v>
      </c>
      <c r="V176" s="39">
        <v>0</v>
      </c>
      <c r="W176" s="39">
        <v>0</v>
      </c>
      <c r="X176" s="39">
        <v>0</v>
      </c>
      <c r="Y176" s="39">
        <v>0.04</v>
      </c>
      <c r="Z176" s="39">
        <v>0</v>
      </c>
      <c r="AA176" s="39">
        <v>0</v>
      </c>
      <c r="AB176" s="39">
        <v>0</v>
      </c>
      <c r="AC176" s="39">
        <v>0</v>
      </c>
      <c r="AD176" s="39">
        <v>0.25</v>
      </c>
    </row>
    <row r="177" spans="1:30" x14ac:dyDescent="0.25">
      <c r="A177" s="39" t="str">
        <f>INDEX('MO Store'!D:D,MATCH('Week Wise OT Hours'!$G177,'MO Store'!$A:$A,0))</f>
        <v>Anthony Galichet</v>
      </c>
      <c r="B177" s="39" t="str">
        <f>INDEX('MO Store'!F:F,MATCH('Week Wise OT Hours'!$G177,'MO Store'!$A:$A,0))</f>
        <v>Romio Hamdar</v>
      </c>
      <c r="C177" s="39" t="str">
        <f>INDEX('MO Store'!G:G,MATCH('Week Wise OT Hours'!$G177,'MO Store'!$A:$A,0))</f>
        <v>Veronica Ramos</v>
      </c>
      <c r="D177" s="39" t="str">
        <f>INDEX('MO Store'!E:E,MATCH('Week Wise OT Hours'!$G177,'MO Store'!$A:$A,0))</f>
        <v>Brittanie Braggs</v>
      </c>
      <c r="E177" s="39" t="str">
        <f>INDEX('MO Store'!B:B,MATCH('Week Wise OT Hours'!$G177,'MO Store'!$A:$A,0))</f>
        <v>San Antonio/Laredo</v>
      </c>
      <c r="F177" s="39" t="str">
        <f>INDEX('MO Store'!C:C,MATCH('Week Wise OT Hours'!$G177,'MO Store'!$A:$A,0))</f>
        <v>LAREDO PLANTATION CENTRE</v>
      </c>
      <c r="G177" s="38">
        <v>207752</v>
      </c>
      <c r="H177" s="40" t="str">
        <f>INDEX('MO Store'!I:I,MATCH('Week Wise OT Hours'!$G177,'MO Store'!$A:$A,0))</f>
        <v>Flagship</v>
      </c>
      <c r="I177" s="89" t="s">
        <v>237</v>
      </c>
      <c r="J177" s="90" t="s">
        <v>2365</v>
      </c>
      <c r="K177" s="38">
        <v>0</v>
      </c>
      <c r="L177" s="39">
        <v>0</v>
      </c>
      <c r="M177" s="39">
        <v>0</v>
      </c>
      <c r="N177" s="39">
        <v>0</v>
      </c>
      <c r="O177" s="39">
        <v>0</v>
      </c>
      <c r="P177" s="39">
        <v>0</v>
      </c>
      <c r="Q177" s="39">
        <v>0</v>
      </c>
      <c r="R177" s="39">
        <v>0</v>
      </c>
      <c r="S177" s="39">
        <v>0</v>
      </c>
      <c r="T177" s="39">
        <v>0</v>
      </c>
      <c r="U177" s="39">
        <v>0</v>
      </c>
      <c r="V177" s="39">
        <v>0</v>
      </c>
      <c r="W177" s="39">
        <v>0</v>
      </c>
      <c r="X177" s="39">
        <v>0</v>
      </c>
      <c r="Y177" s="39">
        <v>0</v>
      </c>
      <c r="Z177" s="39">
        <v>0</v>
      </c>
      <c r="AA177" s="39">
        <v>0</v>
      </c>
      <c r="AB177" s="39">
        <v>0</v>
      </c>
      <c r="AC177" s="39">
        <v>0</v>
      </c>
      <c r="AD177" s="39">
        <v>0</v>
      </c>
    </row>
    <row r="178" spans="1:30" x14ac:dyDescent="0.25">
      <c r="A178" s="39" t="str">
        <f>INDEX('MO Store'!D:D,MATCH('Week Wise OT Hours'!$G178,'MO Store'!$A:$A,0))</f>
        <v>Anthony Galichet</v>
      </c>
      <c r="B178" s="39" t="str">
        <f>INDEX('MO Store'!F:F,MATCH('Week Wise OT Hours'!$G178,'MO Store'!$A:$A,0))</f>
        <v>No SD</v>
      </c>
      <c r="C178" s="39" t="str">
        <f>INDEX('MO Store'!G:G,MATCH('Week Wise OT Hours'!$G178,'MO Store'!$A:$A,0))</f>
        <v>North Carolina Market - No TM</v>
      </c>
      <c r="D178" s="39" t="str">
        <f>INDEX('MO Store'!E:E,MATCH('Week Wise OT Hours'!$G178,'MO Store'!$A:$A,0))</f>
        <v>Brittanie Braggs</v>
      </c>
      <c r="E178" s="39" t="str">
        <f>INDEX('MO Store'!B:B,MATCH('Week Wise OT Hours'!$G178,'MO Store'!$A:$A,0))</f>
        <v>North Carolina</v>
      </c>
      <c r="F178" s="39" t="str">
        <f>INDEX('MO Store'!C:C,MATCH('Week Wise OT Hours'!$G178,'MO Store'!$A:$A,0))</f>
        <v>Garner Raleigh</v>
      </c>
      <c r="G178" s="38">
        <v>176289</v>
      </c>
      <c r="H178" s="40" t="str">
        <f>INDEX('MO Store'!I:I,MATCH('Week Wise OT Hours'!$G178,'MO Store'!$A:$A,0))</f>
        <v>Regular</v>
      </c>
      <c r="I178" s="89" t="s">
        <v>188</v>
      </c>
      <c r="J178" s="90" t="s">
        <v>2366</v>
      </c>
      <c r="K178" s="38">
        <v>0</v>
      </c>
      <c r="L178" s="39">
        <v>0</v>
      </c>
      <c r="M178" s="39">
        <v>0</v>
      </c>
      <c r="N178" s="39">
        <v>0</v>
      </c>
      <c r="O178" s="39">
        <v>0</v>
      </c>
      <c r="P178" s="39">
        <v>0</v>
      </c>
      <c r="Q178" s="39">
        <v>0</v>
      </c>
      <c r="R178" s="39">
        <v>0</v>
      </c>
      <c r="S178" s="39">
        <v>0</v>
      </c>
      <c r="T178" s="39">
        <v>0</v>
      </c>
      <c r="U178" s="39">
        <v>0</v>
      </c>
      <c r="V178" s="39">
        <v>0</v>
      </c>
      <c r="W178" s="39">
        <v>0</v>
      </c>
      <c r="X178" s="39">
        <v>0</v>
      </c>
      <c r="Y178" s="39">
        <v>0</v>
      </c>
      <c r="Z178" s="39">
        <v>0</v>
      </c>
      <c r="AA178" s="39">
        <v>0</v>
      </c>
      <c r="AB178" s="39">
        <v>0</v>
      </c>
      <c r="AC178" s="39">
        <v>0</v>
      </c>
      <c r="AD178" s="39">
        <v>0</v>
      </c>
    </row>
    <row r="179" spans="1:30" x14ac:dyDescent="0.25">
      <c r="A179" s="39" t="str">
        <f>INDEX('MO Store'!D:D,MATCH('Week Wise OT Hours'!$G179,'MO Store'!$A:$A,0))</f>
        <v>Anthony Galichet</v>
      </c>
      <c r="B179" s="39" t="str">
        <f>INDEX('MO Store'!F:F,MATCH('Week Wise OT Hours'!$G179,'MO Store'!$A:$A,0))</f>
        <v>Romio Hamdar</v>
      </c>
      <c r="C179" s="39" t="str">
        <f>INDEX('MO Store'!G:G,MATCH('Week Wise OT Hours'!$G179,'MO Store'!$A:$A,0))</f>
        <v>Colorado Market - No TM</v>
      </c>
      <c r="D179" s="39" t="str">
        <f>INDEX('MO Store'!E:E,MATCH('Week Wise OT Hours'!$G179,'MO Store'!$A:$A,0))</f>
        <v>Brittanie Braggs</v>
      </c>
      <c r="E179" s="39" t="str">
        <f>INDEX('MO Store'!B:B,MATCH('Week Wise OT Hours'!$G179,'MO Store'!$A:$A,0))</f>
        <v>Colorado</v>
      </c>
      <c r="F179" s="39" t="str">
        <f>INDEX('MO Store'!C:C,MATCH('Week Wise OT Hours'!$G179,'MO Store'!$A:$A,0))</f>
        <v>Interquest</v>
      </c>
      <c r="G179" s="38">
        <v>241356</v>
      </c>
      <c r="H179" s="40" t="str">
        <f>INDEX('MO Store'!I:I,MATCH('Week Wise OT Hours'!$G179,'MO Store'!$A:$A,0))</f>
        <v>Regular</v>
      </c>
      <c r="I179" s="89" t="s">
        <v>121</v>
      </c>
      <c r="J179" s="90" t="s">
        <v>2367</v>
      </c>
      <c r="K179" s="38">
        <v>0</v>
      </c>
      <c r="L179" s="39">
        <v>0</v>
      </c>
      <c r="M179" s="39">
        <v>0</v>
      </c>
      <c r="N179" s="39">
        <v>0</v>
      </c>
      <c r="O179" s="39">
        <v>0</v>
      </c>
      <c r="P179" s="39">
        <v>0</v>
      </c>
      <c r="Q179" s="39">
        <v>0</v>
      </c>
      <c r="R179" s="39">
        <v>0</v>
      </c>
      <c r="S179" s="39">
        <v>0</v>
      </c>
      <c r="T179" s="39">
        <v>0</v>
      </c>
      <c r="U179" s="39">
        <v>0</v>
      </c>
      <c r="V179" s="39">
        <v>0</v>
      </c>
      <c r="W179" s="39">
        <v>0</v>
      </c>
      <c r="X179" s="39">
        <v>0</v>
      </c>
      <c r="Y179" s="39">
        <v>0</v>
      </c>
      <c r="Z179" s="39">
        <v>0</v>
      </c>
      <c r="AA179" s="39">
        <v>0</v>
      </c>
      <c r="AB179" s="39">
        <v>0</v>
      </c>
      <c r="AC179" s="39">
        <v>0</v>
      </c>
      <c r="AD179" s="39">
        <v>0</v>
      </c>
    </row>
    <row r="180" spans="1:30" x14ac:dyDescent="0.25">
      <c r="A180" s="39" t="str">
        <f>INDEX('MO Store'!D:D,MATCH('Week Wise OT Hours'!$G180,'MO Store'!$A:$A,0))</f>
        <v>Anthony Galichet</v>
      </c>
      <c r="B180" s="39" t="str">
        <f>INDEX('MO Store'!F:F,MATCH('Week Wise OT Hours'!$G180,'MO Store'!$A:$A,0))</f>
        <v>Romio Hamdar</v>
      </c>
      <c r="C180" s="39" t="str">
        <f>INDEX('MO Store'!G:G,MATCH('Week Wise OT Hours'!$G180,'MO Store'!$A:$A,0))</f>
        <v>Veronica Ramos</v>
      </c>
      <c r="D180" s="39" t="str">
        <f>INDEX('MO Store'!E:E,MATCH('Week Wise OT Hours'!$G180,'MO Store'!$A:$A,0))</f>
        <v>Brittanie Braggs</v>
      </c>
      <c r="E180" s="39" t="str">
        <f>INDEX('MO Store'!B:B,MATCH('Week Wise OT Hours'!$G180,'MO Store'!$A:$A,0))</f>
        <v>San Antonio/Laredo</v>
      </c>
      <c r="F180" s="39" t="str">
        <f>INDEX('MO Store'!C:C,MATCH('Week Wise OT Hours'!$G180,'MO Store'!$A:$A,0))</f>
        <v>San Pedro</v>
      </c>
      <c r="G180" s="38">
        <v>215746</v>
      </c>
      <c r="H180" s="40" t="str">
        <f>INDEX('MO Store'!I:I,MATCH('Week Wise OT Hours'!$G180,'MO Store'!$A:$A,0))</f>
        <v>Flagship</v>
      </c>
      <c r="I180" s="89" t="s">
        <v>124</v>
      </c>
      <c r="J180" s="90" t="s">
        <v>2368</v>
      </c>
      <c r="K180" s="38">
        <v>0</v>
      </c>
      <c r="L180" s="39">
        <v>0</v>
      </c>
      <c r="M180" s="39">
        <v>0</v>
      </c>
      <c r="N180" s="39">
        <v>0</v>
      </c>
      <c r="O180" s="39">
        <v>0</v>
      </c>
      <c r="P180" s="39">
        <v>0</v>
      </c>
      <c r="Q180" s="39">
        <v>0</v>
      </c>
      <c r="R180" s="39">
        <v>0</v>
      </c>
      <c r="S180" s="39">
        <v>0</v>
      </c>
      <c r="T180" s="39">
        <v>0</v>
      </c>
      <c r="U180" s="39">
        <v>0</v>
      </c>
      <c r="V180" s="39">
        <v>0</v>
      </c>
      <c r="W180" s="39">
        <v>0</v>
      </c>
      <c r="X180" s="39">
        <v>0</v>
      </c>
      <c r="Y180" s="39">
        <v>0</v>
      </c>
      <c r="Z180" s="39">
        <v>0</v>
      </c>
      <c r="AA180" s="39">
        <v>0</v>
      </c>
      <c r="AB180" s="39">
        <v>0</v>
      </c>
      <c r="AC180" s="39">
        <v>0</v>
      </c>
      <c r="AD180" s="39">
        <v>0</v>
      </c>
    </row>
    <row r="181" spans="1:30" x14ac:dyDescent="0.25">
      <c r="A181" s="39" t="str">
        <f>INDEX('MO Store'!D:D,MATCH('Week Wise OT Hours'!$G181,'MO Store'!$A:$A,0))</f>
        <v>Anthony Galichet</v>
      </c>
      <c r="B181" s="39" t="str">
        <f>INDEX('MO Store'!F:F,MATCH('Week Wise OT Hours'!$G181,'MO Store'!$A:$A,0))</f>
        <v>No SD</v>
      </c>
      <c r="C181" s="39" t="str">
        <f>INDEX('MO Store'!G:G,MATCH('Week Wise OT Hours'!$G181,'MO Store'!$A:$A,0))</f>
        <v>Jayme Roraff</v>
      </c>
      <c r="D181" s="39" t="str">
        <f>INDEX('MO Store'!E:E,MATCH('Week Wise OT Hours'!$G181,'MO Store'!$A:$A,0))</f>
        <v>Brittanie Braggs</v>
      </c>
      <c r="E181" s="39" t="str">
        <f>INDEX('MO Store'!B:B,MATCH('Week Wise OT Hours'!$G181,'MO Store'!$A:$A,0))</f>
        <v>Wisconsin West</v>
      </c>
      <c r="F181" s="39" t="str">
        <f>INDEX('MO Store'!C:C,MATCH('Week Wise OT Hours'!$G181,'MO Store'!$A:$A,0))</f>
        <v>APPLETON</v>
      </c>
      <c r="G181" s="38">
        <v>207757</v>
      </c>
      <c r="H181" s="40" t="str">
        <f>INDEX('MO Store'!I:I,MATCH('Week Wise OT Hours'!$G181,'MO Store'!$A:$A,0))</f>
        <v>Battleship</v>
      </c>
      <c r="I181" s="89" t="s">
        <v>259</v>
      </c>
      <c r="J181" s="90" t="s">
        <v>2369</v>
      </c>
      <c r="K181" s="38">
        <v>0</v>
      </c>
      <c r="L181" s="39">
        <v>0</v>
      </c>
      <c r="M181" s="39">
        <v>0</v>
      </c>
      <c r="N181" s="39">
        <v>0</v>
      </c>
      <c r="O181" s="39">
        <v>0</v>
      </c>
      <c r="P181" s="39">
        <v>0</v>
      </c>
      <c r="Q181" s="39">
        <v>0</v>
      </c>
      <c r="R181" s="39">
        <v>0</v>
      </c>
      <c r="S181" s="39">
        <v>0</v>
      </c>
      <c r="T181" s="39">
        <v>0</v>
      </c>
      <c r="U181" s="39">
        <v>0</v>
      </c>
      <c r="V181" s="39">
        <v>0</v>
      </c>
      <c r="W181" s="39">
        <v>0</v>
      </c>
      <c r="X181" s="39">
        <v>0</v>
      </c>
      <c r="Y181" s="39">
        <v>0</v>
      </c>
      <c r="Z181" s="39">
        <v>0</v>
      </c>
      <c r="AA181" s="39">
        <v>0</v>
      </c>
      <c r="AB181" s="39">
        <v>0</v>
      </c>
      <c r="AC181" s="39">
        <v>0</v>
      </c>
      <c r="AD181" s="39">
        <v>0</v>
      </c>
    </row>
    <row r="182" spans="1:30" x14ac:dyDescent="0.25">
      <c r="A182" s="39" t="str">
        <f>INDEX('MO Store'!D:D,MATCH('Week Wise OT Hours'!$G182,'MO Store'!$A:$A,0))</f>
        <v>Anthony Galichet</v>
      </c>
      <c r="B182" s="39" t="str">
        <f>INDEX('MO Store'!F:F,MATCH('Week Wise OT Hours'!$G182,'MO Store'!$A:$A,0))</f>
        <v>No SD</v>
      </c>
      <c r="C182" s="39" t="str">
        <f>INDEX('MO Store'!G:G,MATCH('Week Wise OT Hours'!$G182,'MO Store'!$A:$A,0))</f>
        <v>Jayme Roraff</v>
      </c>
      <c r="D182" s="39" t="str">
        <f>INDEX('MO Store'!E:E,MATCH('Week Wise OT Hours'!$G182,'MO Store'!$A:$A,0))</f>
        <v>Brittanie Braggs</v>
      </c>
      <c r="E182" s="39" t="str">
        <f>INDEX('MO Store'!B:B,MATCH('Week Wise OT Hours'!$G182,'MO Store'!$A:$A,0))</f>
        <v>Wisconsin West</v>
      </c>
      <c r="F182" s="39" t="str">
        <f>INDEX('MO Store'!C:C,MATCH('Week Wise OT Hours'!$G182,'MO Store'!$A:$A,0))</f>
        <v>APPLETON</v>
      </c>
      <c r="G182" s="38">
        <v>207757</v>
      </c>
      <c r="H182" s="40" t="str">
        <f>INDEX('MO Store'!I:I,MATCH('Week Wise OT Hours'!$G182,'MO Store'!$A:$A,0))</f>
        <v>Battleship</v>
      </c>
      <c r="I182" s="89" t="s">
        <v>97</v>
      </c>
      <c r="J182" s="90" t="s">
        <v>2370</v>
      </c>
      <c r="K182" s="38">
        <v>0</v>
      </c>
      <c r="L182" s="39">
        <v>0</v>
      </c>
      <c r="M182" s="39">
        <v>0</v>
      </c>
      <c r="N182" s="39">
        <v>0</v>
      </c>
      <c r="O182" s="39">
        <v>0</v>
      </c>
      <c r="P182" s="39">
        <v>0</v>
      </c>
      <c r="Q182" s="39">
        <v>0</v>
      </c>
      <c r="R182" s="39">
        <v>0</v>
      </c>
      <c r="S182" s="39">
        <v>0</v>
      </c>
      <c r="T182" s="39">
        <v>0</v>
      </c>
      <c r="U182" s="39">
        <v>0</v>
      </c>
      <c r="V182" s="39">
        <v>0</v>
      </c>
      <c r="W182" s="39">
        <v>0</v>
      </c>
      <c r="X182" s="39">
        <v>0</v>
      </c>
      <c r="Y182" s="39">
        <v>0</v>
      </c>
      <c r="Z182" s="39">
        <v>0</v>
      </c>
      <c r="AA182" s="39">
        <v>0</v>
      </c>
      <c r="AB182" s="39">
        <v>0</v>
      </c>
      <c r="AC182" s="39">
        <v>0</v>
      </c>
      <c r="AD182" s="39">
        <v>0</v>
      </c>
    </row>
    <row r="183" spans="1:30" x14ac:dyDescent="0.25">
      <c r="A183" s="39" t="str">
        <f>INDEX('MO Store'!D:D,MATCH('Week Wise OT Hours'!$G183,'MO Store'!$A:$A,0))</f>
        <v>Anthony Galichet</v>
      </c>
      <c r="B183" s="39" t="str">
        <f>INDEX('MO Store'!F:F,MATCH('Week Wise OT Hours'!$G183,'MO Store'!$A:$A,0))</f>
        <v>No SD</v>
      </c>
      <c r="C183" s="39" t="str">
        <f>INDEX('MO Store'!G:G,MATCH('Week Wise OT Hours'!$G183,'MO Store'!$A:$A,0))</f>
        <v>Jayme Roraff</v>
      </c>
      <c r="D183" s="39" t="str">
        <f>INDEX('MO Store'!E:E,MATCH('Week Wise OT Hours'!$G183,'MO Store'!$A:$A,0))</f>
        <v>Brittanie Braggs</v>
      </c>
      <c r="E183" s="39" t="str">
        <f>INDEX('MO Store'!B:B,MATCH('Week Wise OT Hours'!$G183,'MO Store'!$A:$A,0))</f>
        <v>Wisconsin West</v>
      </c>
      <c r="F183" s="39" t="str">
        <f>INDEX('MO Store'!C:C,MATCH('Week Wise OT Hours'!$G183,'MO Store'!$A:$A,0))</f>
        <v>Richland Center</v>
      </c>
      <c r="G183" s="38">
        <v>240355</v>
      </c>
      <c r="H183" s="40" t="str">
        <f>INDEX('MO Store'!I:I,MATCH('Week Wise OT Hours'!$G183,'MO Store'!$A:$A,0))</f>
        <v>Regular</v>
      </c>
      <c r="I183" s="89" t="s">
        <v>359</v>
      </c>
      <c r="J183" s="90" t="s">
        <v>2371</v>
      </c>
      <c r="K183" s="38">
        <v>0</v>
      </c>
      <c r="L183" s="39">
        <v>0</v>
      </c>
      <c r="M183" s="39">
        <v>0</v>
      </c>
      <c r="N183" s="39">
        <v>0</v>
      </c>
      <c r="O183" s="39">
        <v>0</v>
      </c>
      <c r="P183" s="39">
        <v>0</v>
      </c>
      <c r="Q183" s="39">
        <v>0</v>
      </c>
      <c r="R183" s="39">
        <v>0</v>
      </c>
      <c r="S183" s="39">
        <v>0</v>
      </c>
      <c r="T183" s="39">
        <v>0</v>
      </c>
      <c r="U183" s="39">
        <v>0</v>
      </c>
      <c r="V183" s="39">
        <v>0</v>
      </c>
      <c r="W183" s="39">
        <v>0</v>
      </c>
      <c r="X183" s="39">
        <v>0</v>
      </c>
      <c r="Y183" s="39">
        <v>0</v>
      </c>
      <c r="Z183" s="39">
        <v>0</v>
      </c>
      <c r="AA183" s="39">
        <v>0</v>
      </c>
      <c r="AB183" s="39">
        <v>0</v>
      </c>
      <c r="AC183" s="39">
        <v>0</v>
      </c>
      <c r="AD183" s="39">
        <v>0</v>
      </c>
    </row>
    <row r="184" spans="1:30" x14ac:dyDescent="0.25">
      <c r="A184" s="39" t="str">
        <f>INDEX('MO Store'!D:D,MATCH('Week Wise OT Hours'!$G184,'MO Store'!$A:$A,0))</f>
        <v>Anthony Galichet</v>
      </c>
      <c r="B184" s="39" t="str">
        <f>INDEX('MO Store'!F:F,MATCH('Week Wise OT Hours'!$G184,'MO Store'!$A:$A,0))</f>
        <v>Romio Hamdar</v>
      </c>
      <c r="C184" s="39" t="str">
        <f>INDEX('MO Store'!G:G,MATCH('Week Wise OT Hours'!$G184,'MO Store'!$A:$A,0))</f>
        <v>Suhail Ishaq</v>
      </c>
      <c r="D184" s="39" t="str">
        <f>INDEX('MO Store'!E:E,MATCH('Week Wise OT Hours'!$G184,'MO Store'!$A:$A,0))</f>
        <v>Brittanie Braggs</v>
      </c>
      <c r="E184" s="39" t="str">
        <f>INDEX('MO Store'!B:B,MATCH('Week Wise OT Hours'!$G184,'MO Store'!$A:$A,0))</f>
        <v>Houston North East</v>
      </c>
      <c r="F184" s="39" t="str">
        <f>INDEX('MO Store'!C:C,MATCH('Week Wise OT Hours'!$G184,'MO Store'!$A:$A,0))</f>
        <v>Texas City</v>
      </c>
      <c r="G184" s="38">
        <v>180413</v>
      </c>
      <c r="H184" s="40" t="str">
        <f>INDEX('MO Store'!I:I,MATCH('Week Wise OT Hours'!$G184,'MO Store'!$A:$A,0))</f>
        <v>Regular</v>
      </c>
      <c r="I184" s="89" t="s">
        <v>229</v>
      </c>
      <c r="J184" s="90" t="s">
        <v>2372</v>
      </c>
      <c r="K184" s="38">
        <v>0</v>
      </c>
      <c r="L184" s="39">
        <v>0</v>
      </c>
      <c r="M184" s="39">
        <v>0</v>
      </c>
      <c r="N184" s="39">
        <v>0</v>
      </c>
      <c r="O184" s="39">
        <v>0</v>
      </c>
      <c r="P184" s="39">
        <v>0</v>
      </c>
      <c r="Q184" s="39">
        <v>0</v>
      </c>
      <c r="R184" s="39">
        <v>0</v>
      </c>
      <c r="S184" s="39">
        <v>0</v>
      </c>
      <c r="T184" s="39">
        <v>0</v>
      </c>
      <c r="U184" s="39">
        <v>0</v>
      </c>
      <c r="V184" s="39">
        <v>0</v>
      </c>
      <c r="W184" s="39">
        <v>0</v>
      </c>
      <c r="X184" s="39">
        <v>0</v>
      </c>
      <c r="Y184" s="39">
        <v>0</v>
      </c>
      <c r="Z184" s="39">
        <v>0</v>
      </c>
      <c r="AA184" s="39">
        <v>0</v>
      </c>
      <c r="AB184" s="39">
        <v>0</v>
      </c>
      <c r="AC184" s="39">
        <v>0</v>
      </c>
      <c r="AD184" s="39">
        <v>0</v>
      </c>
    </row>
    <row r="185" spans="1:30" x14ac:dyDescent="0.25">
      <c r="A185" s="39" t="str">
        <f>INDEX('MO Store'!D:D,MATCH('Week Wise OT Hours'!$G185,'MO Store'!$A:$A,0))</f>
        <v>Anthony Galichet</v>
      </c>
      <c r="B185" s="39" t="str">
        <f>INDEX('MO Store'!F:F,MATCH('Week Wise OT Hours'!$G185,'MO Store'!$A:$A,0))</f>
        <v>Romio Hamdar</v>
      </c>
      <c r="C185" s="39" t="str">
        <f>INDEX('MO Store'!G:G,MATCH('Week Wise OT Hours'!$G185,'MO Store'!$A:$A,0))</f>
        <v>Isreal Gomez- Level Up</v>
      </c>
      <c r="D185" s="39" t="str">
        <f>INDEX('MO Store'!E:E,MATCH('Week Wise OT Hours'!$G185,'MO Store'!$A:$A,0))</f>
        <v>Brittanie Braggs</v>
      </c>
      <c r="E185" s="39" t="str">
        <f>INDEX('MO Store'!B:B,MATCH('Week Wise OT Hours'!$G185,'MO Store'!$A:$A,0))</f>
        <v>Houston East</v>
      </c>
      <c r="F185" s="39" t="str">
        <f>INDEX('MO Store'!C:C,MATCH('Week Wise OT Hours'!$G185,'MO Store'!$A:$A,0))</f>
        <v>Falls Creek Humble</v>
      </c>
      <c r="G185" s="38">
        <v>176028</v>
      </c>
      <c r="H185" s="40" t="str">
        <f>INDEX('MO Store'!I:I,MATCH('Week Wise OT Hours'!$G185,'MO Store'!$A:$A,0))</f>
        <v>Battleship</v>
      </c>
      <c r="I185" s="89" t="s">
        <v>173</v>
      </c>
      <c r="J185" s="90" t="s">
        <v>2373</v>
      </c>
      <c r="K185" s="38">
        <v>0</v>
      </c>
      <c r="L185" s="39">
        <v>0</v>
      </c>
      <c r="M185" s="39">
        <v>0</v>
      </c>
      <c r="N185" s="39">
        <v>0</v>
      </c>
      <c r="O185" s="39">
        <v>0</v>
      </c>
      <c r="P185" s="39">
        <v>0</v>
      </c>
      <c r="Q185" s="39">
        <v>0</v>
      </c>
      <c r="R185" s="39">
        <v>0</v>
      </c>
      <c r="S185" s="39">
        <v>0</v>
      </c>
      <c r="T185" s="39">
        <v>0</v>
      </c>
      <c r="U185" s="39">
        <v>0</v>
      </c>
      <c r="V185" s="39">
        <v>0</v>
      </c>
      <c r="W185" s="39">
        <v>0</v>
      </c>
      <c r="X185" s="39">
        <v>0</v>
      </c>
      <c r="Y185" s="39">
        <v>0</v>
      </c>
      <c r="Z185" s="39">
        <v>0</v>
      </c>
      <c r="AA185" s="39">
        <v>0</v>
      </c>
      <c r="AB185" s="39">
        <v>0</v>
      </c>
      <c r="AC185" s="39">
        <v>0</v>
      </c>
      <c r="AD185" s="39">
        <v>0</v>
      </c>
    </row>
    <row r="186" spans="1:30" x14ac:dyDescent="0.25">
      <c r="A186" s="39" t="str">
        <f>INDEX('MO Store'!D:D,MATCH('Week Wise OT Hours'!$G186,'MO Store'!$A:$A,0))</f>
        <v>Anthony Galichet</v>
      </c>
      <c r="B186" s="39" t="str">
        <f>INDEX('MO Store'!F:F,MATCH('Week Wise OT Hours'!$G186,'MO Store'!$A:$A,0))</f>
        <v>No SD</v>
      </c>
      <c r="C186" s="39" t="str">
        <f>INDEX('MO Store'!G:G,MATCH('Week Wise OT Hours'!$G186,'MO Store'!$A:$A,0))</f>
        <v>Jayme Roraff</v>
      </c>
      <c r="D186" s="39" t="str">
        <f>INDEX('MO Store'!E:E,MATCH('Week Wise OT Hours'!$G186,'MO Store'!$A:$A,0))</f>
        <v>Brittanie Braggs</v>
      </c>
      <c r="E186" s="39" t="str">
        <f>INDEX('MO Store'!B:B,MATCH('Week Wise OT Hours'!$G186,'MO Store'!$A:$A,0))</f>
        <v>Wisconsin West</v>
      </c>
      <c r="F186" s="39" t="str">
        <f>INDEX('MO Store'!C:C,MATCH('Week Wise OT Hours'!$G186,'MO Store'!$A:$A,0))</f>
        <v>APPLETON</v>
      </c>
      <c r="G186" s="38">
        <v>207757</v>
      </c>
      <c r="H186" s="40" t="str">
        <f>INDEX('MO Store'!I:I,MATCH('Week Wise OT Hours'!$G186,'MO Store'!$A:$A,0))</f>
        <v>Battleship</v>
      </c>
      <c r="I186" s="89" t="s">
        <v>122</v>
      </c>
      <c r="J186" s="90" t="s">
        <v>2374</v>
      </c>
      <c r="K186" s="38">
        <v>0</v>
      </c>
      <c r="L186" s="39">
        <v>0</v>
      </c>
      <c r="M186" s="39">
        <v>0</v>
      </c>
      <c r="N186" s="39">
        <v>0</v>
      </c>
      <c r="O186" s="39">
        <v>0</v>
      </c>
      <c r="P186" s="39">
        <v>0</v>
      </c>
      <c r="Q186" s="39">
        <v>0</v>
      </c>
      <c r="R186" s="39">
        <v>0</v>
      </c>
      <c r="S186" s="39">
        <v>0</v>
      </c>
      <c r="T186" s="39">
        <v>0</v>
      </c>
      <c r="U186" s="39">
        <v>0</v>
      </c>
      <c r="V186" s="39">
        <v>0</v>
      </c>
      <c r="W186" s="39">
        <v>0</v>
      </c>
      <c r="X186" s="39">
        <v>0</v>
      </c>
      <c r="Y186" s="39">
        <v>0</v>
      </c>
      <c r="Z186" s="39">
        <v>0</v>
      </c>
      <c r="AA186" s="39">
        <v>0</v>
      </c>
      <c r="AB186" s="39">
        <v>0</v>
      </c>
      <c r="AC186" s="39">
        <v>0</v>
      </c>
      <c r="AD186" s="39">
        <v>0</v>
      </c>
    </row>
    <row r="187" spans="1:30" x14ac:dyDescent="0.25">
      <c r="A187" s="39" t="str">
        <f>INDEX('MO Store'!D:D,MATCH('Week Wise OT Hours'!$G187,'MO Store'!$A:$A,0))</f>
        <v>Anthony Galichet</v>
      </c>
      <c r="B187" s="39" t="str">
        <f>INDEX('MO Store'!F:F,MATCH('Week Wise OT Hours'!$G187,'MO Store'!$A:$A,0))</f>
        <v>Romio Hamdar</v>
      </c>
      <c r="C187" s="39" t="str">
        <f>INDEX('MO Store'!G:G,MATCH('Week Wise OT Hours'!$G187,'MO Store'!$A:$A,0))</f>
        <v>Colorado Market - No TM</v>
      </c>
      <c r="D187" s="39" t="str">
        <f>INDEX('MO Store'!E:E,MATCH('Week Wise OT Hours'!$G187,'MO Store'!$A:$A,0))</f>
        <v>Brittanie Braggs</v>
      </c>
      <c r="E187" s="39" t="str">
        <f>INDEX('MO Store'!B:B,MATCH('Week Wise OT Hours'!$G187,'MO Store'!$A:$A,0))</f>
        <v>Colorado</v>
      </c>
      <c r="F187" s="39" t="str">
        <f>INDEX('MO Store'!C:C,MATCH('Week Wise OT Hours'!$G187,'MO Store'!$A:$A,0))</f>
        <v>Interquest</v>
      </c>
      <c r="G187" s="38">
        <v>241356</v>
      </c>
      <c r="H187" s="40" t="str">
        <f>INDEX('MO Store'!I:I,MATCH('Week Wise OT Hours'!$G187,'MO Store'!$A:$A,0))</f>
        <v>Regular</v>
      </c>
      <c r="I187" s="89" t="s">
        <v>215</v>
      </c>
      <c r="J187" s="90" t="s">
        <v>2060</v>
      </c>
      <c r="K187" s="38">
        <v>0</v>
      </c>
      <c r="L187" s="39">
        <v>0</v>
      </c>
      <c r="M187" s="39">
        <v>0</v>
      </c>
      <c r="N187" s="39">
        <v>0</v>
      </c>
      <c r="O187" s="39">
        <v>0</v>
      </c>
      <c r="P187" s="39">
        <v>0</v>
      </c>
      <c r="Q187" s="39">
        <v>0</v>
      </c>
      <c r="R187" s="39">
        <v>0</v>
      </c>
      <c r="S187" s="39">
        <v>0</v>
      </c>
      <c r="T187" s="39">
        <v>0</v>
      </c>
      <c r="U187" s="39">
        <v>0</v>
      </c>
      <c r="V187" s="39">
        <v>0</v>
      </c>
      <c r="W187" s="39">
        <v>0</v>
      </c>
      <c r="X187" s="39">
        <v>0</v>
      </c>
      <c r="Y187" s="39">
        <v>0</v>
      </c>
      <c r="Z187" s="39">
        <v>0</v>
      </c>
      <c r="AA187" s="39">
        <v>0</v>
      </c>
      <c r="AB187" s="39">
        <v>0</v>
      </c>
      <c r="AC187" s="39">
        <v>0</v>
      </c>
      <c r="AD187" s="39">
        <v>0</v>
      </c>
    </row>
    <row r="188" spans="1:30" x14ac:dyDescent="0.25">
      <c r="A188" s="39" t="str">
        <f>INDEX('MO Store'!D:D,MATCH('Week Wise OT Hours'!$G188,'MO Store'!$A:$A,0))</f>
        <v>Anthony Galichet</v>
      </c>
      <c r="B188" s="39" t="str">
        <f>INDEX('MO Store'!F:F,MATCH('Week Wise OT Hours'!$G188,'MO Store'!$A:$A,0))</f>
        <v>No SD</v>
      </c>
      <c r="C188" s="39" t="str">
        <f>INDEX('MO Store'!G:G,MATCH('Week Wise OT Hours'!$G188,'MO Store'!$A:$A,0))</f>
        <v>Susu Leong</v>
      </c>
      <c r="D188" s="39" t="str">
        <f>INDEX('MO Store'!E:E,MATCH('Week Wise OT Hours'!$G188,'MO Store'!$A:$A,0))</f>
        <v>Brittanie Braggs</v>
      </c>
      <c r="E188" s="39" t="str">
        <f>INDEX('MO Store'!B:B,MATCH('Week Wise OT Hours'!$G188,'MO Store'!$A:$A,0))</f>
        <v>Arizona</v>
      </c>
      <c r="F188" s="39" t="str">
        <f>INDEX('MO Store'!C:C,MATCH('Week Wise OT Hours'!$G188,'MO Store'!$A:$A,0))</f>
        <v>VAL VISTA</v>
      </c>
      <c r="G188" s="38">
        <v>176995</v>
      </c>
      <c r="H188" s="40" t="str">
        <f>INDEX('MO Store'!I:I,MATCH('Week Wise OT Hours'!$G188,'MO Store'!$A:$A,0))</f>
        <v>Regular</v>
      </c>
      <c r="I188" s="89" t="s">
        <v>439</v>
      </c>
      <c r="J188" s="90" t="s">
        <v>2375</v>
      </c>
      <c r="K188" s="38">
        <v>0</v>
      </c>
      <c r="L188" s="39">
        <v>0</v>
      </c>
      <c r="M188" s="39">
        <v>0</v>
      </c>
      <c r="N188" s="39">
        <v>0</v>
      </c>
      <c r="O188" s="39">
        <v>0</v>
      </c>
      <c r="P188" s="39">
        <v>0</v>
      </c>
      <c r="Q188" s="39">
        <v>0</v>
      </c>
      <c r="R188" s="39">
        <v>0</v>
      </c>
      <c r="S188" s="39">
        <v>0</v>
      </c>
      <c r="T188" s="39">
        <v>0</v>
      </c>
      <c r="U188" s="39">
        <v>0</v>
      </c>
      <c r="V188" s="39">
        <v>0</v>
      </c>
      <c r="W188" s="39">
        <v>0</v>
      </c>
      <c r="X188" s="39">
        <v>0</v>
      </c>
      <c r="Y188" s="39">
        <v>0</v>
      </c>
      <c r="Z188" s="39">
        <v>0</v>
      </c>
      <c r="AA188" s="39">
        <v>0</v>
      </c>
      <c r="AB188" s="39">
        <v>0</v>
      </c>
      <c r="AC188" s="39">
        <v>0</v>
      </c>
      <c r="AD188" s="39">
        <v>0</v>
      </c>
    </row>
    <row r="189" spans="1:30" x14ac:dyDescent="0.25">
      <c r="A189" s="39" t="str">
        <f>INDEX('MO Store'!D:D,MATCH('Week Wise OT Hours'!$G189,'MO Store'!$A:$A,0))</f>
        <v>Anthony Galichet</v>
      </c>
      <c r="B189" s="39" t="str">
        <f>INDEX('MO Store'!F:F,MATCH('Week Wise OT Hours'!$G189,'MO Store'!$A:$A,0))</f>
        <v>No SD</v>
      </c>
      <c r="C189" s="39" t="str">
        <f>INDEX('MO Store'!G:G,MATCH('Week Wise OT Hours'!$G189,'MO Store'!$A:$A,0))</f>
        <v>Jayme Roraff</v>
      </c>
      <c r="D189" s="39" t="str">
        <f>INDEX('MO Store'!E:E,MATCH('Week Wise OT Hours'!$G189,'MO Store'!$A:$A,0))</f>
        <v>Brittanie Braggs</v>
      </c>
      <c r="E189" s="39" t="str">
        <f>INDEX('MO Store'!B:B,MATCH('Week Wise OT Hours'!$G189,'MO Store'!$A:$A,0))</f>
        <v>Wisconsin East</v>
      </c>
      <c r="F189" s="39" t="str">
        <f>INDEX('MO Store'!C:C,MATCH('Week Wise OT Hours'!$G189,'MO Store'!$A:$A,0))</f>
        <v>FOND DU LAC</v>
      </c>
      <c r="G189" s="38">
        <v>211318</v>
      </c>
      <c r="H189" s="40" t="str">
        <f>INDEX('MO Store'!I:I,MATCH('Week Wise OT Hours'!$G189,'MO Store'!$A:$A,0))</f>
        <v>Battleship</v>
      </c>
      <c r="I189" s="89" t="s">
        <v>304</v>
      </c>
      <c r="J189" s="90" t="s">
        <v>2094</v>
      </c>
      <c r="K189" s="38">
        <v>0</v>
      </c>
      <c r="L189" s="39">
        <v>0</v>
      </c>
      <c r="M189" s="39">
        <v>0</v>
      </c>
      <c r="N189" s="39">
        <v>0</v>
      </c>
      <c r="O189" s="39">
        <v>0</v>
      </c>
      <c r="P189" s="39">
        <v>0</v>
      </c>
      <c r="Q189" s="39">
        <v>0</v>
      </c>
      <c r="R189" s="39">
        <v>4.47</v>
      </c>
      <c r="S189" s="39">
        <v>0</v>
      </c>
      <c r="T189" s="39">
        <v>0</v>
      </c>
      <c r="U189" s="39">
        <v>0</v>
      </c>
      <c r="V189" s="39">
        <v>0.09</v>
      </c>
      <c r="W189" s="39">
        <v>0</v>
      </c>
      <c r="X189" s="39">
        <v>1.28</v>
      </c>
      <c r="Y189" s="39">
        <v>3.11</v>
      </c>
      <c r="Z189" s="39">
        <v>0</v>
      </c>
      <c r="AA189" s="39">
        <v>8.9700000000000006</v>
      </c>
      <c r="AB189" s="39">
        <v>0</v>
      </c>
      <c r="AC189" s="39">
        <v>2.14</v>
      </c>
      <c r="AD189" s="39">
        <v>0</v>
      </c>
    </row>
    <row r="190" spans="1:30" x14ac:dyDescent="0.25">
      <c r="A190" s="39" t="str">
        <f>INDEX('MO Store'!D:D,MATCH('Week Wise OT Hours'!$G190,'MO Store'!$A:$A,0))</f>
        <v>Anthony Galichet</v>
      </c>
      <c r="B190" s="39" t="str">
        <f>INDEX('MO Store'!F:F,MATCH('Week Wise OT Hours'!$G190,'MO Store'!$A:$A,0))</f>
        <v>Romio Hamdar</v>
      </c>
      <c r="C190" s="39" t="str">
        <f>INDEX('MO Store'!G:G,MATCH('Week Wise OT Hours'!$G190,'MO Store'!$A:$A,0))</f>
        <v>Colorado Market - No TM</v>
      </c>
      <c r="D190" s="39" t="str">
        <f>INDEX('MO Store'!E:E,MATCH('Week Wise OT Hours'!$G190,'MO Store'!$A:$A,0))</f>
        <v>Brittanie Braggs</v>
      </c>
      <c r="E190" s="39" t="str">
        <f>INDEX('MO Store'!B:B,MATCH('Week Wise OT Hours'!$G190,'MO Store'!$A:$A,0))</f>
        <v>Colorado</v>
      </c>
      <c r="F190" s="39" t="str">
        <f>INDEX('MO Store'!C:C,MATCH('Week Wise OT Hours'!$G190,'MO Store'!$A:$A,0))</f>
        <v>Grand View Market Place</v>
      </c>
      <c r="G190" s="38">
        <v>210924</v>
      </c>
      <c r="H190" s="40" t="str">
        <f>INDEX('MO Store'!I:I,MATCH('Week Wise OT Hours'!$G190,'MO Store'!$A:$A,0))</f>
        <v>Regular</v>
      </c>
      <c r="I190" s="89" t="s">
        <v>147</v>
      </c>
      <c r="J190" s="90" t="s">
        <v>2376</v>
      </c>
      <c r="K190" s="38">
        <v>0</v>
      </c>
      <c r="L190" s="39">
        <v>0</v>
      </c>
      <c r="M190" s="39">
        <v>0</v>
      </c>
      <c r="N190" s="39">
        <v>0</v>
      </c>
      <c r="O190" s="39">
        <v>0</v>
      </c>
      <c r="P190" s="39">
        <v>0</v>
      </c>
      <c r="Q190" s="39">
        <v>0</v>
      </c>
      <c r="R190" s="39">
        <v>0</v>
      </c>
      <c r="S190" s="39">
        <v>0</v>
      </c>
      <c r="T190" s="39">
        <v>0</v>
      </c>
      <c r="U190" s="39">
        <v>0</v>
      </c>
      <c r="V190" s="39">
        <v>0</v>
      </c>
      <c r="W190" s="39">
        <v>0</v>
      </c>
      <c r="X190" s="39">
        <v>0</v>
      </c>
      <c r="Y190" s="39">
        <v>0</v>
      </c>
      <c r="Z190" s="39">
        <v>0</v>
      </c>
      <c r="AA190" s="39">
        <v>0</v>
      </c>
      <c r="AB190" s="39">
        <v>0</v>
      </c>
      <c r="AC190" s="39">
        <v>0</v>
      </c>
      <c r="AD190" s="39">
        <v>0</v>
      </c>
    </row>
    <row r="191" spans="1:30" x14ac:dyDescent="0.25">
      <c r="A191" s="39" t="str">
        <f>INDEX('MO Store'!D:D,MATCH('Week Wise OT Hours'!$G191,'MO Store'!$A:$A,0))</f>
        <v>Anthony Galichet</v>
      </c>
      <c r="B191" s="39" t="str">
        <f>INDEX('MO Store'!F:F,MATCH('Week Wise OT Hours'!$G191,'MO Store'!$A:$A,0))</f>
        <v>Romio Hamdar</v>
      </c>
      <c r="C191" s="39" t="str">
        <f>INDEX('MO Store'!G:G,MATCH('Week Wise OT Hours'!$G191,'MO Store'!$A:$A,0))</f>
        <v>Veronica Ramos</v>
      </c>
      <c r="D191" s="39" t="str">
        <f>INDEX('MO Store'!E:E,MATCH('Week Wise OT Hours'!$G191,'MO Store'!$A:$A,0))</f>
        <v>Brittanie Braggs</v>
      </c>
      <c r="E191" s="39" t="str">
        <f>INDEX('MO Store'!B:B,MATCH('Week Wise OT Hours'!$G191,'MO Store'!$A:$A,0))</f>
        <v>San Antonio/Laredo</v>
      </c>
      <c r="F191" s="39" t="str">
        <f>INDEX('MO Store'!C:C,MATCH('Week Wise OT Hours'!$G191,'MO Store'!$A:$A,0))</f>
        <v>Wurzbach Road</v>
      </c>
      <c r="G191" s="38">
        <v>215745</v>
      </c>
      <c r="H191" s="40" t="str">
        <f>INDEX('MO Store'!I:I,MATCH('Week Wise OT Hours'!$G191,'MO Store'!$A:$A,0))</f>
        <v>Battleship</v>
      </c>
      <c r="I191" s="89" t="s">
        <v>319</v>
      </c>
      <c r="J191" s="90" t="s">
        <v>2377</v>
      </c>
      <c r="K191" s="38">
        <v>0</v>
      </c>
      <c r="L191" s="39">
        <v>0</v>
      </c>
      <c r="M191" s="39">
        <v>0</v>
      </c>
      <c r="N191" s="39">
        <v>0</v>
      </c>
      <c r="O191" s="39">
        <v>0</v>
      </c>
      <c r="P191" s="39">
        <v>0</v>
      </c>
      <c r="Q191" s="39">
        <v>0</v>
      </c>
      <c r="R191" s="39">
        <v>0</v>
      </c>
      <c r="S191" s="39">
        <v>0</v>
      </c>
      <c r="T191" s="39">
        <v>0</v>
      </c>
      <c r="U191" s="39">
        <v>0</v>
      </c>
      <c r="V191" s="39">
        <v>0</v>
      </c>
      <c r="W191" s="39">
        <v>0</v>
      </c>
      <c r="X191" s="39">
        <v>0</v>
      </c>
      <c r="Y191" s="39">
        <v>0</v>
      </c>
      <c r="Z191" s="39">
        <v>0</v>
      </c>
      <c r="AA191" s="39">
        <v>0</v>
      </c>
      <c r="AB191" s="39">
        <v>0</v>
      </c>
      <c r="AC191" s="39">
        <v>0</v>
      </c>
      <c r="AD191" s="39">
        <v>0</v>
      </c>
    </row>
    <row r="192" spans="1:30" x14ac:dyDescent="0.25">
      <c r="A192" s="39" t="str">
        <f>INDEX('MO Store'!D:D,MATCH('Week Wise OT Hours'!$G192,'MO Store'!$A:$A,0))</f>
        <v>Anthony Galichet</v>
      </c>
      <c r="B192" s="39" t="str">
        <f>INDEX('MO Store'!F:F,MATCH('Week Wise OT Hours'!$G192,'MO Store'!$A:$A,0))</f>
        <v>Romio Hamdar</v>
      </c>
      <c r="C192" s="39" t="str">
        <f>INDEX('MO Store'!G:G,MATCH('Week Wise OT Hours'!$G192,'MO Store'!$A:$A,0))</f>
        <v>Carlos Ayala-Level Up</v>
      </c>
      <c r="D192" s="39" t="str">
        <f>INDEX('MO Store'!E:E,MATCH('Week Wise OT Hours'!$G192,'MO Store'!$A:$A,0))</f>
        <v>Brittanie Braggs</v>
      </c>
      <c r="E192" s="39" t="str">
        <f>INDEX('MO Store'!B:B,MATCH('Week Wise OT Hours'!$G192,'MO Store'!$A:$A,0))</f>
        <v>Houston South West</v>
      </c>
      <c r="F192" s="39" t="str">
        <f>INDEX('MO Store'!C:C,MATCH('Week Wise OT Hours'!$G192,'MO Store'!$A:$A,0))</f>
        <v>Bellaire (Hong Kong Mall)</v>
      </c>
      <c r="G192" s="38">
        <v>209866</v>
      </c>
      <c r="H192" s="40" t="str">
        <f>INDEX('MO Store'!I:I,MATCH('Week Wise OT Hours'!$G192,'MO Store'!$A:$A,0))</f>
        <v>Battleship</v>
      </c>
      <c r="I192" s="89" t="s">
        <v>282</v>
      </c>
      <c r="J192" s="90" t="s">
        <v>2378</v>
      </c>
      <c r="K192" s="38">
        <v>0</v>
      </c>
      <c r="L192" s="39">
        <v>0</v>
      </c>
      <c r="M192" s="39">
        <v>0</v>
      </c>
      <c r="N192" s="39">
        <v>0</v>
      </c>
      <c r="O192" s="39">
        <v>0</v>
      </c>
      <c r="P192" s="39">
        <v>0</v>
      </c>
      <c r="Q192" s="39">
        <v>0</v>
      </c>
      <c r="R192" s="39">
        <v>0</v>
      </c>
      <c r="S192" s="39">
        <v>0</v>
      </c>
      <c r="T192" s="39">
        <v>0</v>
      </c>
      <c r="U192" s="39">
        <v>0</v>
      </c>
      <c r="V192" s="39">
        <v>0</v>
      </c>
      <c r="W192" s="39">
        <v>0</v>
      </c>
      <c r="X192" s="39">
        <v>0</v>
      </c>
      <c r="Y192" s="39">
        <v>0</v>
      </c>
      <c r="Z192" s="39">
        <v>0</v>
      </c>
      <c r="AA192" s="39">
        <v>0</v>
      </c>
      <c r="AB192" s="39">
        <v>0</v>
      </c>
      <c r="AC192" s="39">
        <v>0</v>
      </c>
      <c r="AD192" s="39">
        <v>0</v>
      </c>
    </row>
    <row r="193" spans="1:30" x14ac:dyDescent="0.25">
      <c r="A193" s="39" t="str">
        <f>INDEX('MO Store'!D:D,MATCH('Week Wise OT Hours'!$G193,'MO Store'!$A:$A,0))</f>
        <v>Anthony Galichet</v>
      </c>
      <c r="B193" s="39" t="str">
        <f>INDEX('MO Store'!F:F,MATCH('Week Wise OT Hours'!$G193,'MO Store'!$A:$A,0))</f>
        <v>Romio Hamdar</v>
      </c>
      <c r="C193" s="39" t="str">
        <f>INDEX('MO Store'!G:G,MATCH('Week Wise OT Hours'!$G193,'MO Store'!$A:$A,0))</f>
        <v>Carlos Ayala-Level Up</v>
      </c>
      <c r="D193" s="39" t="str">
        <f>INDEX('MO Store'!E:E,MATCH('Week Wise OT Hours'!$G193,'MO Store'!$A:$A,0))</f>
        <v>Brittanie Braggs</v>
      </c>
      <c r="E193" s="39" t="str">
        <f>INDEX('MO Store'!B:B,MATCH('Week Wise OT Hours'!$G193,'MO Store'!$A:$A,0))</f>
        <v>Houston South West</v>
      </c>
      <c r="F193" s="39" t="str">
        <f>INDEX('MO Store'!C:C,MATCH('Week Wise OT Hours'!$G193,'MO Store'!$A:$A,0))</f>
        <v>Bellaire (Hong Kong Mall)</v>
      </c>
      <c r="G193" s="38">
        <v>209866</v>
      </c>
      <c r="H193" s="40" t="str">
        <f>INDEX('MO Store'!I:I,MATCH('Week Wise OT Hours'!$G193,'MO Store'!$A:$A,0))</f>
        <v>Battleship</v>
      </c>
      <c r="I193" s="89" t="s">
        <v>110</v>
      </c>
      <c r="J193" s="90" t="s">
        <v>2117</v>
      </c>
      <c r="K193" s="38">
        <v>0</v>
      </c>
      <c r="L193" s="39">
        <v>0</v>
      </c>
      <c r="M193" s="39">
        <v>2.4500000000000002</v>
      </c>
      <c r="N193" s="39">
        <v>0.66</v>
      </c>
      <c r="O193" s="39">
        <v>0.56000000000000005</v>
      </c>
      <c r="P193" s="39">
        <v>0</v>
      </c>
      <c r="Q193" s="39">
        <v>0.19</v>
      </c>
      <c r="R193" s="39">
        <v>0</v>
      </c>
      <c r="S193" s="39">
        <v>0.17</v>
      </c>
      <c r="T193" s="39">
        <v>0.45</v>
      </c>
      <c r="U193" s="39">
        <v>0.44</v>
      </c>
      <c r="V193" s="39">
        <v>0</v>
      </c>
      <c r="W193" s="39">
        <v>0</v>
      </c>
      <c r="X193" s="39">
        <v>1.9</v>
      </c>
      <c r="Y193" s="39">
        <v>0</v>
      </c>
      <c r="Z193" s="39">
        <v>2.62</v>
      </c>
      <c r="AA193" s="39">
        <v>1.61</v>
      </c>
      <c r="AB193" s="39">
        <v>0.74</v>
      </c>
      <c r="AC193" s="39">
        <v>2.81</v>
      </c>
      <c r="AD193" s="39">
        <v>0</v>
      </c>
    </row>
    <row r="194" spans="1:30" x14ac:dyDescent="0.25">
      <c r="A194" s="39" t="str">
        <f>INDEX('MO Store'!D:D,MATCH('Week Wise OT Hours'!$G194,'MO Store'!$A:$A,0))</f>
        <v>Anthony Galichet</v>
      </c>
      <c r="B194" s="39" t="str">
        <f>INDEX('MO Store'!F:F,MATCH('Week Wise OT Hours'!$G194,'MO Store'!$A:$A,0))</f>
        <v>Romio Hamdar</v>
      </c>
      <c r="C194" s="39" t="str">
        <f>INDEX('MO Store'!G:G,MATCH('Week Wise OT Hours'!$G194,'MO Store'!$A:$A,0))</f>
        <v>Carlos Ayala-Level Up</v>
      </c>
      <c r="D194" s="39" t="str">
        <f>INDEX('MO Store'!E:E,MATCH('Week Wise OT Hours'!$G194,'MO Store'!$A:$A,0))</f>
        <v>Brittanie Braggs</v>
      </c>
      <c r="E194" s="39" t="str">
        <f>INDEX('MO Store'!B:B,MATCH('Week Wise OT Hours'!$G194,'MO Store'!$A:$A,0))</f>
        <v>Houston South West</v>
      </c>
      <c r="F194" s="39" t="str">
        <f>INDEX('MO Store'!C:C,MATCH('Week Wise OT Hours'!$G194,'MO Store'!$A:$A,0))</f>
        <v>Bellaire (Hong Kong Mall)</v>
      </c>
      <c r="G194" s="38">
        <v>209866</v>
      </c>
      <c r="H194" s="40" t="str">
        <f>INDEX('MO Store'!I:I,MATCH('Week Wise OT Hours'!$G194,'MO Store'!$A:$A,0))</f>
        <v>Battleship</v>
      </c>
      <c r="I194" s="89" t="s">
        <v>283</v>
      </c>
      <c r="J194" s="90" t="s">
        <v>2379</v>
      </c>
      <c r="K194" s="38">
        <v>0</v>
      </c>
      <c r="L194" s="39">
        <v>0</v>
      </c>
      <c r="M194" s="39">
        <v>0</v>
      </c>
      <c r="N194" s="39">
        <v>0</v>
      </c>
      <c r="O194" s="39">
        <v>0</v>
      </c>
      <c r="P194" s="39">
        <v>0</v>
      </c>
      <c r="Q194" s="39">
        <v>0</v>
      </c>
      <c r="R194" s="39">
        <v>0</v>
      </c>
      <c r="S194" s="39">
        <v>0</v>
      </c>
      <c r="T194" s="39">
        <v>0</v>
      </c>
      <c r="U194" s="39">
        <v>0</v>
      </c>
      <c r="V194" s="39">
        <v>0</v>
      </c>
      <c r="W194" s="39">
        <v>0</v>
      </c>
      <c r="X194" s="39">
        <v>0</v>
      </c>
      <c r="Y194" s="39">
        <v>0</v>
      </c>
      <c r="Z194" s="39">
        <v>0</v>
      </c>
      <c r="AA194" s="39">
        <v>0</v>
      </c>
      <c r="AB194" s="39">
        <v>0</v>
      </c>
      <c r="AC194" s="39">
        <v>0</v>
      </c>
      <c r="AD194" s="39">
        <v>0</v>
      </c>
    </row>
    <row r="195" spans="1:30" x14ac:dyDescent="0.25">
      <c r="A195" s="39" t="str">
        <f>INDEX('MO Store'!D:D,MATCH('Week Wise OT Hours'!$G195,'MO Store'!$A:$A,0))</f>
        <v>Anthony Galichet</v>
      </c>
      <c r="B195" s="39" t="str">
        <f>INDEX('MO Store'!F:F,MATCH('Week Wise OT Hours'!$G195,'MO Store'!$A:$A,0))</f>
        <v>No SD</v>
      </c>
      <c r="C195" s="39" t="str">
        <f>INDEX('MO Store'!G:G,MATCH('Week Wise OT Hours'!$G195,'MO Store'!$A:$A,0))</f>
        <v>Susu Leong</v>
      </c>
      <c r="D195" s="39" t="str">
        <f>INDEX('MO Store'!E:E,MATCH('Week Wise OT Hours'!$G195,'MO Store'!$A:$A,0))</f>
        <v>Brittanie Braggs</v>
      </c>
      <c r="E195" s="39" t="str">
        <f>INDEX('MO Store'!B:B,MATCH('Week Wise OT Hours'!$G195,'MO Store'!$A:$A,0))</f>
        <v>Arizona</v>
      </c>
      <c r="F195" s="39" t="str">
        <f>INDEX('MO Store'!C:C,MATCH('Week Wise OT Hours'!$G195,'MO Store'!$A:$A,0))</f>
        <v>Bethany Home</v>
      </c>
      <c r="G195" s="38">
        <v>216514</v>
      </c>
      <c r="H195" s="40" t="str">
        <f>INDEX('MO Store'!I:I,MATCH('Week Wise OT Hours'!$G195,'MO Store'!$A:$A,0))</f>
        <v>Regular</v>
      </c>
      <c r="I195" s="89" t="s">
        <v>333</v>
      </c>
      <c r="J195" s="90" t="s">
        <v>2380</v>
      </c>
      <c r="K195" s="38">
        <v>0</v>
      </c>
      <c r="L195" s="39">
        <v>0</v>
      </c>
      <c r="M195" s="39">
        <v>0</v>
      </c>
      <c r="N195" s="39">
        <v>0</v>
      </c>
      <c r="O195" s="39">
        <v>0</v>
      </c>
      <c r="P195" s="39">
        <v>0</v>
      </c>
      <c r="Q195" s="39">
        <v>0</v>
      </c>
      <c r="R195" s="39">
        <v>0</v>
      </c>
      <c r="S195" s="39">
        <v>0</v>
      </c>
      <c r="T195" s="39">
        <v>0</v>
      </c>
      <c r="U195" s="39">
        <v>0</v>
      </c>
      <c r="V195" s="39">
        <v>0</v>
      </c>
      <c r="W195" s="39">
        <v>0</v>
      </c>
      <c r="X195" s="39">
        <v>0</v>
      </c>
      <c r="Y195" s="39">
        <v>0</v>
      </c>
      <c r="Z195" s="39">
        <v>0</v>
      </c>
      <c r="AA195" s="39">
        <v>0</v>
      </c>
      <c r="AB195" s="39">
        <v>0</v>
      </c>
      <c r="AC195" s="39">
        <v>0</v>
      </c>
      <c r="AD195" s="39">
        <v>0</v>
      </c>
    </row>
    <row r="196" spans="1:30" x14ac:dyDescent="0.25">
      <c r="A196" s="39" t="str">
        <f>INDEX('MO Store'!D:D,MATCH('Week Wise OT Hours'!$G196,'MO Store'!$A:$A,0))</f>
        <v>Anthony Galichet</v>
      </c>
      <c r="B196" s="39" t="str">
        <f>INDEX('MO Store'!F:F,MATCH('Week Wise OT Hours'!$G196,'MO Store'!$A:$A,0))</f>
        <v>Romio Hamdar</v>
      </c>
      <c r="C196" s="39" t="str">
        <f>INDEX('MO Store'!G:G,MATCH('Week Wise OT Hours'!$G196,'MO Store'!$A:$A,0))</f>
        <v>Isreal Gomez- Level Up</v>
      </c>
      <c r="D196" s="39" t="str">
        <f>INDEX('MO Store'!E:E,MATCH('Week Wise OT Hours'!$G196,'MO Store'!$A:$A,0))</f>
        <v>Brittanie Braggs</v>
      </c>
      <c r="E196" s="39" t="str">
        <f>INDEX('MO Store'!B:B,MATCH('Week Wise OT Hours'!$G196,'MO Store'!$A:$A,0))</f>
        <v>Houston East</v>
      </c>
      <c r="F196" s="39" t="str">
        <f>INDEX('MO Store'!C:C,MATCH('Week Wise OT Hours'!$G196,'MO Store'!$A:$A,0))</f>
        <v>Deer Park</v>
      </c>
      <c r="G196" s="38">
        <v>209870</v>
      </c>
      <c r="H196" s="40" t="str">
        <f>INDEX('MO Store'!I:I,MATCH('Week Wise OT Hours'!$G196,'MO Store'!$A:$A,0))</f>
        <v>Regular</v>
      </c>
      <c r="I196" s="89" t="s">
        <v>292</v>
      </c>
      <c r="J196" s="90" t="s">
        <v>2381</v>
      </c>
      <c r="K196" s="38">
        <v>0</v>
      </c>
      <c r="L196" s="39">
        <v>0</v>
      </c>
      <c r="M196" s="39">
        <v>0</v>
      </c>
      <c r="N196" s="39">
        <v>0</v>
      </c>
      <c r="O196" s="39">
        <v>0</v>
      </c>
      <c r="P196" s="39">
        <v>0</v>
      </c>
      <c r="Q196" s="39">
        <v>0</v>
      </c>
      <c r="R196" s="39">
        <v>0</v>
      </c>
      <c r="S196" s="39">
        <v>0</v>
      </c>
      <c r="T196" s="39">
        <v>0</v>
      </c>
      <c r="U196" s="39">
        <v>0</v>
      </c>
      <c r="V196" s="39">
        <v>0</v>
      </c>
      <c r="W196" s="39">
        <v>0</v>
      </c>
      <c r="X196" s="39">
        <v>0</v>
      </c>
      <c r="Y196" s="39">
        <v>0</v>
      </c>
      <c r="Z196" s="39">
        <v>0</v>
      </c>
      <c r="AA196" s="39">
        <v>0</v>
      </c>
      <c r="AB196" s="39">
        <v>0</v>
      </c>
      <c r="AC196" s="39">
        <v>0</v>
      </c>
      <c r="AD196" s="39">
        <v>0</v>
      </c>
    </row>
    <row r="197" spans="1:30" x14ac:dyDescent="0.25">
      <c r="A197" s="39" t="str">
        <f>INDEX('MO Store'!D:D,MATCH('Week Wise OT Hours'!$G197,'MO Store'!$A:$A,0))</f>
        <v>Anthony Galichet</v>
      </c>
      <c r="B197" s="39" t="str">
        <f>INDEX('MO Store'!F:F,MATCH('Week Wise OT Hours'!$G197,'MO Store'!$A:$A,0))</f>
        <v>No SD</v>
      </c>
      <c r="C197" s="39" t="str">
        <f>INDEX('MO Store'!G:G,MATCH('Week Wise OT Hours'!$G197,'MO Store'!$A:$A,0))</f>
        <v>Susu Leong</v>
      </c>
      <c r="D197" s="39" t="str">
        <f>INDEX('MO Store'!E:E,MATCH('Week Wise OT Hours'!$G197,'MO Store'!$A:$A,0))</f>
        <v>Brittanie Braggs</v>
      </c>
      <c r="E197" s="39" t="str">
        <f>INDEX('MO Store'!B:B,MATCH('Week Wise OT Hours'!$G197,'MO Store'!$A:$A,0))</f>
        <v>Arizona</v>
      </c>
      <c r="F197" s="39" t="str">
        <f>INDEX('MO Store'!C:C,MATCH('Week Wise OT Hours'!$G197,'MO Store'!$A:$A,0))</f>
        <v>VAL VISTA</v>
      </c>
      <c r="G197" s="38">
        <v>176995</v>
      </c>
      <c r="H197" s="40" t="str">
        <f>INDEX('MO Store'!I:I,MATCH('Week Wise OT Hours'!$G197,'MO Store'!$A:$A,0))</f>
        <v>Regular</v>
      </c>
      <c r="I197" s="89" t="s">
        <v>193</v>
      </c>
      <c r="J197" s="90" t="s">
        <v>2382</v>
      </c>
      <c r="K197" s="38">
        <v>0</v>
      </c>
      <c r="L197" s="39">
        <v>0</v>
      </c>
      <c r="M197" s="39">
        <v>0</v>
      </c>
      <c r="N197" s="39">
        <v>0</v>
      </c>
      <c r="O197" s="39">
        <v>0</v>
      </c>
      <c r="P197" s="39">
        <v>0</v>
      </c>
      <c r="Q197" s="39">
        <v>0</v>
      </c>
      <c r="R197" s="39">
        <v>0</v>
      </c>
      <c r="S197" s="39">
        <v>0</v>
      </c>
      <c r="T197" s="39">
        <v>0</v>
      </c>
      <c r="U197" s="39">
        <v>0</v>
      </c>
      <c r="V197" s="39">
        <v>0</v>
      </c>
      <c r="W197" s="39">
        <v>0</v>
      </c>
      <c r="X197" s="39">
        <v>0</v>
      </c>
      <c r="Y197" s="39">
        <v>0</v>
      </c>
      <c r="Z197" s="39">
        <v>0</v>
      </c>
      <c r="AA197" s="39">
        <v>0</v>
      </c>
      <c r="AB197" s="39">
        <v>0</v>
      </c>
      <c r="AC197" s="39">
        <v>0</v>
      </c>
      <c r="AD197" s="39">
        <v>0</v>
      </c>
    </row>
    <row r="198" spans="1:30" x14ac:dyDescent="0.25">
      <c r="A198" s="39" t="str">
        <f>INDEX('MO Store'!D:D,MATCH('Week Wise OT Hours'!$G198,'MO Store'!$A:$A,0))</f>
        <v>Anthony Galichet</v>
      </c>
      <c r="B198" s="39" t="str">
        <f>INDEX('MO Store'!F:F,MATCH('Week Wise OT Hours'!$G198,'MO Store'!$A:$A,0))</f>
        <v>Romio Hamdar</v>
      </c>
      <c r="C198" s="39" t="str">
        <f>INDEX('MO Store'!G:G,MATCH('Week Wise OT Hours'!$G198,'MO Store'!$A:$A,0))</f>
        <v>Veronica Ramos</v>
      </c>
      <c r="D198" s="39" t="str">
        <f>INDEX('MO Store'!E:E,MATCH('Week Wise OT Hours'!$G198,'MO Store'!$A:$A,0))</f>
        <v>Brittanie Braggs</v>
      </c>
      <c r="E198" s="39" t="str">
        <f>INDEX('MO Store'!B:B,MATCH('Week Wise OT Hours'!$G198,'MO Store'!$A:$A,0))</f>
        <v>San Antonio/Laredo</v>
      </c>
      <c r="F198" s="39" t="str">
        <f>INDEX('MO Store'!C:C,MATCH('Week Wise OT Hours'!$G198,'MO Store'!$A:$A,0))</f>
        <v>DEL RIO</v>
      </c>
      <c r="G198" s="38">
        <v>207754</v>
      </c>
      <c r="H198" s="40" t="str">
        <f>INDEX('MO Store'!I:I,MATCH('Week Wise OT Hours'!$G198,'MO Store'!$A:$A,0))</f>
        <v>Flagship</v>
      </c>
      <c r="I198" s="89" t="s">
        <v>250</v>
      </c>
      <c r="J198" s="90" t="s">
        <v>2383</v>
      </c>
      <c r="K198" s="38">
        <v>0</v>
      </c>
      <c r="L198" s="39">
        <v>0</v>
      </c>
      <c r="M198" s="39">
        <v>0</v>
      </c>
      <c r="N198" s="39">
        <v>0</v>
      </c>
      <c r="O198" s="39">
        <v>0</v>
      </c>
      <c r="P198" s="39">
        <v>0</v>
      </c>
      <c r="Q198" s="39">
        <v>0</v>
      </c>
      <c r="R198" s="39">
        <v>0</v>
      </c>
      <c r="S198" s="39">
        <v>0</v>
      </c>
      <c r="T198" s="39">
        <v>0</v>
      </c>
      <c r="U198" s="39">
        <v>0</v>
      </c>
      <c r="V198" s="39">
        <v>0</v>
      </c>
      <c r="W198" s="39">
        <v>0</v>
      </c>
      <c r="X198" s="39">
        <v>0</v>
      </c>
      <c r="Y198" s="39">
        <v>0</v>
      </c>
      <c r="Z198" s="39">
        <v>0</v>
      </c>
      <c r="AA198" s="39">
        <v>0</v>
      </c>
      <c r="AB198" s="39">
        <v>0</v>
      </c>
      <c r="AC198" s="39">
        <v>0</v>
      </c>
      <c r="AD198" s="39">
        <v>0</v>
      </c>
    </row>
    <row r="199" spans="1:30" x14ac:dyDescent="0.25">
      <c r="A199" s="39" t="str">
        <f>INDEX('MO Store'!D:D,MATCH('Week Wise OT Hours'!$G199,'MO Store'!$A:$A,0))</f>
        <v>Anthony Galichet</v>
      </c>
      <c r="B199" s="39" t="str">
        <f>INDEX('MO Store'!F:F,MATCH('Week Wise OT Hours'!$G199,'MO Store'!$A:$A,0))</f>
        <v>Romio Hamdar</v>
      </c>
      <c r="C199" s="39" t="str">
        <f>INDEX('MO Store'!G:G,MATCH('Week Wise OT Hours'!$G199,'MO Store'!$A:$A,0))</f>
        <v>Veronica Ramos</v>
      </c>
      <c r="D199" s="39" t="str">
        <f>INDEX('MO Store'!E:E,MATCH('Week Wise OT Hours'!$G199,'MO Store'!$A:$A,0))</f>
        <v>Brittanie Braggs</v>
      </c>
      <c r="E199" s="39" t="str">
        <f>INDEX('MO Store'!B:B,MATCH('Week Wise OT Hours'!$G199,'MO Store'!$A:$A,0))</f>
        <v>San Antonio/Laredo</v>
      </c>
      <c r="F199" s="39" t="str">
        <f>INDEX('MO Store'!C:C,MATCH('Week Wise OT Hours'!$G199,'MO Store'!$A:$A,0))</f>
        <v>Uvalde</v>
      </c>
      <c r="G199" s="38">
        <v>215747</v>
      </c>
      <c r="H199" s="40" t="str">
        <f>INDEX('MO Store'!I:I,MATCH('Week Wise OT Hours'!$G199,'MO Store'!$A:$A,0))</f>
        <v>Flagship</v>
      </c>
      <c r="I199" s="89" t="s">
        <v>325</v>
      </c>
      <c r="J199" s="90" t="s">
        <v>2384</v>
      </c>
      <c r="K199" s="38">
        <v>0</v>
      </c>
      <c r="L199" s="39">
        <v>0</v>
      </c>
      <c r="M199" s="39">
        <v>0</v>
      </c>
      <c r="N199" s="39">
        <v>0</v>
      </c>
      <c r="O199" s="39">
        <v>0</v>
      </c>
      <c r="P199" s="39">
        <v>0</v>
      </c>
      <c r="Q199" s="39">
        <v>0</v>
      </c>
      <c r="R199" s="39">
        <v>0</v>
      </c>
      <c r="S199" s="39">
        <v>0</v>
      </c>
      <c r="T199" s="39">
        <v>0</v>
      </c>
      <c r="U199" s="39">
        <v>0</v>
      </c>
      <c r="V199" s="39">
        <v>0</v>
      </c>
      <c r="W199" s="39">
        <v>0</v>
      </c>
      <c r="X199" s="39">
        <v>0</v>
      </c>
      <c r="Y199" s="39">
        <v>0</v>
      </c>
      <c r="Z199" s="39">
        <v>0</v>
      </c>
      <c r="AA199" s="39">
        <v>0</v>
      </c>
      <c r="AB199" s="39">
        <v>0</v>
      </c>
      <c r="AC199" s="39">
        <v>0</v>
      </c>
      <c r="AD199" s="39">
        <v>0</v>
      </c>
    </row>
    <row r="200" spans="1:30" x14ac:dyDescent="0.25">
      <c r="A200" s="39" t="str">
        <f>INDEX('MO Store'!D:D,MATCH('Week Wise OT Hours'!$G200,'MO Store'!$A:$A,0))</f>
        <v>Anthony Galichet</v>
      </c>
      <c r="B200" s="39" t="str">
        <f>INDEX('MO Store'!F:F,MATCH('Week Wise OT Hours'!$G200,'MO Store'!$A:$A,0))</f>
        <v>Romio Hamdar</v>
      </c>
      <c r="C200" s="39" t="str">
        <f>INDEX('MO Store'!G:G,MATCH('Week Wise OT Hours'!$G200,'MO Store'!$A:$A,0))</f>
        <v>Veronica Ramos</v>
      </c>
      <c r="D200" s="39" t="str">
        <f>INDEX('MO Store'!E:E,MATCH('Week Wise OT Hours'!$G200,'MO Store'!$A:$A,0))</f>
        <v>Brittanie Braggs</v>
      </c>
      <c r="E200" s="39" t="str">
        <f>INDEX('MO Store'!B:B,MATCH('Week Wise OT Hours'!$G200,'MO Store'!$A:$A,0))</f>
        <v>San Antonio/Laredo</v>
      </c>
      <c r="F200" s="39" t="str">
        <f>INDEX('MO Store'!C:C,MATCH('Week Wise OT Hours'!$G200,'MO Store'!$A:$A,0))</f>
        <v>Laredo Crossing</v>
      </c>
      <c r="G200" s="38">
        <v>174067</v>
      </c>
      <c r="H200" s="40" t="str">
        <f>INDEX('MO Store'!I:I,MATCH('Week Wise OT Hours'!$G200,'MO Store'!$A:$A,0))</f>
        <v>Regular</v>
      </c>
      <c r="I200" s="89" t="s">
        <v>151</v>
      </c>
      <c r="J200" s="90" t="s">
        <v>2144</v>
      </c>
      <c r="K200" s="38">
        <v>0</v>
      </c>
      <c r="L200" s="39">
        <v>0</v>
      </c>
      <c r="M200" s="39">
        <v>0</v>
      </c>
      <c r="N200" s="39">
        <v>0</v>
      </c>
      <c r="O200" s="39">
        <v>0</v>
      </c>
      <c r="P200" s="39">
        <v>0</v>
      </c>
      <c r="Q200" s="39">
        <v>0</v>
      </c>
      <c r="R200" s="39">
        <v>0</v>
      </c>
      <c r="S200" s="39">
        <v>0</v>
      </c>
      <c r="T200" s="39">
        <v>0</v>
      </c>
      <c r="U200" s="39">
        <v>0</v>
      </c>
      <c r="V200" s="39">
        <v>0</v>
      </c>
      <c r="W200" s="39">
        <v>0</v>
      </c>
      <c r="X200" s="39">
        <v>0</v>
      </c>
      <c r="Y200" s="39">
        <v>0</v>
      </c>
      <c r="Z200" s="39">
        <v>0</v>
      </c>
      <c r="AA200" s="39">
        <v>0</v>
      </c>
      <c r="AB200" s="39">
        <v>0</v>
      </c>
      <c r="AC200" s="39">
        <v>0</v>
      </c>
      <c r="AD200" s="39">
        <v>0</v>
      </c>
    </row>
    <row r="201" spans="1:30" x14ac:dyDescent="0.25">
      <c r="A201" s="39" t="str">
        <f>INDEX('MO Store'!D:D,MATCH('Week Wise OT Hours'!$G201,'MO Store'!$A:$A,0))</f>
        <v>Anthony Galichet</v>
      </c>
      <c r="B201" s="39" t="str">
        <f>INDEX('MO Store'!F:F,MATCH('Week Wise OT Hours'!$G201,'MO Store'!$A:$A,0))</f>
        <v>No SD</v>
      </c>
      <c r="C201" s="39" t="str">
        <f>INDEX('MO Store'!G:G,MATCH('Week Wise OT Hours'!$G201,'MO Store'!$A:$A,0))</f>
        <v>Susu Leong</v>
      </c>
      <c r="D201" s="39" t="str">
        <f>INDEX('MO Store'!E:E,MATCH('Week Wise OT Hours'!$G201,'MO Store'!$A:$A,0))</f>
        <v>Brittanie Braggs</v>
      </c>
      <c r="E201" s="39" t="str">
        <f>INDEX('MO Store'!B:B,MATCH('Week Wise OT Hours'!$G201,'MO Store'!$A:$A,0))</f>
        <v>Arizona</v>
      </c>
      <c r="F201" s="39" t="str">
        <f>INDEX('MO Store'!C:C,MATCH('Week Wise OT Hours'!$G201,'MO Store'!$A:$A,0))</f>
        <v>MIDVALE PLAZA</v>
      </c>
      <c r="G201" s="38">
        <v>216515</v>
      </c>
      <c r="H201" s="40" t="str">
        <f>INDEX('MO Store'!I:I,MATCH('Week Wise OT Hours'!$G201,'MO Store'!$A:$A,0))</f>
        <v>Regular</v>
      </c>
      <c r="I201" s="89" t="s">
        <v>115</v>
      </c>
      <c r="J201" s="90" t="s">
        <v>2150</v>
      </c>
      <c r="K201" s="38">
        <v>0</v>
      </c>
      <c r="L201" s="39">
        <v>0</v>
      </c>
      <c r="M201" s="39">
        <v>0</v>
      </c>
      <c r="N201" s="39">
        <v>0</v>
      </c>
      <c r="O201" s="39">
        <v>0</v>
      </c>
      <c r="P201" s="39">
        <v>0</v>
      </c>
      <c r="Q201" s="39">
        <v>0</v>
      </c>
      <c r="R201" s="39">
        <v>0</v>
      </c>
      <c r="S201" s="39">
        <v>0</v>
      </c>
      <c r="T201" s="39">
        <v>0</v>
      </c>
      <c r="U201" s="39">
        <v>0</v>
      </c>
      <c r="V201" s="39">
        <v>0</v>
      </c>
      <c r="W201" s="39">
        <v>0</v>
      </c>
      <c r="X201" s="39">
        <v>0</v>
      </c>
      <c r="Y201" s="39">
        <v>0</v>
      </c>
      <c r="Z201" s="39">
        <v>0</v>
      </c>
      <c r="AA201" s="39">
        <v>0</v>
      </c>
      <c r="AB201" s="39">
        <v>0</v>
      </c>
      <c r="AC201" s="39">
        <v>0</v>
      </c>
      <c r="AD201" s="39">
        <v>0</v>
      </c>
    </row>
    <row r="202" spans="1:30" x14ac:dyDescent="0.25">
      <c r="A202" s="39" t="str">
        <f>INDEX('MO Store'!D:D,MATCH('Week Wise OT Hours'!$G202,'MO Store'!$A:$A,0))</f>
        <v>Anthony Galichet</v>
      </c>
      <c r="B202" s="39" t="str">
        <f>INDEX('MO Store'!F:F,MATCH('Week Wise OT Hours'!$G202,'MO Store'!$A:$A,0))</f>
        <v>Romio Hamdar</v>
      </c>
      <c r="C202" s="39" t="str">
        <f>INDEX('MO Store'!G:G,MATCH('Week Wise OT Hours'!$G202,'MO Store'!$A:$A,0))</f>
        <v>Carlos Ayala-Level Up</v>
      </c>
      <c r="D202" s="39" t="str">
        <f>INDEX('MO Store'!E:E,MATCH('Week Wise OT Hours'!$G202,'MO Store'!$A:$A,0))</f>
        <v>Brittanie Braggs</v>
      </c>
      <c r="E202" s="39" t="str">
        <f>INDEX('MO Store'!B:B,MATCH('Week Wise OT Hours'!$G202,'MO Store'!$A:$A,0))</f>
        <v>Houston South West</v>
      </c>
      <c r="F202" s="39" t="str">
        <f>INDEX('MO Store'!C:C,MATCH('Week Wise OT Hours'!$G202,'MO Store'!$A:$A,0))</f>
        <v>Rice Ave</v>
      </c>
      <c r="G202" s="38">
        <v>174112</v>
      </c>
      <c r="H202" s="40" t="str">
        <f>INDEX('MO Store'!I:I,MATCH('Week Wise OT Hours'!$G202,'MO Store'!$A:$A,0))</f>
        <v>Regular</v>
      </c>
      <c r="I202" s="89" t="s">
        <v>145</v>
      </c>
      <c r="J202" s="90" t="s">
        <v>2385</v>
      </c>
      <c r="K202" s="38">
        <v>0</v>
      </c>
      <c r="L202" s="39">
        <v>0</v>
      </c>
      <c r="M202" s="39">
        <v>0</v>
      </c>
      <c r="N202" s="39">
        <v>0</v>
      </c>
      <c r="O202" s="39">
        <v>0</v>
      </c>
      <c r="P202" s="39">
        <v>0</v>
      </c>
      <c r="Q202" s="39">
        <v>0</v>
      </c>
      <c r="R202" s="39">
        <v>0</v>
      </c>
      <c r="S202" s="39">
        <v>0</v>
      </c>
      <c r="T202" s="39">
        <v>0</v>
      </c>
      <c r="U202" s="39">
        <v>0</v>
      </c>
      <c r="V202" s="39">
        <v>0</v>
      </c>
      <c r="W202" s="39">
        <v>0</v>
      </c>
      <c r="X202" s="39">
        <v>0</v>
      </c>
      <c r="Y202" s="39">
        <v>0</v>
      </c>
      <c r="Z202" s="39">
        <v>0</v>
      </c>
      <c r="AA202" s="39">
        <v>0</v>
      </c>
      <c r="AB202" s="39">
        <v>0</v>
      </c>
      <c r="AC202" s="39">
        <v>0</v>
      </c>
      <c r="AD202" s="39">
        <v>0</v>
      </c>
    </row>
    <row r="203" spans="1:30" x14ac:dyDescent="0.25">
      <c r="A203" s="39" t="str">
        <f>INDEX('MO Store'!D:D,MATCH('Week Wise OT Hours'!$G203,'MO Store'!$A:$A,0))</f>
        <v>Anthony Galichet</v>
      </c>
      <c r="B203" s="39" t="str">
        <f>INDEX('MO Store'!F:F,MATCH('Week Wise OT Hours'!$G203,'MO Store'!$A:$A,0))</f>
        <v>No SD</v>
      </c>
      <c r="C203" s="39" t="str">
        <f>INDEX('MO Store'!G:G,MATCH('Week Wise OT Hours'!$G203,'MO Store'!$A:$A,0))</f>
        <v>Susu Leong</v>
      </c>
      <c r="D203" s="39" t="str">
        <f>INDEX('MO Store'!E:E,MATCH('Week Wise OT Hours'!$G203,'MO Store'!$A:$A,0))</f>
        <v>Brittanie Braggs</v>
      </c>
      <c r="E203" s="39" t="str">
        <f>INDEX('MO Store'!B:B,MATCH('Week Wise OT Hours'!$G203,'MO Store'!$A:$A,0))</f>
        <v>Arizona</v>
      </c>
      <c r="F203" s="39" t="str">
        <f>INDEX('MO Store'!C:C,MATCH('Week Wise OT Hours'!$G203,'MO Store'!$A:$A,0))</f>
        <v>Buffalo Spot</v>
      </c>
      <c r="G203" s="38">
        <v>178109</v>
      </c>
      <c r="H203" s="40" t="str">
        <f>INDEX('MO Store'!I:I,MATCH('Week Wise OT Hours'!$G203,'MO Store'!$A:$A,0))</f>
        <v>Battleship</v>
      </c>
      <c r="I203" s="89" t="s">
        <v>208</v>
      </c>
      <c r="J203" s="90" t="s">
        <v>2386</v>
      </c>
      <c r="K203" s="38">
        <v>0</v>
      </c>
      <c r="L203" s="39">
        <v>0</v>
      </c>
      <c r="M203" s="39">
        <v>0</v>
      </c>
      <c r="N203" s="39">
        <v>0</v>
      </c>
      <c r="O203" s="39">
        <v>0</v>
      </c>
      <c r="P203" s="39">
        <v>0</v>
      </c>
      <c r="Q203" s="39">
        <v>0</v>
      </c>
      <c r="R203" s="39">
        <v>0</v>
      </c>
      <c r="S203" s="39">
        <v>0</v>
      </c>
      <c r="T203" s="39">
        <v>0</v>
      </c>
      <c r="U203" s="39">
        <v>0</v>
      </c>
      <c r="V203" s="39">
        <v>0</v>
      </c>
      <c r="W203" s="39">
        <v>0</v>
      </c>
      <c r="X203" s="39">
        <v>0</v>
      </c>
      <c r="Y203" s="39">
        <v>0</v>
      </c>
      <c r="Z203" s="39">
        <v>0</v>
      </c>
      <c r="AA203" s="39">
        <v>0</v>
      </c>
      <c r="AB203" s="39">
        <v>0</v>
      </c>
      <c r="AC203" s="39">
        <v>0</v>
      </c>
      <c r="AD203" s="39">
        <v>0</v>
      </c>
    </row>
    <row r="204" spans="1:30" x14ac:dyDescent="0.25">
      <c r="A204" s="39" t="str">
        <f>INDEX('MO Store'!D:D,MATCH('Week Wise OT Hours'!$G204,'MO Store'!$A:$A,0))</f>
        <v>Anthony Galichet</v>
      </c>
      <c r="B204" s="39" t="str">
        <f>INDEX('MO Store'!F:F,MATCH('Week Wise OT Hours'!$G204,'MO Store'!$A:$A,0))</f>
        <v>No SD</v>
      </c>
      <c r="C204" s="39" t="str">
        <f>INDEX('MO Store'!G:G,MATCH('Week Wise OT Hours'!$G204,'MO Store'!$A:$A,0))</f>
        <v>North Carolina Market - No TM</v>
      </c>
      <c r="D204" s="39" t="str">
        <f>INDEX('MO Store'!E:E,MATCH('Week Wise OT Hours'!$G204,'MO Store'!$A:$A,0))</f>
        <v>Brittanie Braggs</v>
      </c>
      <c r="E204" s="39" t="str">
        <f>INDEX('MO Store'!B:B,MATCH('Week Wise OT Hours'!$G204,'MO Store'!$A:$A,0))</f>
        <v>North Carolina</v>
      </c>
      <c r="F204" s="39" t="str">
        <f>INDEX('MO Store'!C:C,MATCH('Week Wise OT Hours'!$G204,'MO Store'!$A:$A,0))</f>
        <v>Winterville NC</v>
      </c>
      <c r="G204" s="38">
        <v>177547</v>
      </c>
      <c r="H204" s="40" t="str">
        <f>INDEX('MO Store'!I:I,MATCH('Week Wise OT Hours'!$G204,'MO Store'!$A:$A,0))</f>
        <v>Regular</v>
      </c>
      <c r="I204" s="89" t="s">
        <v>194</v>
      </c>
      <c r="J204" s="90" t="s">
        <v>2387</v>
      </c>
      <c r="K204" s="38">
        <v>0</v>
      </c>
      <c r="L204" s="39">
        <v>0</v>
      </c>
      <c r="M204" s="39">
        <v>0</v>
      </c>
      <c r="N204" s="39">
        <v>0</v>
      </c>
      <c r="O204" s="39">
        <v>0</v>
      </c>
      <c r="P204" s="39">
        <v>0</v>
      </c>
      <c r="Q204" s="39">
        <v>0</v>
      </c>
      <c r="R204" s="39">
        <v>0</v>
      </c>
      <c r="S204" s="39">
        <v>0</v>
      </c>
      <c r="T204" s="39">
        <v>0</v>
      </c>
      <c r="U204" s="39">
        <v>0</v>
      </c>
      <c r="V204" s="39">
        <v>0</v>
      </c>
      <c r="W204" s="39">
        <v>0</v>
      </c>
      <c r="X204" s="39">
        <v>0</v>
      </c>
      <c r="Y204" s="39">
        <v>0</v>
      </c>
      <c r="Z204" s="39">
        <v>0</v>
      </c>
      <c r="AA204" s="39">
        <v>0</v>
      </c>
      <c r="AB204" s="39">
        <v>0</v>
      </c>
      <c r="AC204" s="39">
        <v>0</v>
      </c>
      <c r="AD204" s="39">
        <v>0</v>
      </c>
    </row>
    <row r="205" spans="1:30" x14ac:dyDescent="0.25">
      <c r="A205" s="39" t="str">
        <f>INDEX('MO Store'!D:D,MATCH('Week Wise OT Hours'!$G205,'MO Store'!$A:$A,0))</f>
        <v>Anthony Galichet</v>
      </c>
      <c r="B205" s="39" t="str">
        <f>INDEX('MO Store'!F:F,MATCH('Week Wise OT Hours'!$G205,'MO Store'!$A:$A,0))</f>
        <v>Romio Hamdar</v>
      </c>
      <c r="C205" s="39" t="str">
        <f>INDEX('MO Store'!G:G,MATCH('Week Wise OT Hours'!$G205,'MO Store'!$A:$A,0))</f>
        <v>Veronica Ramos</v>
      </c>
      <c r="D205" s="39" t="str">
        <f>INDEX('MO Store'!E:E,MATCH('Week Wise OT Hours'!$G205,'MO Store'!$A:$A,0))</f>
        <v>Brittanie Braggs</v>
      </c>
      <c r="E205" s="39" t="str">
        <f>INDEX('MO Store'!B:B,MATCH('Week Wise OT Hours'!$G205,'MO Store'!$A:$A,0))</f>
        <v>San Antonio/Laredo</v>
      </c>
      <c r="F205" s="39" t="str">
        <f>INDEX('MO Store'!C:C,MATCH('Week Wise OT Hours'!$G205,'MO Store'!$A:$A,0))</f>
        <v>San Pedro</v>
      </c>
      <c r="G205" s="38">
        <v>215746</v>
      </c>
      <c r="H205" s="40" t="str">
        <f>INDEX('MO Store'!I:I,MATCH('Week Wise OT Hours'!$G205,'MO Store'!$A:$A,0))</f>
        <v>Flagship</v>
      </c>
      <c r="I205" s="89" t="s">
        <v>113</v>
      </c>
      <c r="J205" s="90" t="s">
        <v>2388</v>
      </c>
      <c r="K205" s="38">
        <v>0</v>
      </c>
      <c r="L205" s="39">
        <v>0</v>
      </c>
      <c r="M205" s="39">
        <v>0</v>
      </c>
      <c r="N205" s="39">
        <v>0</v>
      </c>
      <c r="O205" s="39">
        <v>0</v>
      </c>
      <c r="P205" s="39">
        <v>0</v>
      </c>
      <c r="Q205" s="39">
        <v>0</v>
      </c>
      <c r="R205" s="39">
        <v>0</v>
      </c>
      <c r="S205" s="39">
        <v>0</v>
      </c>
      <c r="T205" s="39">
        <v>0</v>
      </c>
      <c r="U205" s="39">
        <v>0</v>
      </c>
      <c r="V205" s="39">
        <v>0</v>
      </c>
      <c r="W205" s="39">
        <v>0</v>
      </c>
      <c r="X205" s="39">
        <v>0</v>
      </c>
      <c r="Y205" s="39">
        <v>0</v>
      </c>
      <c r="Z205" s="39">
        <v>0</v>
      </c>
      <c r="AA205" s="39">
        <v>0</v>
      </c>
      <c r="AB205" s="39">
        <v>0</v>
      </c>
      <c r="AC205" s="39">
        <v>0</v>
      </c>
      <c r="AD205" s="39">
        <v>0</v>
      </c>
    </row>
    <row r="206" spans="1:30" x14ac:dyDescent="0.25">
      <c r="A206" s="39" t="str">
        <f>INDEX('MO Store'!D:D,MATCH('Week Wise OT Hours'!$G206,'MO Store'!$A:$A,0))</f>
        <v>Anthony Galichet</v>
      </c>
      <c r="B206" s="39" t="str">
        <f>INDEX('MO Store'!F:F,MATCH('Week Wise OT Hours'!$G206,'MO Store'!$A:$A,0))</f>
        <v>Romio Hamdar</v>
      </c>
      <c r="C206" s="39" t="str">
        <f>INDEX('MO Store'!G:G,MATCH('Week Wise OT Hours'!$G206,'MO Store'!$A:$A,0))</f>
        <v>Carlos Ayala-Level Up</v>
      </c>
      <c r="D206" s="39" t="str">
        <f>INDEX('MO Store'!E:E,MATCH('Week Wise OT Hours'!$G206,'MO Store'!$A:$A,0))</f>
        <v>Brittanie Braggs</v>
      </c>
      <c r="E206" s="39" t="str">
        <f>INDEX('MO Store'!B:B,MATCH('Week Wise OT Hours'!$G206,'MO Store'!$A:$A,0))</f>
        <v>Houston South West</v>
      </c>
      <c r="F206" s="39" t="str">
        <f>INDEX('MO Store'!C:C,MATCH('Week Wise OT Hours'!$G206,'MO Store'!$A:$A,0))</f>
        <v>The Grid</v>
      </c>
      <c r="G206" s="38">
        <v>209858</v>
      </c>
      <c r="H206" s="40" t="str">
        <f>INDEX('MO Store'!I:I,MATCH('Week Wise OT Hours'!$G206,'MO Store'!$A:$A,0))</f>
        <v>Battleship</v>
      </c>
      <c r="I206" s="89" t="s">
        <v>108</v>
      </c>
      <c r="J206" s="90" t="s">
        <v>2389</v>
      </c>
      <c r="K206" s="38">
        <v>0</v>
      </c>
      <c r="L206" s="39">
        <v>0</v>
      </c>
      <c r="M206" s="39">
        <v>0</v>
      </c>
      <c r="N206" s="39">
        <v>0</v>
      </c>
      <c r="O206" s="39">
        <v>0</v>
      </c>
      <c r="P206" s="39">
        <v>0</v>
      </c>
      <c r="Q206" s="39">
        <v>0</v>
      </c>
      <c r="R206" s="39">
        <v>0</v>
      </c>
      <c r="S206" s="39">
        <v>0</v>
      </c>
      <c r="T206" s="39">
        <v>0</v>
      </c>
      <c r="U206" s="39">
        <v>0</v>
      </c>
      <c r="V206" s="39">
        <v>0</v>
      </c>
      <c r="W206" s="39">
        <v>0</v>
      </c>
      <c r="X206" s="39">
        <v>0</v>
      </c>
      <c r="Y206" s="39">
        <v>0</v>
      </c>
      <c r="Z206" s="39">
        <v>0</v>
      </c>
      <c r="AA206" s="39">
        <v>0</v>
      </c>
      <c r="AB206" s="39">
        <v>0</v>
      </c>
      <c r="AC206" s="39">
        <v>0</v>
      </c>
      <c r="AD206" s="39">
        <v>0</v>
      </c>
    </row>
    <row r="207" spans="1:30" x14ac:dyDescent="0.25">
      <c r="A207" s="39" t="str">
        <f>INDEX('MO Store'!D:D,MATCH('Week Wise OT Hours'!$G207,'MO Store'!$A:$A,0))</f>
        <v>Anthony Galichet</v>
      </c>
      <c r="B207" s="39" t="str">
        <f>INDEX('MO Store'!F:F,MATCH('Week Wise OT Hours'!$G207,'MO Store'!$A:$A,0))</f>
        <v>Romio Hamdar</v>
      </c>
      <c r="C207" s="39" t="str">
        <f>INDEX('MO Store'!G:G,MATCH('Week Wise OT Hours'!$G207,'MO Store'!$A:$A,0))</f>
        <v>Carlos Ayala-Level Up</v>
      </c>
      <c r="D207" s="39" t="str">
        <f>INDEX('MO Store'!E:E,MATCH('Week Wise OT Hours'!$G207,'MO Store'!$A:$A,0))</f>
        <v>Brittanie Braggs</v>
      </c>
      <c r="E207" s="39" t="str">
        <f>INDEX('MO Store'!B:B,MATCH('Week Wise OT Hours'!$G207,'MO Store'!$A:$A,0))</f>
        <v>Houston South West</v>
      </c>
      <c r="F207" s="39" t="str">
        <f>INDEX('MO Store'!C:C,MATCH('Week Wise OT Hours'!$G207,'MO Store'!$A:$A,0))</f>
        <v>Westheimer Tanglewilde</v>
      </c>
      <c r="G207" s="38">
        <v>209864</v>
      </c>
      <c r="H207" s="40" t="str">
        <f>INDEX('MO Store'!I:I,MATCH('Week Wise OT Hours'!$G207,'MO Store'!$A:$A,0))</f>
        <v>Regular</v>
      </c>
      <c r="I207" s="89" t="s">
        <v>276</v>
      </c>
      <c r="J207" s="90" t="s">
        <v>2390</v>
      </c>
      <c r="K207" s="38">
        <v>0</v>
      </c>
      <c r="L207" s="39">
        <v>0</v>
      </c>
      <c r="M207" s="39">
        <v>0</v>
      </c>
      <c r="N207" s="39">
        <v>0</v>
      </c>
      <c r="O207" s="39">
        <v>0</v>
      </c>
      <c r="P207" s="39">
        <v>0</v>
      </c>
      <c r="Q207" s="39">
        <v>0</v>
      </c>
      <c r="R207" s="39">
        <v>0</v>
      </c>
      <c r="S207" s="39">
        <v>0</v>
      </c>
      <c r="T207" s="39">
        <v>0</v>
      </c>
      <c r="U207" s="39">
        <v>0</v>
      </c>
      <c r="V207" s="39">
        <v>0</v>
      </c>
      <c r="W207" s="39">
        <v>0</v>
      </c>
      <c r="X207" s="39">
        <v>0</v>
      </c>
      <c r="Y207" s="39">
        <v>0</v>
      </c>
      <c r="Z207" s="39">
        <v>0</v>
      </c>
      <c r="AA207" s="39">
        <v>0</v>
      </c>
      <c r="AB207" s="39">
        <v>0</v>
      </c>
      <c r="AC207" s="39">
        <v>0</v>
      </c>
      <c r="AD207" s="39">
        <v>0</v>
      </c>
    </row>
    <row r="208" spans="1:30" x14ac:dyDescent="0.25">
      <c r="A208" s="39" t="str">
        <f>INDEX('MO Store'!D:D,MATCH('Week Wise OT Hours'!$G208,'MO Store'!$A:$A,0))</f>
        <v>Anthony Galichet</v>
      </c>
      <c r="B208" s="39" t="str">
        <f>INDEX('MO Store'!F:F,MATCH('Week Wise OT Hours'!$G208,'MO Store'!$A:$A,0))</f>
        <v>Romio Hamdar</v>
      </c>
      <c r="C208" s="39" t="str">
        <f>INDEX('MO Store'!G:G,MATCH('Week Wise OT Hours'!$G208,'MO Store'!$A:$A,0))</f>
        <v>Veronica Ramos</v>
      </c>
      <c r="D208" s="39" t="str">
        <f>INDEX('MO Store'!E:E,MATCH('Week Wise OT Hours'!$G208,'MO Store'!$A:$A,0))</f>
        <v>Brittanie Braggs</v>
      </c>
      <c r="E208" s="39" t="str">
        <f>INDEX('MO Store'!B:B,MATCH('Week Wise OT Hours'!$G208,'MO Store'!$A:$A,0))</f>
        <v>San Antonio/Laredo</v>
      </c>
      <c r="F208" s="39" t="str">
        <f>INDEX('MO Store'!C:C,MATCH('Week Wise OT Hours'!$G208,'MO Store'!$A:$A,0))</f>
        <v>Laredo- Bob Bullock</v>
      </c>
      <c r="G208" s="38">
        <v>164638</v>
      </c>
      <c r="H208" s="40" t="str">
        <f>INDEX('MO Store'!I:I,MATCH('Week Wise OT Hours'!$G208,'MO Store'!$A:$A,0))</f>
        <v>Battleship</v>
      </c>
      <c r="I208" s="89" t="s">
        <v>152</v>
      </c>
      <c r="J208" s="90" t="s">
        <v>2391</v>
      </c>
      <c r="K208" s="38">
        <v>0</v>
      </c>
      <c r="L208" s="39">
        <v>0</v>
      </c>
      <c r="M208" s="39">
        <v>0</v>
      </c>
      <c r="N208" s="39">
        <v>0</v>
      </c>
      <c r="O208" s="39">
        <v>0</v>
      </c>
      <c r="P208" s="39">
        <v>0</v>
      </c>
      <c r="Q208" s="39">
        <v>0</v>
      </c>
      <c r="R208" s="39">
        <v>0</v>
      </c>
      <c r="S208" s="39">
        <v>0</v>
      </c>
      <c r="T208" s="39">
        <v>0</v>
      </c>
      <c r="U208" s="39">
        <v>0</v>
      </c>
      <c r="V208" s="39">
        <v>0</v>
      </c>
      <c r="W208" s="39">
        <v>0</v>
      </c>
      <c r="X208" s="39">
        <v>0</v>
      </c>
      <c r="Y208" s="39">
        <v>0</v>
      </c>
      <c r="Z208" s="39">
        <v>0</v>
      </c>
      <c r="AA208" s="39">
        <v>0</v>
      </c>
      <c r="AB208" s="39">
        <v>0</v>
      </c>
      <c r="AC208" s="39">
        <v>0</v>
      </c>
      <c r="AD208" s="39">
        <v>0</v>
      </c>
    </row>
    <row r="209" spans="1:30" x14ac:dyDescent="0.25">
      <c r="A209" s="39" t="str">
        <f>INDEX('MO Store'!D:D,MATCH('Week Wise OT Hours'!$G209,'MO Store'!$A:$A,0))</f>
        <v>Anthony Galichet</v>
      </c>
      <c r="B209" s="39" t="str">
        <f>INDEX('MO Store'!F:F,MATCH('Week Wise OT Hours'!$G209,'MO Store'!$A:$A,0))</f>
        <v>Romio Hamdar</v>
      </c>
      <c r="C209" s="39" t="str">
        <f>INDEX('MO Store'!G:G,MATCH('Week Wise OT Hours'!$G209,'MO Store'!$A:$A,0))</f>
        <v>Veronica Ramos</v>
      </c>
      <c r="D209" s="39" t="str">
        <f>INDEX('MO Store'!E:E,MATCH('Week Wise OT Hours'!$G209,'MO Store'!$A:$A,0))</f>
        <v>Brittanie Braggs</v>
      </c>
      <c r="E209" s="39" t="str">
        <f>INDEX('MO Store'!B:B,MATCH('Week Wise OT Hours'!$G209,'MO Store'!$A:$A,0))</f>
        <v>San Antonio/Laredo</v>
      </c>
      <c r="F209" s="39" t="str">
        <f>INDEX('MO Store'!C:C,MATCH('Week Wise OT Hours'!$G209,'MO Store'!$A:$A,0))</f>
        <v>Uvalde</v>
      </c>
      <c r="G209" s="38">
        <v>215747</v>
      </c>
      <c r="H209" s="40" t="str">
        <f>INDEX('MO Store'!I:I,MATCH('Week Wise OT Hours'!$G209,'MO Store'!$A:$A,0))</f>
        <v>Flagship</v>
      </c>
      <c r="I209" s="89" t="s">
        <v>326</v>
      </c>
      <c r="J209" s="90" t="s">
        <v>2392</v>
      </c>
      <c r="K209" s="38">
        <v>0</v>
      </c>
      <c r="L209" s="39">
        <v>0</v>
      </c>
      <c r="M209" s="39">
        <v>0</v>
      </c>
      <c r="N209" s="39">
        <v>0</v>
      </c>
      <c r="O209" s="39">
        <v>0</v>
      </c>
      <c r="P209" s="39">
        <v>0</v>
      </c>
      <c r="Q209" s="39">
        <v>0</v>
      </c>
      <c r="R209" s="39">
        <v>0</v>
      </c>
      <c r="S209" s="39">
        <v>0</v>
      </c>
      <c r="T209" s="39">
        <v>0</v>
      </c>
      <c r="U209" s="39">
        <v>0</v>
      </c>
      <c r="V209" s="39">
        <v>0</v>
      </c>
      <c r="W209" s="39">
        <v>0</v>
      </c>
      <c r="X209" s="39">
        <v>0</v>
      </c>
      <c r="Y209" s="39">
        <v>0</v>
      </c>
      <c r="Z209" s="39">
        <v>0</v>
      </c>
      <c r="AA209" s="39">
        <v>0</v>
      </c>
      <c r="AB209" s="39">
        <v>0</v>
      </c>
      <c r="AC209" s="39">
        <v>0</v>
      </c>
      <c r="AD209" s="39">
        <v>0</v>
      </c>
    </row>
    <row r="210" spans="1:30" x14ac:dyDescent="0.25">
      <c r="A210" s="39" t="str">
        <f>INDEX('MO Store'!D:D,MATCH('Week Wise OT Hours'!$G210,'MO Store'!$A:$A,0))</f>
        <v>Anthony Galichet</v>
      </c>
      <c r="B210" s="39" t="str">
        <f>INDEX('MO Store'!F:F,MATCH('Week Wise OT Hours'!$G210,'MO Store'!$A:$A,0))</f>
        <v>No SD</v>
      </c>
      <c r="C210" s="39" t="str">
        <f>INDEX('MO Store'!G:G,MATCH('Week Wise OT Hours'!$G210,'MO Store'!$A:$A,0))</f>
        <v>Susu Leong</v>
      </c>
      <c r="D210" s="39" t="str">
        <f>INDEX('MO Store'!E:E,MATCH('Week Wise OT Hours'!$G210,'MO Store'!$A:$A,0))</f>
        <v>Brittanie Braggs</v>
      </c>
      <c r="E210" s="39" t="str">
        <f>INDEX('MO Store'!B:B,MATCH('Week Wise OT Hours'!$G210,'MO Store'!$A:$A,0))</f>
        <v>Arizona</v>
      </c>
      <c r="F210" s="39" t="str">
        <f>INDEX('MO Store'!C:C,MATCH('Week Wise OT Hours'!$G210,'MO Store'!$A:$A,0))</f>
        <v>VAL VISTA</v>
      </c>
      <c r="G210" s="38">
        <v>176995</v>
      </c>
      <c r="H210" s="40" t="str">
        <f>INDEX('MO Store'!I:I,MATCH('Week Wise OT Hours'!$G210,'MO Store'!$A:$A,0))</f>
        <v>Regular</v>
      </c>
      <c r="I210" s="89" t="s">
        <v>209</v>
      </c>
      <c r="J210" s="90" t="s">
        <v>2393</v>
      </c>
      <c r="K210" s="38">
        <v>0</v>
      </c>
      <c r="L210" s="39">
        <v>0</v>
      </c>
      <c r="M210" s="39">
        <v>0</v>
      </c>
      <c r="N210" s="39">
        <v>0</v>
      </c>
      <c r="O210" s="39">
        <v>0</v>
      </c>
      <c r="P210" s="39">
        <v>0</v>
      </c>
      <c r="Q210" s="39">
        <v>0</v>
      </c>
      <c r="R210" s="39">
        <v>0</v>
      </c>
      <c r="S210" s="39">
        <v>0</v>
      </c>
      <c r="T210" s="39">
        <v>0</v>
      </c>
      <c r="U210" s="39">
        <v>0</v>
      </c>
      <c r="V210" s="39">
        <v>0</v>
      </c>
      <c r="W210" s="39">
        <v>0</v>
      </c>
      <c r="X210" s="39">
        <v>0</v>
      </c>
      <c r="Y210" s="39">
        <v>0</v>
      </c>
      <c r="Z210" s="39">
        <v>0</v>
      </c>
      <c r="AA210" s="39">
        <v>0</v>
      </c>
      <c r="AB210" s="39">
        <v>0</v>
      </c>
      <c r="AC210" s="39">
        <v>0</v>
      </c>
      <c r="AD210" s="39">
        <v>0</v>
      </c>
    </row>
    <row r="211" spans="1:30" x14ac:dyDescent="0.25">
      <c r="A211" s="39" t="str">
        <f>INDEX('MO Store'!D:D,MATCH('Week Wise OT Hours'!$G211,'MO Store'!$A:$A,0))</f>
        <v>Anthony Galichet</v>
      </c>
      <c r="B211" s="39" t="str">
        <f>INDEX('MO Store'!F:F,MATCH('Week Wise OT Hours'!$G211,'MO Store'!$A:$A,0))</f>
        <v>No SD</v>
      </c>
      <c r="C211" s="39" t="str">
        <f>INDEX('MO Store'!G:G,MATCH('Week Wise OT Hours'!$G211,'MO Store'!$A:$A,0))</f>
        <v>Susu Leong</v>
      </c>
      <c r="D211" s="39" t="str">
        <f>INDEX('MO Store'!E:E,MATCH('Week Wise OT Hours'!$G211,'MO Store'!$A:$A,0))</f>
        <v>Brittanie Braggs</v>
      </c>
      <c r="E211" s="39" t="str">
        <f>INDEX('MO Store'!B:B,MATCH('Week Wise OT Hours'!$G211,'MO Store'!$A:$A,0))</f>
        <v>Arizona</v>
      </c>
      <c r="F211" s="39" t="str">
        <f>INDEX('MO Store'!C:C,MATCH('Week Wise OT Hours'!$G211,'MO Store'!$A:$A,0))</f>
        <v>Bethany Home</v>
      </c>
      <c r="G211" s="38">
        <v>216514</v>
      </c>
      <c r="H211" s="40" t="str">
        <f>INDEX('MO Store'!I:I,MATCH('Week Wise OT Hours'!$G211,'MO Store'!$A:$A,0))</f>
        <v>Regular</v>
      </c>
      <c r="I211" s="89" t="s">
        <v>334</v>
      </c>
      <c r="J211" s="90" t="s">
        <v>2394</v>
      </c>
      <c r="K211" s="38">
        <v>0</v>
      </c>
      <c r="L211" s="39">
        <v>0</v>
      </c>
      <c r="M211" s="39">
        <v>0</v>
      </c>
      <c r="N211" s="39">
        <v>0</v>
      </c>
      <c r="O211" s="39">
        <v>0</v>
      </c>
      <c r="P211" s="39">
        <v>0</v>
      </c>
      <c r="Q211" s="39">
        <v>0</v>
      </c>
      <c r="R211" s="39">
        <v>0</v>
      </c>
      <c r="S211" s="39">
        <v>0</v>
      </c>
      <c r="T211" s="39">
        <v>0</v>
      </c>
      <c r="U211" s="39">
        <v>0</v>
      </c>
      <c r="V211" s="39">
        <v>0</v>
      </c>
      <c r="W211" s="39">
        <v>0</v>
      </c>
      <c r="X211" s="39">
        <v>0</v>
      </c>
      <c r="Y211" s="39">
        <v>0</v>
      </c>
      <c r="Z211" s="39">
        <v>0</v>
      </c>
      <c r="AA211" s="39">
        <v>0</v>
      </c>
      <c r="AB211" s="39">
        <v>0</v>
      </c>
      <c r="AC211" s="39">
        <v>0</v>
      </c>
      <c r="AD211" s="39">
        <v>0</v>
      </c>
    </row>
    <row r="212" spans="1:30" x14ac:dyDescent="0.25">
      <c r="A212" s="39" t="str">
        <f>INDEX('MO Store'!D:D,MATCH('Week Wise OT Hours'!$G212,'MO Store'!$A:$A,0))</f>
        <v>Anthony Galichet</v>
      </c>
      <c r="B212" s="39" t="str">
        <f>INDEX('MO Store'!F:F,MATCH('Week Wise OT Hours'!$G212,'MO Store'!$A:$A,0))</f>
        <v>Romio Hamdar</v>
      </c>
      <c r="C212" s="39" t="str">
        <f>INDEX('MO Store'!G:G,MATCH('Week Wise OT Hours'!$G212,'MO Store'!$A:$A,0))</f>
        <v>Veronica Ramos</v>
      </c>
      <c r="D212" s="39" t="str">
        <f>INDEX('MO Store'!E:E,MATCH('Week Wise OT Hours'!$G212,'MO Store'!$A:$A,0))</f>
        <v>Brittanie Braggs</v>
      </c>
      <c r="E212" s="39" t="str">
        <f>INDEX('MO Store'!B:B,MATCH('Week Wise OT Hours'!$G212,'MO Store'!$A:$A,0))</f>
        <v>San Antonio/Laredo</v>
      </c>
      <c r="F212" s="39" t="str">
        <f>INDEX('MO Store'!C:C,MATCH('Week Wise OT Hours'!$G212,'MO Store'!$A:$A,0))</f>
        <v>LAREDO PLANTATION CENTRE</v>
      </c>
      <c r="G212" s="38">
        <v>207752</v>
      </c>
      <c r="H212" s="40" t="str">
        <f>INDEX('MO Store'!I:I,MATCH('Week Wise OT Hours'!$G212,'MO Store'!$A:$A,0))</f>
        <v>Flagship</v>
      </c>
      <c r="I212" s="89" t="s">
        <v>238</v>
      </c>
      <c r="J212" s="90" t="s">
        <v>2395</v>
      </c>
      <c r="K212" s="38">
        <v>0</v>
      </c>
      <c r="L212" s="39">
        <v>0</v>
      </c>
      <c r="M212" s="39">
        <v>0</v>
      </c>
      <c r="N212" s="39">
        <v>0</v>
      </c>
      <c r="O212" s="39">
        <v>0</v>
      </c>
      <c r="P212" s="39">
        <v>0</v>
      </c>
      <c r="Q212" s="39">
        <v>0</v>
      </c>
      <c r="R212" s="39">
        <v>0</v>
      </c>
      <c r="S212" s="39">
        <v>0</v>
      </c>
      <c r="T212" s="39">
        <v>0</v>
      </c>
      <c r="U212" s="39">
        <v>0</v>
      </c>
      <c r="V212" s="39">
        <v>0</v>
      </c>
      <c r="W212" s="39">
        <v>0</v>
      </c>
      <c r="X212" s="39">
        <v>0</v>
      </c>
      <c r="Y212" s="39">
        <v>0</v>
      </c>
      <c r="Z212" s="39">
        <v>0</v>
      </c>
      <c r="AA212" s="39">
        <v>0</v>
      </c>
      <c r="AB212" s="39">
        <v>0</v>
      </c>
      <c r="AC212" s="39">
        <v>0</v>
      </c>
      <c r="AD212" s="39">
        <v>0</v>
      </c>
    </row>
    <row r="213" spans="1:30" x14ac:dyDescent="0.25">
      <c r="A213" s="39" t="str">
        <f>INDEX('MO Store'!D:D,MATCH('Week Wise OT Hours'!$G213,'MO Store'!$A:$A,0))</f>
        <v>Anthony Galichet</v>
      </c>
      <c r="B213" s="39" t="str">
        <f>INDEX('MO Store'!F:F,MATCH('Week Wise OT Hours'!$G213,'MO Store'!$A:$A,0))</f>
        <v>No SD</v>
      </c>
      <c r="C213" s="39" t="str">
        <f>INDEX('MO Store'!G:G,MATCH('Week Wise OT Hours'!$G213,'MO Store'!$A:$A,0))</f>
        <v>Jayme Roraff</v>
      </c>
      <c r="D213" s="39" t="str">
        <f>INDEX('MO Store'!E:E,MATCH('Week Wise OT Hours'!$G213,'MO Store'!$A:$A,0))</f>
        <v>Brittanie Braggs</v>
      </c>
      <c r="E213" s="39" t="str">
        <f>INDEX('MO Store'!B:B,MATCH('Week Wise OT Hours'!$G213,'MO Store'!$A:$A,0))</f>
        <v>Wisconsin West</v>
      </c>
      <c r="F213" s="39" t="str">
        <f>INDEX('MO Store'!C:C,MATCH('Week Wise OT Hours'!$G213,'MO Store'!$A:$A,0))</f>
        <v>Sterling</v>
      </c>
      <c r="G213" s="38">
        <v>236188</v>
      </c>
      <c r="H213" s="40" t="str">
        <f>INDEX('MO Store'!I:I,MATCH('Week Wise OT Hours'!$G213,'MO Store'!$A:$A,0))</f>
        <v>Regular</v>
      </c>
      <c r="I213" s="89" t="s">
        <v>117</v>
      </c>
      <c r="J213" s="90" t="s">
        <v>2396</v>
      </c>
      <c r="K213" s="38">
        <v>0</v>
      </c>
      <c r="L213" s="39">
        <v>0</v>
      </c>
      <c r="M213" s="39">
        <v>0</v>
      </c>
      <c r="N213" s="39">
        <v>0</v>
      </c>
      <c r="O213" s="39">
        <v>0</v>
      </c>
      <c r="P213" s="39">
        <v>0</v>
      </c>
      <c r="Q213" s="39">
        <v>0</v>
      </c>
      <c r="R213" s="39">
        <v>0</v>
      </c>
      <c r="S213" s="39">
        <v>0</v>
      </c>
      <c r="T213" s="39">
        <v>0</v>
      </c>
      <c r="U213" s="39">
        <v>0</v>
      </c>
      <c r="V213" s="39">
        <v>0</v>
      </c>
      <c r="W213" s="39">
        <v>0</v>
      </c>
      <c r="X213" s="39">
        <v>0</v>
      </c>
      <c r="Y213" s="39">
        <v>0</v>
      </c>
      <c r="Z213" s="39">
        <v>0</v>
      </c>
      <c r="AA213" s="39">
        <v>0</v>
      </c>
      <c r="AB213" s="39">
        <v>0</v>
      </c>
      <c r="AC213" s="39">
        <v>0</v>
      </c>
      <c r="AD213" s="39">
        <v>0</v>
      </c>
    </row>
    <row r="214" spans="1:30" x14ac:dyDescent="0.25">
      <c r="A214" s="39" t="str">
        <f>INDEX('MO Store'!D:D,MATCH('Week Wise OT Hours'!$G214,'MO Store'!$A:$A,0))</f>
        <v>Anthony Galichet</v>
      </c>
      <c r="B214" s="39" t="str">
        <f>INDEX('MO Store'!F:F,MATCH('Week Wise OT Hours'!$G214,'MO Store'!$A:$A,0))</f>
        <v>No SD</v>
      </c>
      <c r="C214" s="39" t="str">
        <f>INDEX('MO Store'!G:G,MATCH('Week Wise OT Hours'!$G214,'MO Store'!$A:$A,0))</f>
        <v>Susu Leong</v>
      </c>
      <c r="D214" s="39" t="str">
        <f>INDEX('MO Store'!E:E,MATCH('Week Wise OT Hours'!$G214,'MO Store'!$A:$A,0))</f>
        <v>Brittanie Braggs</v>
      </c>
      <c r="E214" s="39" t="str">
        <f>INDEX('MO Store'!B:B,MATCH('Week Wise OT Hours'!$G214,'MO Store'!$A:$A,0))</f>
        <v>Arizona</v>
      </c>
      <c r="F214" s="39" t="str">
        <f>INDEX('MO Store'!C:C,MATCH('Week Wise OT Hours'!$G214,'MO Store'!$A:$A,0))</f>
        <v>Buffalo Spot</v>
      </c>
      <c r="G214" s="38">
        <v>178109</v>
      </c>
      <c r="H214" s="40" t="str">
        <f>INDEX('MO Store'!I:I,MATCH('Week Wise OT Hours'!$G214,'MO Store'!$A:$A,0))</f>
        <v>Battleship</v>
      </c>
      <c r="I214" s="89" t="s">
        <v>210</v>
      </c>
      <c r="J214" s="90" t="s">
        <v>2397</v>
      </c>
      <c r="K214" s="38">
        <v>0</v>
      </c>
      <c r="L214" s="39">
        <v>0</v>
      </c>
      <c r="M214" s="39">
        <v>0</v>
      </c>
      <c r="N214" s="39">
        <v>0</v>
      </c>
      <c r="O214" s="39">
        <v>0</v>
      </c>
      <c r="P214" s="39">
        <v>0</v>
      </c>
      <c r="Q214" s="39">
        <v>0</v>
      </c>
      <c r="R214" s="39">
        <v>0</v>
      </c>
      <c r="S214" s="39">
        <v>0</v>
      </c>
      <c r="T214" s="39">
        <v>0</v>
      </c>
      <c r="U214" s="39">
        <v>0</v>
      </c>
      <c r="V214" s="39">
        <v>0</v>
      </c>
      <c r="W214" s="39">
        <v>0</v>
      </c>
      <c r="X214" s="39">
        <v>0</v>
      </c>
      <c r="Y214" s="39">
        <v>0</v>
      </c>
      <c r="Z214" s="39">
        <v>0</v>
      </c>
      <c r="AA214" s="39">
        <v>0</v>
      </c>
      <c r="AB214" s="39">
        <v>0</v>
      </c>
      <c r="AC214" s="39">
        <v>0</v>
      </c>
      <c r="AD214" s="39">
        <v>0</v>
      </c>
    </row>
    <row r="215" spans="1:30" x14ac:dyDescent="0.25">
      <c r="A215" s="39" t="str">
        <f>INDEX('MO Store'!D:D,MATCH('Week Wise OT Hours'!$G215,'MO Store'!$A:$A,0))</f>
        <v>Anthony Galichet</v>
      </c>
      <c r="B215" s="39" t="str">
        <f>INDEX('MO Store'!F:F,MATCH('Week Wise OT Hours'!$G215,'MO Store'!$A:$A,0))</f>
        <v>No SD</v>
      </c>
      <c r="C215" s="39" t="str">
        <f>INDEX('MO Store'!G:G,MATCH('Week Wise OT Hours'!$G215,'MO Store'!$A:$A,0))</f>
        <v>Jayme Roraff</v>
      </c>
      <c r="D215" s="39" t="str">
        <f>INDEX('MO Store'!E:E,MATCH('Week Wise OT Hours'!$G215,'MO Store'!$A:$A,0))</f>
        <v>Brittanie Braggs</v>
      </c>
      <c r="E215" s="39" t="str">
        <f>INDEX('MO Store'!B:B,MATCH('Week Wise OT Hours'!$G215,'MO Store'!$A:$A,0))</f>
        <v>Wisconsin West</v>
      </c>
      <c r="F215" s="39" t="str">
        <f>INDEX('MO Store'!C:C,MATCH('Week Wise OT Hours'!$G215,'MO Store'!$A:$A,0))</f>
        <v>Onalaska</v>
      </c>
      <c r="G215" s="38">
        <v>180225</v>
      </c>
      <c r="H215" s="40" t="str">
        <f>INDEX('MO Store'!I:I,MATCH('Week Wise OT Hours'!$G215,'MO Store'!$A:$A,0))</f>
        <v>Flagship</v>
      </c>
      <c r="I215" s="89" t="s">
        <v>220</v>
      </c>
      <c r="J215" s="90" t="s">
        <v>2398</v>
      </c>
      <c r="K215" s="38">
        <v>0</v>
      </c>
      <c r="L215" s="39">
        <v>0</v>
      </c>
      <c r="M215" s="39">
        <v>0</v>
      </c>
      <c r="N215" s="39">
        <v>0</v>
      </c>
      <c r="O215" s="39">
        <v>0</v>
      </c>
      <c r="P215" s="39">
        <v>0</v>
      </c>
      <c r="Q215" s="39">
        <v>0</v>
      </c>
      <c r="R215" s="39">
        <v>0</v>
      </c>
      <c r="S215" s="39">
        <v>0</v>
      </c>
      <c r="T215" s="39">
        <v>0</v>
      </c>
      <c r="U215" s="39">
        <v>0</v>
      </c>
      <c r="V215" s="39">
        <v>0</v>
      </c>
      <c r="W215" s="39">
        <v>0</v>
      </c>
      <c r="X215" s="39">
        <v>0</v>
      </c>
      <c r="Y215" s="39">
        <v>0</v>
      </c>
      <c r="Z215" s="39">
        <v>0</v>
      </c>
      <c r="AA215" s="39">
        <v>0</v>
      </c>
      <c r="AB215" s="39">
        <v>0</v>
      </c>
      <c r="AC215" s="39">
        <v>0</v>
      </c>
      <c r="AD215" s="39">
        <v>0</v>
      </c>
    </row>
    <row r="216" spans="1:30" x14ac:dyDescent="0.25">
      <c r="A216" s="39" t="str">
        <f>INDEX('MO Store'!D:D,MATCH('Week Wise OT Hours'!$G216,'MO Store'!$A:$A,0))</f>
        <v>Anthony Galichet</v>
      </c>
      <c r="B216" s="39" t="str">
        <f>INDEX('MO Store'!F:F,MATCH('Week Wise OT Hours'!$G216,'MO Store'!$A:$A,0))</f>
        <v>No SD</v>
      </c>
      <c r="C216" s="39" t="str">
        <f>INDEX('MO Store'!G:G,MATCH('Week Wise OT Hours'!$G216,'MO Store'!$A:$A,0))</f>
        <v>North Carolina Market - No TM</v>
      </c>
      <c r="D216" s="39" t="str">
        <f>INDEX('MO Store'!E:E,MATCH('Week Wise OT Hours'!$G216,'MO Store'!$A:$A,0))</f>
        <v>Brittanie Braggs</v>
      </c>
      <c r="E216" s="39" t="str">
        <f>INDEX('MO Store'!B:B,MATCH('Week Wise OT Hours'!$G216,'MO Store'!$A:$A,0))</f>
        <v>North Carolina</v>
      </c>
      <c r="F216" s="39" t="str">
        <f>INDEX('MO Store'!C:C,MATCH('Week Wise OT Hours'!$G216,'MO Store'!$A:$A,0))</f>
        <v>Durham</v>
      </c>
      <c r="G216" s="38">
        <v>216129</v>
      </c>
      <c r="H216" s="40" t="str">
        <f>INDEX('MO Store'!I:I,MATCH('Week Wise OT Hours'!$G216,'MO Store'!$A:$A,0))</f>
        <v>Regular</v>
      </c>
      <c r="I216" s="89" t="s">
        <v>330</v>
      </c>
      <c r="J216" s="90" t="s">
        <v>2399</v>
      </c>
      <c r="K216" s="38">
        <v>0</v>
      </c>
      <c r="L216" s="39">
        <v>0</v>
      </c>
      <c r="M216" s="39">
        <v>0</v>
      </c>
      <c r="N216" s="39">
        <v>0</v>
      </c>
      <c r="O216" s="39">
        <v>0</v>
      </c>
      <c r="P216" s="39">
        <v>0</v>
      </c>
      <c r="Q216" s="39">
        <v>0</v>
      </c>
      <c r="R216" s="39">
        <v>0</v>
      </c>
      <c r="S216" s="39">
        <v>0</v>
      </c>
      <c r="T216" s="39">
        <v>0</v>
      </c>
      <c r="U216" s="39">
        <v>0</v>
      </c>
      <c r="V216" s="39">
        <v>0</v>
      </c>
      <c r="W216" s="39">
        <v>0</v>
      </c>
      <c r="X216" s="39">
        <v>0</v>
      </c>
      <c r="Y216" s="39">
        <v>0</v>
      </c>
      <c r="Z216" s="39">
        <v>0</v>
      </c>
      <c r="AA216" s="39">
        <v>0</v>
      </c>
      <c r="AB216" s="39">
        <v>0</v>
      </c>
      <c r="AC216" s="39">
        <v>0</v>
      </c>
      <c r="AD216" s="39">
        <v>0</v>
      </c>
    </row>
    <row r="217" spans="1:30" x14ac:dyDescent="0.25">
      <c r="A217" s="39" t="str">
        <f>INDEX('MO Store'!D:D,MATCH('Week Wise OT Hours'!$G217,'MO Store'!$A:$A,0))</f>
        <v>Anthony Galichet</v>
      </c>
      <c r="B217" s="39" t="str">
        <f>INDEX('MO Store'!F:F,MATCH('Week Wise OT Hours'!$G217,'MO Store'!$A:$A,0))</f>
        <v>No SD</v>
      </c>
      <c r="C217" s="39" t="str">
        <f>INDEX('MO Store'!G:G,MATCH('Week Wise OT Hours'!$G217,'MO Store'!$A:$A,0))</f>
        <v>North Carolina Market - No TM</v>
      </c>
      <c r="D217" s="39" t="str">
        <f>INDEX('MO Store'!E:E,MATCH('Week Wise OT Hours'!$G217,'MO Store'!$A:$A,0))</f>
        <v>Brittanie Braggs</v>
      </c>
      <c r="E217" s="39" t="str">
        <f>INDEX('MO Store'!B:B,MATCH('Week Wise OT Hours'!$G217,'MO Store'!$A:$A,0))</f>
        <v>North Carolina</v>
      </c>
      <c r="F217" s="39" t="str">
        <f>INDEX('MO Store'!C:C,MATCH('Week Wise OT Hours'!$G217,'MO Store'!$A:$A,0))</f>
        <v>Reidsville Rd</v>
      </c>
      <c r="G217" s="38">
        <v>220742</v>
      </c>
      <c r="H217" s="40" t="str">
        <f>INDEX('MO Store'!I:I,MATCH('Week Wise OT Hours'!$G217,'MO Store'!$A:$A,0))</f>
        <v>Focus</v>
      </c>
      <c r="I217" s="89" t="s">
        <v>352</v>
      </c>
      <c r="J217" s="90" t="s">
        <v>2400</v>
      </c>
      <c r="K217" s="38">
        <v>0</v>
      </c>
      <c r="L217" s="39">
        <v>0</v>
      </c>
      <c r="M217" s="39">
        <v>0</v>
      </c>
      <c r="N217" s="39">
        <v>0</v>
      </c>
      <c r="O217" s="39">
        <v>0</v>
      </c>
      <c r="P217" s="39">
        <v>0</v>
      </c>
      <c r="Q217" s="39">
        <v>0</v>
      </c>
      <c r="R217" s="39">
        <v>0</v>
      </c>
      <c r="S217" s="39">
        <v>0</v>
      </c>
      <c r="T217" s="39">
        <v>0</v>
      </c>
      <c r="U217" s="39">
        <v>0</v>
      </c>
      <c r="V217" s="39">
        <v>0</v>
      </c>
      <c r="W217" s="39">
        <v>0</v>
      </c>
      <c r="X217" s="39">
        <v>0</v>
      </c>
      <c r="Y217" s="39">
        <v>0</v>
      </c>
      <c r="Z217" s="39">
        <v>0</v>
      </c>
      <c r="AA217" s="39">
        <v>0</v>
      </c>
      <c r="AB217" s="39">
        <v>0</v>
      </c>
      <c r="AC217" s="39">
        <v>0</v>
      </c>
      <c r="AD217" s="39">
        <v>0</v>
      </c>
    </row>
    <row r="218" spans="1:30" x14ac:dyDescent="0.25">
      <c r="A218" s="39" t="str">
        <f>INDEX('MO Store'!D:D,MATCH('Week Wise OT Hours'!$G218,'MO Store'!$A:$A,0))</f>
        <v>Anthony Galichet</v>
      </c>
      <c r="B218" s="39" t="str">
        <f>INDEX('MO Store'!F:F,MATCH('Week Wise OT Hours'!$G218,'MO Store'!$A:$A,0))</f>
        <v>Romio Hamdar</v>
      </c>
      <c r="C218" s="39" t="str">
        <f>INDEX('MO Store'!G:G,MATCH('Week Wise OT Hours'!$G218,'MO Store'!$A:$A,0))</f>
        <v>Colorado Market - No TM</v>
      </c>
      <c r="D218" s="39" t="str">
        <f>INDEX('MO Store'!E:E,MATCH('Week Wise OT Hours'!$G218,'MO Store'!$A:$A,0))</f>
        <v>Brittanie Braggs</v>
      </c>
      <c r="E218" s="39" t="str">
        <f>INDEX('MO Store'!B:B,MATCH('Week Wise OT Hours'!$G218,'MO Store'!$A:$A,0))</f>
        <v>Colorado</v>
      </c>
      <c r="F218" s="39" t="str">
        <f>INDEX('MO Store'!C:C,MATCH('Week Wise OT Hours'!$G218,'MO Store'!$A:$A,0))</f>
        <v>Sand Hill</v>
      </c>
      <c r="G218" s="38">
        <v>195709</v>
      </c>
      <c r="H218" s="40" t="str">
        <f>INDEX('MO Store'!I:I,MATCH('Week Wise OT Hours'!$G218,'MO Store'!$A:$A,0))</f>
        <v>Focus</v>
      </c>
      <c r="I218" s="89" t="s">
        <v>213</v>
      </c>
      <c r="J218" s="90" t="s">
        <v>2401</v>
      </c>
      <c r="K218" s="38">
        <v>0</v>
      </c>
      <c r="L218" s="39">
        <v>0</v>
      </c>
      <c r="M218" s="39">
        <v>0</v>
      </c>
      <c r="N218" s="39">
        <v>0</v>
      </c>
      <c r="O218" s="39">
        <v>0</v>
      </c>
      <c r="P218" s="39">
        <v>0</v>
      </c>
      <c r="Q218" s="39">
        <v>0</v>
      </c>
      <c r="R218" s="39">
        <v>0</v>
      </c>
      <c r="S218" s="39">
        <v>0</v>
      </c>
      <c r="T218" s="39">
        <v>0</v>
      </c>
      <c r="U218" s="39">
        <v>0</v>
      </c>
      <c r="V218" s="39">
        <v>0</v>
      </c>
      <c r="W218" s="39">
        <v>0</v>
      </c>
      <c r="X218" s="39">
        <v>0</v>
      </c>
      <c r="Y218" s="39">
        <v>0</v>
      </c>
      <c r="Z218" s="39">
        <v>0</v>
      </c>
      <c r="AA218" s="39">
        <v>0</v>
      </c>
      <c r="AB218" s="39">
        <v>0</v>
      </c>
      <c r="AC218" s="39">
        <v>0</v>
      </c>
      <c r="AD218" s="39">
        <v>0</v>
      </c>
    </row>
    <row r="219" spans="1:30" x14ac:dyDescent="0.25">
      <c r="A219" s="39" t="str">
        <f>INDEX('MO Store'!D:D,MATCH('Week Wise OT Hours'!$G219,'MO Store'!$A:$A,0))</f>
        <v>Anthony Galichet</v>
      </c>
      <c r="B219" s="39" t="str">
        <f>INDEX('MO Store'!F:F,MATCH('Week Wise OT Hours'!$G219,'MO Store'!$A:$A,0))</f>
        <v>Romio Hamdar</v>
      </c>
      <c r="C219" s="39" t="str">
        <f>INDEX('MO Store'!G:G,MATCH('Week Wise OT Hours'!$G219,'MO Store'!$A:$A,0))</f>
        <v>Isreal Gomez- Level Up</v>
      </c>
      <c r="D219" s="39" t="str">
        <f>INDEX('MO Store'!E:E,MATCH('Week Wise OT Hours'!$G219,'MO Store'!$A:$A,0))</f>
        <v>Brittanie Braggs</v>
      </c>
      <c r="E219" s="39" t="str">
        <f>INDEX('MO Store'!B:B,MATCH('Week Wise OT Hours'!$G219,'MO Store'!$A:$A,0))</f>
        <v>Houston East</v>
      </c>
      <c r="F219" s="39" t="str">
        <f>INDEX('MO Store'!C:C,MATCH('Week Wise OT Hours'!$G219,'MO Store'!$A:$A,0))</f>
        <v>Baytown</v>
      </c>
      <c r="G219" s="38">
        <v>219201</v>
      </c>
      <c r="H219" s="40" t="str">
        <f>INDEX('MO Store'!I:I,MATCH('Week Wise OT Hours'!$G219,'MO Store'!$A:$A,0))</f>
        <v>Regular</v>
      </c>
      <c r="I219" s="89" t="s">
        <v>347</v>
      </c>
      <c r="J219" s="90" t="s">
        <v>2402</v>
      </c>
      <c r="K219" s="38">
        <v>0</v>
      </c>
      <c r="L219" s="39">
        <v>0</v>
      </c>
      <c r="M219" s="39">
        <v>0</v>
      </c>
      <c r="N219" s="39">
        <v>0</v>
      </c>
      <c r="O219" s="39">
        <v>0</v>
      </c>
      <c r="P219" s="39">
        <v>0</v>
      </c>
      <c r="Q219" s="39">
        <v>0</v>
      </c>
      <c r="R219" s="39">
        <v>0</v>
      </c>
      <c r="S219" s="39">
        <v>0</v>
      </c>
      <c r="T219" s="39">
        <v>0</v>
      </c>
      <c r="U219" s="39">
        <v>0</v>
      </c>
      <c r="V219" s="39">
        <v>0</v>
      </c>
      <c r="W219" s="39">
        <v>0</v>
      </c>
      <c r="X219" s="39">
        <v>0</v>
      </c>
      <c r="Y219" s="39">
        <v>0</v>
      </c>
      <c r="Z219" s="39">
        <v>0</v>
      </c>
      <c r="AA219" s="39">
        <v>0</v>
      </c>
      <c r="AB219" s="39">
        <v>0</v>
      </c>
      <c r="AC219" s="39">
        <v>0</v>
      </c>
      <c r="AD219" s="39">
        <v>0</v>
      </c>
    </row>
    <row r="220" spans="1:30" x14ac:dyDescent="0.25">
      <c r="A220" s="39" t="str">
        <f>INDEX('MO Store'!D:D,MATCH('Week Wise OT Hours'!$G220,'MO Store'!$A:$A,0))</f>
        <v>Anthony Galichet</v>
      </c>
      <c r="B220" s="39" t="str">
        <f>INDEX('MO Store'!F:F,MATCH('Week Wise OT Hours'!$G220,'MO Store'!$A:$A,0))</f>
        <v>No SD</v>
      </c>
      <c r="C220" s="39" t="str">
        <f>INDEX('MO Store'!G:G,MATCH('Week Wise OT Hours'!$G220,'MO Store'!$A:$A,0))</f>
        <v>Susu Leong</v>
      </c>
      <c r="D220" s="39" t="str">
        <f>INDEX('MO Store'!E:E,MATCH('Week Wise OT Hours'!$G220,'MO Store'!$A:$A,0))</f>
        <v>Brittanie Braggs</v>
      </c>
      <c r="E220" s="39" t="str">
        <f>INDEX('MO Store'!B:B,MATCH('Week Wise OT Hours'!$G220,'MO Store'!$A:$A,0))</f>
        <v>Arizona</v>
      </c>
      <c r="F220" s="39" t="str">
        <f>INDEX('MO Store'!C:C,MATCH('Week Wise OT Hours'!$G220,'MO Store'!$A:$A,0))</f>
        <v>Buffalo Spot</v>
      </c>
      <c r="G220" s="38">
        <v>178109</v>
      </c>
      <c r="H220" s="40" t="str">
        <f>INDEX('MO Store'!I:I,MATCH('Week Wise OT Hours'!$G220,'MO Store'!$A:$A,0))</f>
        <v>Battleship</v>
      </c>
      <c r="I220" s="89" t="s">
        <v>204</v>
      </c>
      <c r="J220" s="90" t="s">
        <v>2403</v>
      </c>
      <c r="K220" s="38">
        <v>0</v>
      </c>
      <c r="L220" s="39">
        <v>0</v>
      </c>
      <c r="M220" s="39">
        <v>0</v>
      </c>
      <c r="N220" s="39">
        <v>0</v>
      </c>
      <c r="O220" s="39">
        <v>0</v>
      </c>
      <c r="P220" s="39">
        <v>0</v>
      </c>
      <c r="Q220" s="39">
        <v>0</v>
      </c>
      <c r="R220" s="39">
        <v>0</v>
      </c>
      <c r="S220" s="39">
        <v>0</v>
      </c>
      <c r="T220" s="39">
        <v>0</v>
      </c>
      <c r="U220" s="39">
        <v>0</v>
      </c>
      <c r="V220" s="39">
        <v>0</v>
      </c>
      <c r="W220" s="39">
        <v>0</v>
      </c>
      <c r="X220" s="39">
        <v>0</v>
      </c>
      <c r="Y220" s="39">
        <v>0</v>
      </c>
      <c r="Z220" s="39">
        <v>0</v>
      </c>
      <c r="AA220" s="39">
        <v>0</v>
      </c>
      <c r="AB220" s="39">
        <v>0</v>
      </c>
      <c r="AC220" s="39">
        <v>0</v>
      </c>
      <c r="AD220" s="39">
        <v>0</v>
      </c>
    </row>
    <row r="221" spans="1:30" x14ac:dyDescent="0.25">
      <c r="A221" s="39" t="str">
        <f>INDEX('MO Store'!D:D,MATCH('Week Wise OT Hours'!$G221,'MO Store'!$A:$A,0))</f>
        <v>Anthony Galichet</v>
      </c>
      <c r="B221" s="39" t="str">
        <f>INDEX('MO Store'!F:F,MATCH('Week Wise OT Hours'!$G221,'MO Store'!$A:$A,0))</f>
        <v>Romio Hamdar</v>
      </c>
      <c r="C221" s="39" t="str">
        <f>INDEX('MO Store'!G:G,MATCH('Week Wise OT Hours'!$G221,'MO Store'!$A:$A,0))</f>
        <v>Carlos Ayala-Level Up</v>
      </c>
      <c r="D221" s="39" t="str">
        <f>INDEX('MO Store'!E:E,MATCH('Week Wise OT Hours'!$G221,'MO Store'!$A:$A,0))</f>
        <v>Brittanie Braggs</v>
      </c>
      <c r="E221" s="39" t="str">
        <f>INDEX('MO Store'!B:B,MATCH('Week Wise OT Hours'!$G221,'MO Store'!$A:$A,0))</f>
        <v>Houston South West</v>
      </c>
      <c r="F221" s="39" t="str">
        <f>INDEX('MO Store'!C:C,MATCH('Week Wise OT Hours'!$G221,'MO Store'!$A:$A,0))</f>
        <v>Bellaire (Hong Kong Mall)</v>
      </c>
      <c r="G221" s="38">
        <v>209866</v>
      </c>
      <c r="H221" s="40" t="str">
        <f>INDEX('MO Store'!I:I,MATCH('Week Wise OT Hours'!$G221,'MO Store'!$A:$A,0))</f>
        <v>Battleship</v>
      </c>
      <c r="I221" s="89" t="s">
        <v>284</v>
      </c>
      <c r="J221" s="90" t="s">
        <v>2404</v>
      </c>
      <c r="K221" s="38">
        <v>0</v>
      </c>
      <c r="L221" s="39">
        <v>0</v>
      </c>
      <c r="M221" s="39">
        <v>0</v>
      </c>
      <c r="N221" s="39">
        <v>0</v>
      </c>
      <c r="O221" s="39">
        <v>0</v>
      </c>
      <c r="P221" s="39">
        <v>0</v>
      </c>
      <c r="Q221" s="39">
        <v>0</v>
      </c>
      <c r="R221" s="39">
        <v>0</v>
      </c>
      <c r="S221" s="39">
        <v>0</v>
      </c>
      <c r="T221" s="39">
        <v>0</v>
      </c>
      <c r="U221" s="39">
        <v>0</v>
      </c>
      <c r="V221" s="39">
        <v>0</v>
      </c>
      <c r="W221" s="39">
        <v>0</v>
      </c>
      <c r="X221" s="39">
        <v>0</v>
      </c>
      <c r="Y221" s="39">
        <v>0</v>
      </c>
      <c r="Z221" s="39">
        <v>0</v>
      </c>
      <c r="AA221" s="39">
        <v>0</v>
      </c>
      <c r="AB221" s="39">
        <v>0</v>
      </c>
      <c r="AC221" s="39">
        <v>0</v>
      </c>
      <c r="AD221" s="39">
        <v>0</v>
      </c>
    </row>
    <row r="222" spans="1:30" x14ac:dyDescent="0.25">
      <c r="A222" s="39" t="str">
        <f>INDEX('MO Store'!D:D,MATCH('Week Wise OT Hours'!$G222,'MO Store'!$A:$A,0))</f>
        <v>Anthony Galichet</v>
      </c>
      <c r="B222" s="39" t="str">
        <f>INDEX('MO Store'!F:F,MATCH('Week Wise OT Hours'!$G222,'MO Store'!$A:$A,0))</f>
        <v>Romio Hamdar</v>
      </c>
      <c r="C222" s="39" t="str">
        <f>INDEX('MO Store'!G:G,MATCH('Week Wise OT Hours'!$G222,'MO Store'!$A:$A,0))</f>
        <v>Veronica Ramos</v>
      </c>
      <c r="D222" s="39" t="str">
        <f>INDEX('MO Store'!E:E,MATCH('Week Wise OT Hours'!$G222,'MO Store'!$A:$A,0))</f>
        <v>Brittanie Braggs</v>
      </c>
      <c r="E222" s="39" t="str">
        <f>INDEX('MO Store'!B:B,MATCH('Week Wise OT Hours'!$G222,'MO Store'!$A:$A,0))</f>
        <v>San Antonio/Laredo</v>
      </c>
      <c r="F222" s="39" t="str">
        <f>INDEX('MO Store'!C:C,MATCH('Week Wise OT Hours'!$G222,'MO Store'!$A:$A,0))</f>
        <v>Laredo- Bob Bullock</v>
      </c>
      <c r="G222" s="38">
        <v>164638</v>
      </c>
      <c r="H222" s="40" t="str">
        <f>INDEX('MO Store'!I:I,MATCH('Week Wise OT Hours'!$G222,'MO Store'!$A:$A,0))</f>
        <v>Battleship</v>
      </c>
      <c r="I222" s="89" t="s">
        <v>153</v>
      </c>
      <c r="J222" s="90" t="s">
        <v>2405</v>
      </c>
      <c r="K222" s="38">
        <v>0</v>
      </c>
      <c r="L222" s="39">
        <v>0</v>
      </c>
      <c r="M222" s="39">
        <v>0</v>
      </c>
      <c r="N222" s="39">
        <v>0</v>
      </c>
      <c r="O222" s="39">
        <v>0</v>
      </c>
      <c r="P222" s="39">
        <v>0</v>
      </c>
      <c r="Q222" s="39">
        <v>0</v>
      </c>
      <c r="R222" s="39">
        <v>0</v>
      </c>
      <c r="S222" s="39">
        <v>0</v>
      </c>
      <c r="T222" s="39">
        <v>0</v>
      </c>
      <c r="U222" s="39">
        <v>0</v>
      </c>
      <c r="V222" s="39">
        <v>0</v>
      </c>
      <c r="W222" s="39">
        <v>0</v>
      </c>
      <c r="X222" s="39">
        <v>0</v>
      </c>
      <c r="Y222" s="39">
        <v>0</v>
      </c>
      <c r="Z222" s="39">
        <v>0</v>
      </c>
      <c r="AA222" s="39">
        <v>0</v>
      </c>
      <c r="AB222" s="39">
        <v>0</v>
      </c>
      <c r="AC222" s="39">
        <v>0</v>
      </c>
      <c r="AD222" s="39">
        <v>0</v>
      </c>
    </row>
    <row r="223" spans="1:30" x14ac:dyDescent="0.25">
      <c r="A223" s="39" t="str">
        <f>INDEX('MO Store'!D:D,MATCH('Week Wise OT Hours'!$G223,'MO Store'!$A:$A,0))</f>
        <v>Anthony Galichet</v>
      </c>
      <c r="B223" s="39" t="str">
        <f>INDEX('MO Store'!F:F,MATCH('Week Wise OT Hours'!$G223,'MO Store'!$A:$A,0))</f>
        <v>Romio Hamdar</v>
      </c>
      <c r="C223" s="39" t="str">
        <f>INDEX('MO Store'!G:G,MATCH('Week Wise OT Hours'!$G223,'MO Store'!$A:$A,0))</f>
        <v>Suhail Ishaq</v>
      </c>
      <c r="D223" s="39" t="str">
        <f>INDEX('MO Store'!E:E,MATCH('Week Wise OT Hours'!$G223,'MO Store'!$A:$A,0))</f>
        <v>Brittanie Braggs</v>
      </c>
      <c r="E223" s="39" t="str">
        <f>INDEX('MO Store'!B:B,MATCH('Week Wise OT Hours'!$G223,'MO Store'!$A:$A,0))</f>
        <v>Houston North East</v>
      </c>
      <c r="F223" s="39" t="str">
        <f>INDEX('MO Store'!C:C,MATCH('Week Wise OT Hours'!$G223,'MO Store'!$A:$A,0))</f>
        <v>FUQUA Ave</v>
      </c>
      <c r="G223" s="38">
        <v>209867</v>
      </c>
      <c r="H223" s="40" t="str">
        <f>INDEX('MO Store'!I:I,MATCH('Week Wise OT Hours'!$G223,'MO Store'!$A:$A,0))</f>
        <v>Regular</v>
      </c>
      <c r="I223" s="89" t="s">
        <v>286</v>
      </c>
      <c r="J223" s="90" t="s">
        <v>2406</v>
      </c>
      <c r="K223" s="38">
        <v>0</v>
      </c>
      <c r="L223" s="39">
        <v>0</v>
      </c>
      <c r="M223" s="39">
        <v>0</v>
      </c>
      <c r="N223" s="39">
        <v>0</v>
      </c>
      <c r="O223" s="39">
        <v>0</v>
      </c>
      <c r="P223" s="39">
        <v>0</v>
      </c>
      <c r="Q223" s="39">
        <v>0</v>
      </c>
      <c r="R223" s="39">
        <v>0</v>
      </c>
      <c r="S223" s="39">
        <v>0</v>
      </c>
      <c r="T223" s="39">
        <v>0</v>
      </c>
      <c r="U223" s="39">
        <v>0</v>
      </c>
      <c r="V223" s="39">
        <v>0</v>
      </c>
      <c r="W223" s="39">
        <v>0</v>
      </c>
      <c r="X223" s="39">
        <v>0</v>
      </c>
      <c r="Y223" s="39">
        <v>0</v>
      </c>
      <c r="Z223" s="39">
        <v>0</v>
      </c>
      <c r="AA223" s="39">
        <v>0</v>
      </c>
      <c r="AB223" s="39">
        <v>0</v>
      </c>
      <c r="AC223" s="39">
        <v>0</v>
      </c>
      <c r="AD223" s="39">
        <v>0</v>
      </c>
    </row>
    <row r="224" spans="1:30" x14ac:dyDescent="0.25">
      <c r="A224" s="39" t="str">
        <f>INDEX('MO Store'!D:D,MATCH('Week Wise OT Hours'!$G224,'MO Store'!$A:$A,0))</f>
        <v>Anthony Galichet</v>
      </c>
      <c r="B224" s="39" t="str">
        <f>INDEX('MO Store'!F:F,MATCH('Week Wise OT Hours'!$G224,'MO Store'!$A:$A,0))</f>
        <v>Romio Hamdar</v>
      </c>
      <c r="C224" s="39" t="str">
        <f>INDEX('MO Store'!G:G,MATCH('Week Wise OT Hours'!$G224,'MO Store'!$A:$A,0))</f>
        <v>Suhail Ishaq</v>
      </c>
      <c r="D224" s="39" t="str">
        <f>INDEX('MO Store'!E:E,MATCH('Week Wise OT Hours'!$G224,'MO Store'!$A:$A,0))</f>
        <v>Brittanie Braggs</v>
      </c>
      <c r="E224" s="39" t="str">
        <f>INDEX('MO Store'!B:B,MATCH('Week Wise OT Hours'!$G224,'MO Store'!$A:$A,0))</f>
        <v>Houston North East</v>
      </c>
      <c r="F224" s="39" t="str">
        <f>INDEX('MO Store'!C:C,MATCH('Week Wise OT Hours'!$G224,'MO Store'!$A:$A,0))</f>
        <v>Fondren Village</v>
      </c>
      <c r="G224" s="38">
        <v>209863</v>
      </c>
      <c r="H224" s="40" t="str">
        <f>INDEX('MO Store'!I:I,MATCH('Week Wise OT Hours'!$G224,'MO Store'!$A:$A,0))</f>
        <v>Regular</v>
      </c>
      <c r="I224" s="89" t="s">
        <v>273</v>
      </c>
      <c r="J224" s="90" t="s">
        <v>2407</v>
      </c>
      <c r="K224" s="38">
        <v>0</v>
      </c>
      <c r="L224" s="39">
        <v>0</v>
      </c>
      <c r="M224" s="39">
        <v>0</v>
      </c>
      <c r="N224" s="39">
        <v>0</v>
      </c>
      <c r="O224" s="39">
        <v>0</v>
      </c>
      <c r="P224" s="39">
        <v>0</v>
      </c>
      <c r="Q224" s="39">
        <v>0</v>
      </c>
      <c r="R224" s="39">
        <v>0</v>
      </c>
      <c r="S224" s="39">
        <v>0</v>
      </c>
      <c r="T224" s="39">
        <v>0</v>
      </c>
      <c r="U224" s="39">
        <v>0</v>
      </c>
      <c r="V224" s="39">
        <v>0</v>
      </c>
      <c r="W224" s="39">
        <v>0</v>
      </c>
      <c r="X224" s="39">
        <v>0</v>
      </c>
      <c r="Y224" s="39">
        <v>0</v>
      </c>
      <c r="Z224" s="39">
        <v>0</v>
      </c>
      <c r="AA224" s="39">
        <v>0</v>
      </c>
      <c r="AB224" s="39">
        <v>0</v>
      </c>
      <c r="AC224" s="39">
        <v>0</v>
      </c>
      <c r="AD224" s="39">
        <v>0</v>
      </c>
    </row>
    <row r="225" spans="1:30" x14ac:dyDescent="0.25">
      <c r="A225" s="39" t="str">
        <f>INDEX('MO Store'!D:D,MATCH('Week Wise OT Hours'!$G225,'MO Store'!$A:$A,0))</f>
        <v>Anthony Galichet</v>
      </c>
      <c r="B225" s="39" t="str">
        <f>INDEX('MO Store'!F:F,MATCH('Week Wise OT Hours'!$G225,'MO Store'!$A:$A,0))</f>
        <v>No SD</v>
      </c>
      <c r="C225" s="39" t="str">
        <f>INDEX('MO Store'!G:G,MATCH('Week Wise OT Hours'!$G225,'MO Store'!$A:$A,0))</f>
        <v>Susu Leong</v>
      </c>
      <c r="D225" s="39" t="str">
        <f>INDEX('MO Store'!E:E,MATCH('Week Wise OT Hours'!$G225,'MO Store'!$A:$A,0))</f>
        <v>Brittanie Braggs</v>
      </c>
      <c r="E225" s="39" t="str">
        <f>INDEX('MO Store'!B:B,MATCH('Week Wise OT Hours'!$G225,'MO Store'!$A:$A,0))</f>
        <v>Arizona</v>
      </c>
      <c r="F225" s="39" t="str">
        <f>INDEX('MO Store'!C:C,MATCH('Week Wise OT Hours'!$G225,'MO Store'!$A:$A,0))</f>
        <v>Old Vail Plaza</v>
      </c>
      <c r="G225" s="38">
        <v>222262</v>
      </c>
      <c r="H225" s="40" t="str">
        <f>INDEX('MO Store'!I:I,MATCH('Week Wise OT Hours'!$G225,'MO Store'!$A:$A,0))</f>
        <v>Regular</v>
      </c>
      <c r="I225" s="89" t="s">
        <v>116</v>
      </c>
      <c r="J225" s="90" t="s">
        <v>2408</v>
      </c>
      <c r="K225" s="38">
        <v>0</v>
      </c>
      <c r="L225" s="39">
        <v>0</v>
      </c>
      <c r="M225" s="39">
        <v>0</v>
      </c>
      <c r="N225" s="39">
        <v>0</v>
      </c>
      <c r="O225" s="39">
        <v>0</v>
      </c>
      <c r="P225" s="39">
        <v>0</v>
      </c>
      <c r="Q225" s="39">
        <v>0</v>
      </c>
      <c r="R225" s="39">
        <v>0</v>
      </c>
      <c r="S225" s="39">
        <v>0</v>
      </c>
      <c r="T225" s="39">
        <v>0</v>
      </c>
      <c r="U225" s="39">
        <v>0</v>
      </c>
      <c r="V225" s="39">
        <v>0</v>
      </c>
      <c r="W225" s="39">
        <v>0</v>
      </c>
      <c r="X225" s="39">
        <v>0</v>
      </c>
      <c r="Y225" s="39">
        <v>0</v>
      </c>
      <c r="Z225" s="39">
        <v>0</v>
      </c>
      <c r="AA225" s="39">
        <v>0</v>
      </c>
      <c r="AB225" s="39">
        <v>0</v>
      </c>
      <c r="AC225" s="39">
        <v>0</v>
      </c>
      <c r="AD225" s="39">
        <v>0</v>
      </c>
    </row>
    <row r="226" spans="1:30" x14ac:dyDescent="0.25">
      <c r="A226" s="39" t="str">
        <f>INDEX('MO Store'!D:D,MATCH('Week Wise OT Hours'!$G226,'MO Store'!$A:$A,0))</f>
        <v>Anthony Galichet</v>
      </c>
      <c r="B226" s="39" t="str">
        <f>INDEX('MO Store'!F:F,MATCH('Week Wise OT Hours'!$G226,'MO Store'!$A:$A,0))</f>
        <v>Romio Hamdar</v>
      </c>
      <c r="C226" s="39" t="str">
        <f>INDEX('MO Store'!G:G,MATCH('Week Wise OT Hours'!$G226,'MO Store'!$A:$A,0))</f>
        <v>Suhail Ishaq</v>
      </c>
      <c r="D226" s="39" t="str">
        <f>INDEX('MO Store'!E:E,MATCH('Week Wise OT Hours'!$G226,'MO Store'!$A:$A,0))</f>
        <v>Brittanie Braggs</v>
      </c>
      <c r="E226" s="39" t="str">
        <f>INDEX('MO Store'!B:B,MATCH('Week Wise OT Hours'!$G226,'MO Store'!$A:$A,0))</f>
        <v>Houston North East</v>
      </c>
      <c r="F226" s="39" t="str">
        <f>INDEX('MO Store'!C:C,MATCH('Week Wise OT Hours'!$G226,'MO Store'!$A:$A,0))</f>
        <v>Riverstone</v>
      </c>
      <c r="G226" s="38">
        <v>207758</v>
      </c>
      <c r="H226" s="40" t="str">
        <f>INDEX('MO Store'!I:I,MATCH('Week Wise OT Hours'!$G226,'MO Store'!$A:$A,0))</f>
        <v>Flagship</v>
      </c>
      <c r="I226" s="89" t="s">
        <v>165</v>
      </c>
      <c r="J226" s="90" t="s">
        <v>2409</v>
      </c>
      <c r="K226" s="38">
        <v>0</v>
      </c>
      <c r="L226" s="39">
        <v>0</v>
      </c>
      <c r="M226" s="39">
        <v>0</v>
      </c>
      <c r="N226" s="39">
        <v>0</v>
      </c>
      <c r="O226" s="39">
        <v>0</v>
      </c>
      <c r="P226" s="39">
        <v>0</v>
      </c>
      <c r="Q226" s="39">
        <v>0</v>
      </c>
      <c r="R226" s="39">
        <v>0</v>
      </c>
      <c r="S226" s="39">
        <v>0</v>
      </c>
      <c r="T226" s="39">
        <v>0</v>
      </c>
      <c r="U226" s="39">
        <v>0</v>
      </c>
      <c r="V226" s="39">
        <v>0</v>
      </c>
      <c r="W226" s="39">
        <v>0</v>
      </c>
      <c r="X226" s="39">
        <v>0</v>
      </c>
      <c r="Y226" s="39">
        <v>0</v>
      </c>
      <c r="Z226" s="39">
        <v>0</v>
      </c>
      <c r="AA226" s="39">
        <v>0</v>
      </c>
      <c r="AB226" s="39">
        <v>0</v>
      </c>
      <c r="AC226" s="39">
        <v>0</v>
      </c>
      <c r="AD226" s="39">
        <v>0</v>
      </c>
    </row>
    <row r="227" spans="1:30" x14ac:dyDescent="0.25">
      <c r="A227" s="39" t="str">
        <f>INDEX('MO Store'!D:D,MATCH('Week Wise OT Hours'!$G227,'MO Store'!$A:$A,0))</f>
        <v>Anthony Galichet</v>
      </c>
      <c r="B227" s="39" t="str">
        <f>INDEX('MO Store'!F:F,MATCH('Week Wise OT Hours'!$G227,'MO Store'!$A:$A,0))</f>
        <v>No SD</v>
      </c>
      <c r="C227" s="39" t="str">
        <f>INDEX('MO Store'!G:G,MATCH('Week Wise OT Hours'!$G227,'MO Store'!$A:$A,0))</f>
        <v>Jayme Roraff</v>
      </c>
      <c r="D227" s="39" t="str">
        <f>INDEX('MO Store'!E:E,MATCH('Week Wise OT Hours'!$G227,'MO Store'!$A:$A,0))</f>
        <v>Brittanie Braggs</v>
      </c>
      <c r="E227" s="39" t="str">
        <f>INDEX('MO Store'!B:B,MATCH('Week Wise OT Hours'!$G227,'MO Store'!$A:$A,0))</f>
        <v>Wisconsin West</v>
      </c>
      <c r="F227" s="39" t="str">
        <f>INDEX('MO Store'!C:C,MATCH('Week Wise OT Hours'!$G227,'MO Store'!$A:$A,0))</f>
        <v>Tomah Buan Street</v>
      </c>
      <c r="G227" s="38">
        <v>180228</v>
      </c>
      <c r="H227" s="40" t="str">
        <f>INDEX('MO Store'!I:I,MATCH('Week Wise OT Hours'!$G227,'MO Store'!$A:$A,0))</f>
        <v>Battleship</v>
      </c>
      <c r="I227" s="89" t="s">
        <v>221</v>
      </c>
      <c r="J227" s="90" t="s">
        <v>2215</v>
      </c>
      <c r="K227" s="38">
        <v>0</v>
      </c>
      <c r="L227" s="39">
        <v>1.28</v>
      </c>
      <c r="M227" s="39">
        <v>0</v>
      </c>
      <c r="N227" s="39">
        <v>0</v>
      </c>
      <c r="O227" s="39">
        <v>0</v>
      </c>
      <c r="P227" s="39">
        <v>0</v>
      </c>
      <c r="Q227" s="39">
        <v>3.63</v>
      </c>
      <c r="R227" s="39">
        <v>5.4</v>
      </c>
      <c r="S227" s="39">
        <v>5.73</v>
      </c>
      <c r="T227" s="39">
        <v>8.06</v>
      </c>
      <c r="U227" s="39">
        <v>0</v>
      </c>
      <c r="V227" s="39">
        <v>0</v>
      </c>
      <c r="W227" s="39">
        <v>0</v>
      </c>
      <c r="X227" s="39">
        <v>2.2400000000000002</v>
      </c>
      <c r="Y227" s="39">
        <v>0</v>
      </c>
      <c r="Z227" s="39">
        <v>0.3</v>
      </c>
      <c r="AA227" s="39">
        <v>0</v>
      </c>
      <c r="AB227" s="39">
        <v>5.16</v>
      </c>
      <c r="AC227" s="39">
        <v>0.08</v>
      </c>
      <c r="AD227" s="39">
        <v>0.79</v>
      </c>
    </row>
    <row r="228" spans="1:30" x14ac:dyDescent="0.25">
      <c r="A228" s="39" t="str">
        <f>INDEX('MO Store'!D:D,MATCH('Week Wise OT Hours'!$G228,'MO Store'!$A:$A,0))</f>
        <v>Anthony Galichet</v>
      </c>
      <c r="B228" s="39" t="str">
        <f>INDEX('MO Store'!F:F,MATCH('Week Wise OT Hours'!$G228,'MO Store'!$A:$A,0))</f>
        <v>Romio Hamdar</v>
      </c>
      <c r="C228" s="39" t="str">
        <f>INDEX('MO Store'!G:G,MATCH('Week Wise OT Hours'!$G228,'MO Store'!$A:$A,0))</f>
        <v>Veronica Ramos</v>
      </c>
      <c r="D228" s="39" t="str">
        <f>INDEX('MO Store'!E:E,MATCH('Week Wise OT Hours'!$G228,'MO Store'!$A:$A,0))</f>
        <v>Brittanie Braggs</v>
      </c>
      <c r="E228" s="39" t="str">
        <f>INDEX('MO Store'!B:B,MATCH('Week Wise OT Hours'!$G228,'MO Store'!$A:$A,0))</f>
        <v>San Antonio/Laredo</v>
      </c>
      <c r="F228" s="39" t="str">
        <f>INDEX('MO Store'!C:C,MATCH('Week Wise OT Hours'!$G228,'MO Store'!$A:$A,0))</f>
        <v>Uvalde</v>
      </c>
      <c r="G228" s="38">
        <v>215747</v>
      </c>
      <c r="H228" s="40" t="str">
        <f>INDEX('MO Store'!I:I,MATCH('Week Wise OT Hours'!$G228,'MO Store'!$A:$A,0))</f>
        <v>Flagship</v>
      </c>
      <c r="I228" s="89" t="s">
        <v>327</v>
      </c>
      <c r="J228" s="90" t="s">
        <v>2410</v>
      </c>
      <c r="K228" s="38">
        <v>0</v>
      </c>
      <c r="L228" s="39">
        <v>0</v>
      </c>
      <c r="M228" s="39">
        <v>0</v>
      </c>
      <c r="N228" s="39">
        <v>0</v>
      </c>
      <c r="O228" s="39">
        <v>0</v>
      </c>
      <c r="P228" s="39">
        <v>0</v>
      </c>
      <c r="Q228" s="39">
        <v>0</v>
      </c>
      <c r="R228" s="39">
        <v>0</v>
      </c>
      <c r="S228" s="39">
        <v>0</v>
      </c>
      <c r="T228" s="39">
        <v>0</v>
      </c>
      <c r="U228" s="39">
        <v>0</v>
      </c>
      <c r="V228" s="39">
        <v>0</v>
      </c>
      <c r="W228" s="39">
        <v>0</v>
      </c>
      <c r="X228" s="39">
        <v>0</v>
      </c>
      <c r="Y228" s="39">
        <v>0</v>
      </c>
      <c r="Z228" s="39">
        <v>0</v>
      </c>
      <c r="AA228" s="39">
        <v>0</v>
      </c>
      <c r="AB228" s="39">
        <v>0</v>
      </c>
      <c r="AC228" s="39">
        <v>0</v>
      </c>
      <c r="AD228" s="39">
        <v>0</v>
      </c>
    </row>
    <row r="229" spans="1:30" x14ac:dyDescent="0.25">
      <c r="A229" s="39" t="str">
        <f>INDEX('MO Store'!D:D,MATCH('Week Wise OT Hours'!$G229,'MO Store'!$A:$A,0))</f>
        <v>Anthony Galichet</v>
      </c>
      <c r="B229" s="39" t="str">
        <f>INDEX('MO Store'!F:F,MATCH('Week Wise OT Hours'!$G229,'MO Store'!$A:$A,0))</f>
        <v>Romio Hamdar</v>
      </c>
      <c r="C229" s="39" t="str">
        <f>INDEX('MO Store'!G:G,MATCH('Week Wise OT Hours'!$G229,'MO Store'!$A:$A,0))</f>
        <v>Carlos Ayala-Level Up</v>
      </c>
      <c r="D229" s="39" t="str">
        <f>INDEX('MO Store'!E:E,MATCH('Week Wise OT Hours'!$G229,'MO Store'!$A:$A,0))</f>
        <v>Brittanie Braggs</v>
      </c>
      <c r="E229" s="39" t="str">
        <f>INDEX('MO Store'!B:B,MATCH('Week Wise OT Hours'!$G229,'MO Store'!$A:$A,0))</f>
        <v>Houston South West</v>
      </c>
      <c r="F229" s="39" t="str">
        <f>INDEX('MO Store'!C:C,MATCH('Week Wise OT Hours'!$G229,'MO Store'!$A:$A,0))</f>
        <v>Memorial Dr</v>
      </c>
      <c r="G229" s="38">
        <v>213409</v>
      </c>
      <c r="H229" s="40" t="str">
        <f>INDEX('MO Store'!I:I,MATCH('Week Wise OT Hours'!$G229,'MO Store'!$A:$A,0))</f>
        <v>Regular</v>
      </c>
      <c r="I229" s="89" t="s">
        <v>310</v>
      </c>
      <c r="J229" s="90" t="s">
        <v>2222</v>
      </c>
      <c r="K229" s="38">
        <v>0</v>
      </c>
      <c r="L229" s="39">
        <v>0</v>
      </c>
      <c r="M229" s="39">
        <v>0</v>
      </c>
      <c r="N229" s="39">
        <v>0</v>
      </c>
      <c r="O229" s="39">
        <v>0</v>
      </c>
      <c r="P229" s="39">
        <v>0</v>
      </c>
      <c r="Q229" s="39">
        <v>0</v>
      </c>
      <c r="R229" s="39">
        <v>0</v>
      </c>
      <c r="S229" s="39">
        <v>0</v>
      </c>
      <c r="T229" s="39">
        <v>0</v>
      </c>
      <c r="U229" s="39">
        <v>0</v>
      </c>
      <c r="V229" s="39">
        <v>0</v>
      </c>
      <c r="W229" s="39">
        <v>0</v>
      </c>
      <c r="X229" s="39">
        <v>0</v>
      </c>
      <c r="Y229" s="39">
        <v>0</v>
      </c>
      <c r="Z229" s="39">
        <v>0</v>
      </c>
      <c r="AA229" s="39">
        <v>0</v>
      </c>
      <c r="AB229" s="39">
        <v>0</v>
      </c>
      <c r="AC229" s="39">
        <v>0</v>
      </c>
      <c r="AD229" s="39">
        <v>0</v>
      </c>
    </row>
    <row r="230" spans="1:30" x14ac:dyDescent="0.25">
      <c r="A230" s="39" t="str">
        <f>INDEX('MO Store'!D:D,MATCH('Week Wise OT Hours'!$G230,'MO Store'!$A:$A,0))</f>
        <v>Anthony Galichet</v>
      </c>
      <c r="B230" s="39" t="str">
        <f>INDEX('MO Store'!F:F,MATCH('Week Wise OT Hours'!$G230,'MO Store'!$A:$A,0))</f>
        <v>No SD</v>
      </c>
      <c r="C230" s="39" t="str">
        <f>INDEX('MO Store'!G:G,MATCH('Week Wise OT Hours'!$G230,'MO Store'!$A:$A,0))</f>
        <v>Susu Leong</v>
      </c>
      <c r="D230" s="39" t="str">
        <f>INDEX('MO Store'!E:E,MATCH('Week Wise OT Hours'!$G230,'MO Store'!$A:$A,0))</f>
        <v>Brittanie Braggs</v>
      </c>
      <c r="E230" s="39" t="str">
        <f>INDEX('MO Store'!B:B,MATCH('Week Wise OT Hours'!$G230,'MO Store'!$A:$A,0))</f>
        <v>Arizona</v>
      </c>
      <c r="F230" s="39" t="str">
        <f>INDEX('MO Store'!C:C,MATCH('Week Wise OT Hours'!$G230,'MO Store'!$A:$A,0))</f>
        <v>MIDVALE PLAZA</v>
      </c>
      <c r="G230" s="38">
        <v>216515</v>
      </c>
      <c r="H230" s="40" t="str">
        <f>INDEX('MO Store'!I:I,MATCH('Week Wise OT Hours'!$G230,'MO Store'!$A:$A,0))</f>
        <v>Regular</v>
      </c>
      <c r="I230" s="89" t="s">
        <v>338</v>
      </c>
      <c r="J230" s="90" t="s">
        <v>2223</v>
      </c>
      <c r="K230" s="38">
        <v>0</v>
      </c>
      <c r="L230" s="39">
        <v>0</v>
      </c>
      <c r="M230" s="39">
        <v>0</v>
      </c>
      <c r="N230" s="39">
        <v>0</v>
      </c>
      <c r="O230" s="39">
        <v>0</v>
      </c>
      <c r="P230" s="39">
        <v>0</v>
      </c>
      <c r="Q230" s="39">
        <v>0</v>
      </c>
      <c r="R230" s="39">
        <v>0</v>
      </c>
      <c r="S230" s="39">
        <v>0</v>
      </c>
      <c r="T230" s="39">
        <v>0</v>
      </c>
      <c r="U230" s="39">
        <v>0</v>
      </c>
      <c r="V230" s="39">
        <v>0</v>
      </c>
      <c r="W230" s="39">
        <v>0</v>
      </c>
      <c r="X230" s="39">
        <v>0</v>
      </c>
      <c r="Y230" s="39">
        <v>0</v>
      </c>
      <c r="Z230" s="39">
        <v>0</v>
      </c>
      <c r="AA230" s="39">
        <v>0</v>
      </c>
      <c r="AB230" s="39">
        <v>0</v>
      </c>
      <c r="AC230" s="39">
        <v>0</v>
      </c>
      <c r="AD230" s="39">
        <v>0</v>
      </c>
    </row>
    <row r="231" spans="1:30" x14ac:dyDescent="0.25">
      <c r="A231" s="39" t="str">
        <f>INDEX('MO Store'!D:D,MATCH('Week Wise OT Hours'!$G231,'MO Store'!$A:$A,0))</f>
        <v>Anthony Galichet</v>
      </c>
      <c r="B231" s="39" t="str">
        <f>INDEX('MO Store'!F:F,MATCH('Week Wise OT Hours'!$G231,'MO Store'!$A:$A,0))</f>
        <v>Romio Hamdar</v>
      </c>
      <c r="C231" s="39" t="str">
        <f>INDEX('MO Store'!G:G,MATCH('Week Wise OT Hours'!$G231,'MO Store'!$A:$A,0))</f>
        <v>Carlos Ayala-Level Up</v>
      </c>
      <c r="D231" s="39" t="str">
        <f>INDEX('MO Store'!E:E,MATCH('Week Wise OT Hours'!$G231,'MO Store'!$A:$A,0))</f>
        <v>Brittanie Braggs</v>
      </c>
      <c r="E231" s="39" t="str">
        <f>INDEX('MO Store'!B:B,MATCH('Week Wise OT Hours'!$G231,'MO Store'!$A:$A,0))</f>
        <v>Houston South West</v>
      </c>
      <c r="F231" s="39" t="str">
        <f>INDEX('MO Store'!C:C,MATCH('Week Wise OT Hours'!$G231,'MO Store'!$A:$A,0))</f>
        <v>The Grid</v>
      </c>
      <c r="G231" s="38">
        <v>209858</v>
      </c>
      <c r="H231" s="40" t="str">
        <f>INDEX('MO Store'!I:I,MATCH('Week Wise OT Hours'!$G231,'MO Store'!$A:$A,0))</f>
        <v>Battleship</v>
      </c>
      <c r="I231" s="89" t="s">
        <v>263</v>
      </c>
      <c r="J231" s="90" t="s">
        <v>2411</v>
      </c>
      <c r="K231" s="38">
        <v>0</v>
      </c>
      <c r="L231" s="39">
        <v>0</v>
      </c>
      <c r="M231" s="39">
        <v>0</v>
      </c>
      <c r="N231" s="39">
        <v>0</v>
      </c>
      <c r="O231" s="39">
        <v>0</v>
      </c>
      <c r="P231" s="39">
        <v>0</v>
      </c>
      <c r="Q231" s="39">
        <v>0</v>
      </c>
      <c r="R231" s="39">
        <v>0</v>
      </c>
      <c r="S231" s="39">
        <v>0</v>
      </c>
      <c r="T231" s="39">
        <v>0</v>
      </c>
      <c r="U231" s="39">
        <v>0</v>
      </c>
      <c r="V231" s="39">
        <v>0</v>
      </c>
      <c r="W231" s="39">
        <v>0</v>
      </c>
      <c r="X231" s="39">
        <v>0</v>
      </c>
      <c r="Y231" s="39">
        <v>0</v>
      </c>
      <c r="Z231" s="39">
        <v>0</v>
      </c>
      <c r="AA231" s="39">
        <v>0</v>
      </c>
      <c r="AB231" s="39">
        <v>0</v>
      </c>
      <c r="AC231" s="39">
        <v>0</v>
      </c>
      <c r="AD231" s="39">
        <v>0</v>
      </c>
    </row>
    <row r="232" spans="1:30" x14ac:dyDescent="0.25">
      <c r="A232" s="39" t="str">
        <f>INDEX('MO Store'!D:D,MATCH('Week Wise OT Hours'!$G232,'MO Store'!$A:$A,0))</f>
        <v>Anthony Galichet</v>
      </c>
      <c r="B232" s="39" t="str">
        <f>INDEX('MO Store'!F:F,MATCH('Week Wise OT Hours'!$G232,'MO Store'!$A:$A,0))</f>
        <v>No SD</v>
      </c>
      <c r="C232" s="39" t="str">
        <f>INDEX('MO Store'!G:G,MATCH('Week Wise OT Hours'!$G232,'MO Store'!$A:$A,0))</f>
        <v>Susu Leong</v>
      </c>
      <c r="D232" s="39" t="str">
        <f>INDEX('MO Store'!E:E,MATCH('Week Wise OT Hours'!$G232,'MO Store'!$A:$A,0))</f>
        <v>Brittanie Braggs</v>
      </c>
      <c r="E232" s="39" t="str">
        <f>INDEX('MO Store'!B:B,MATCH('Week Wise OT Hours'!$G232,'MO Store'!$A:$A,0))</f>
        <v>Arizona</v>
      </c>
      <c r="F232" s="39" t="str">
        <f>INDEX('MO Store'!C:C,MATCH('Week Wise OT Hours'!$G232,'MO Store'!$A:$A,0))</f>
        <v>Legacy Village</v>
      </c>
      <c r="G232" s="38">
        <v>178016</v>
      </c>
      <c r="H232" s="40" t="str">
        <f>INDEX('MO Store'!I:I,MATCH('Week Wise OT Hours'!$G232,'MO Store'!$A:$A,0))</f>
        <v>Regular</v>
      </c>
      <c r="I232" s="89" t="s">
        <v>130</v>
      </c>
      <c r="J232" s="90" t="s">
        <v>2412</v>
      </c>
      <c r="K232" s="38">
        <v>0</v>
      </c>
      <c r="L232" s="39">
        <v>0</v>
      </c>
      <c r="M232" s="39">
        <v>0</v>
      </c>
      <c r="N232" s="39">
        <v>0</v>
      </c>
      <c r="O232" s="39">
        <v>0</v>
      </c>
      <c r="P232" s="39">
        <v>0</v>
      </c>
      <c r="Q232" s="39">
        <v>0</v>
      </c>
      <c r="R232" s="39">
        <v>0</v>
      </c>
      <c r="S232" s="39">
        <v>0</v>
      </c>
      <c r="T232" s="39">
        <v>0</v>
      </c>
      <c r="U232" s="39">
        <v>0</v>
      </c>
      <c r="V232" s="39">
        <v>0</v>
      </c>
      <c r="W232" s="39">
        <v>0</v>
      </c>
      <c r="X232" s="39">
        <v>0</v>
      </c>
      <c r="Y232" s="39">
        <v>0</v>
      </c>
      <c r="Z232" s="39">
        <v>0</v>
      </c>
      <c r="AA232" s="39">
        <v>0</v>
      </c>
      <c r="AB232" s="39">
        <v>0</v>
      </c>
      <c r="AC232" s="39">
        <v>0</v>
      </c>
      <c r="AD232" s="39">
        <v>0</v>
      </c>
    </row>
    <row r="233" spans="1:30" x14ac:dyDescent="0.25">
      <c r="A233" s="39" t="str">
        <f>INDEX('MO Store'!D:D,MATCH('Week Wise OT Hours'!$G233,'MO Store'!$A:$A,0))</f>
        <v>Anthony Galichet</v>
      </c>
      <c r="B233" s="39" t="str">
        <f>INDEX('MO Store'!F:F,MATCH('Week Wise OT Hours'!$G233,'MO Store'!$A:$A,0))</f>
        <v>Romio Hamdar</v>
      </c>
      <c r="C233" s="39" t="str">
        <f>INDEX('MO Store'!G:G,MATCH('Week Wise OT Hours'!$G233,'MO Store'!$A:$A,0))</f>
        <v>Veronica Ramos</v>
      </c>
      <c r="D233" s="39" t="str">
        <f>INDEX('MO Store'!E:E,MATCH('Week Wise OT Hours'!$G233,'MO Store'!$A:$A,0))</f>
        <v>Brittanie Braggs</v>
      </c>
      <c r="E233" s="39" t="str">
        <f>INDEX('MO Store'!B:B,MATCH('Week Wise OT Hours'!$G233,'MO Store'!$A:$A,0))</f>
        <v>San Antonio/Laredo</v>
      </c>
      <c r="F233" s="39" t="str">
        <f>INDEX('MO Store'!C:C,MATCH('Week Wise OT Hours'!$G233,'MO Store'!$A:$A,0))</f>
        <v>Uvalde</v>
      </c>
      <c r="G233" s="38">
        <v>215747</v>
      </c>
      <c r="H233" s="40" t="str">
        <f>INDEX('MO Store'!I:I,MATCH('Week Wise OT Hours'!$G233,'MO Store'!$A:$A,0))</f>
        <v>Flagship</v>
      </c>
      <c r="I233" s="89" t="s">
        <v>132</v>
      </c>
      <c r="J233" s="90" t="s">
        <v>2413</v>
      </c>
      <c r="K233" s="38">
        <v>0</v>
      </c>
      <c r="L233" s="39">
        <v>0</v>
      </c>
      <c r="M233" s="39">
        <v>0</v>
      </c>
      <c r="N233" s="39">
        <v>0</v>
      </c>
      <c r="O233" s="39">
        <v>0</v>
      </c>
      <c r="P233" s="39">
        <v>0</v>
      </c>
      <c r="Q233" s="39">
        <v>0</v>
      </c>
      <c r="R233" s="39">
        <v>0</v>
      </c>
      <c r="S233" s="39">
        <v>0</v>
      </c>
      <c r="T233" s="39">
        <v>0</v>
      </c>
      <c r="U233" s="39">
        <v>0</v>
      </c>
      <c r="V233" s="39">
        <v>0</v>
      </c>
      <c r="W233" s="39">
        <v>0</v>
      </c>
      <c r="X233" s="39">
        <v>0</v>
      </c>
      <c r="Y233" s="39">
        <v>0</v>
      </c>
      <c r="Z233" s="39">
        <v>0</v>
      </c>
      <c r="AA233" s="39">
        <v>0</v>
      </c>
      <c r="AB233" s="39">
        <v>0</v>
      </c>
      <c r="AC233" s="39">
        <v>0</v>
      </c>
      <c r="AD233" s="39">
        <v>0</v>
      </c>
    </row>
    <row r="234" spans="1:30" x14ac:dyDescent="0.25">
      <c r="A234" s="39" t="str">
        <f>INDEX('MO Store'!D:D,MATCH('Week Wise OT Hours'!$G234,'MO Store'!$A:$A,0))</f>
        <v>Anthony Galichet</v>
      </c>
      <c r="B234" s="39" t="str">
        <f>INDEX('MO Store'!F:F,MATCH('Week Wise OT Hours'!$G234,'MO Store'!$A:$A,0))</f>
        <v>Romio Hamdar</v>
      </c>
      <c r="C234" s="39" t="str">
        <f>INDEX('MO Store'!G:G,MATCH('Week Wise OT Hours'!$G234,'MO Store'!$A:$A,0))</f>
        <v>Carlos Ayala-Level Up</v>
      </c>
      <c r="D234" s="39" t="str">
        <f>INDEX('MO Store'!E:E,MATCH('Week Wise OT Hours'!$G234,'MO Store'!$A:$A,0))</f>
        <v>Brittanie Braggs</v>
      </c>
      <c r="E234" s="39" t="str">
        <f>INDEX('MO Store'!B:B,MATCH('Week Wise OT Hours'!$G234,'MO Store'!$A:$A,0))</f>
        <v>Houston South West</v>
      </c>
      <c r="F234" s="39" t="str">
        <f>INDEX('MO Store'!C:C,MATCH('Week Wise OT Hours'!$G234,'MO Store'!$A:$A,0))</f>
        <v>Memorial Dr</v>
      </c>
      <c r="G234" s="38">
        <v>213409</v>
      </c>
      <c r="H234" s="40" t="str">
        <f>INDEX('MO Store'!I:I,MATCH('Week Wise OT Hours'!$G234,'MO Store'!$A:$A,0))</f>
        <v>Regular</v>
      </c>
      <c r="I234" s="89" t="s">
        <v>141</v>
      </c>
      <c r="J234" s="90" t="s">
        <v>2414</v>
      </c>
      <c r="K234" s="38">
        <v>0</v>
      </c>
      <c r="L234" s="39">
        <v>0</v>
      </c>
      <c r="M234" s="39">
        <v>0</v>
      </c>
      <c r="N234" s="39">
        <v>0</v>
      </c>
      <c r="O234" s="39">
        <v>0</v>
      </c>
      <c r="P234" s="39">
        <v>0</v>
      </c>
      <c r="Q234" s="39">
        <v>0</v>
      </c>
      <c r="R234" s="39">
        <v>0</v>
      </c>
      <c r="S234" s="39">
        <v>0</v>
      </c>
      <c r="T234" s="39">
        <v>0</v>
      </c>
      <c r="U234" s="39">
        <v>0</v>
      </c>
      <c r="V234" s="39">
        <v>0</v>
      </c>
      <c r="W234" s="39">
        <v>0</v>
      </c>
      <c r="X234" s="39">
        <v>0</v>
      </c>
      <c r="Y234" s="39">
        <v>0</v>
      </c>
      <c r="Z234" s="39">
        <v>0</v>
      </c>
      <c r="AA234" s="39">
        <v>0</v>
      </c>
      <c r="AB234" s="39">
        <v>0</v>
      </c>
      <c r="AC234" s="39">
        <v>0</v>
      </c>
      <c r="AD234" s="39">
        <v>0</v>
      </c>
    </row>
    <row r="235" spans="1:30" x14ac:dyDescent="0.25">
      <c r="A235" s="39" t="str">
        <f>INDEX('MO Store'!D:D,MATCH('Week Wise OT Hours'!$G235,'MO Store'!$A:$A,0))</f>
        <v>Anthony Galichet</v>
      </c>
      <c r="B235" s="39" t="str">
        <f>INDEX('MO Store'!F:F,MATCH('Week Wise OT Hours'!$G235,'MO Store'!$A:$A,0))</f>
        <v>Romio Hamdar</v>
      </c>
      <c r="C235" s="39" t="str">
        <f>INDEX('MO Store'!G:G,MATCH('Week Wise OT Hours'!$G235,'MO Store'!$A:$A,0))</f>
        <v>Suhail Ishaq</v>
      </c>
      <c r="D235" s="39" t="str">
        <f>INDEX('MO Store'!E:E,MATCH('Week Wise OT Hours'!$G235,'MO Store'!$A:$A,0))</f>
        <v>Brittanie Braggs</v>
      </c>
      <c r="E235" s="39" t="str">
        <f>INDEX('MO Store'!B:B,MATCH('Week Wise OT Hours'!$G235,'MO Store'!$A:$A,0))</f>
        <v>Houston North East</v>
      </c>
      <c r="F235" s="39" t="str">
        <f>INDEX('MO Store'!C:C,MATCH('Week Wise OT Hours'!$G235,'MO Store'!$A:$A,0))</f>
        <v>Rosenberg</v>
      </c>
      <c r="G235" s="38">
        <v>219200</v>
      </c>
      <c r="H235" s="40" t="str">
        <f>INDEX('MO Store'!I:I,MATCH('Week Wise OT Hours'!$G235,'MO Store'!$A:$A,0))</f>
        <v>Focus</v>
      </c>
      <c r="I235" s="89" t="s">
        <v>140</v>
      </c>
      <c r="J235" s="90" t="s">
        <v>2415</v>
      </c>
      <c r="K235" s="38">
        <v>0</v>
      </c>
      <c r="L235" s="39">
        <v>0</v>
      </c>
      <c r="M235" s="39">
        <v>0</v>
      </c>
      <c r="N235" s="39">
        <v>0</v>
      </c>
      <c r="O235" s="39">
        <v>0</v>
      </c>
      <c r="P235" s="39">
        <v>0</v>
      </c>
      <c r="Q235" s="39">
        <v>0</v>
      </c>
      <c r="R235" s="39">
        <v>0</v>
      </c>
      <c r="S235" s="39">
        <v>0</v>
      </c>
      <c r="T235" s="39">
        <v>0</v>
      </c>
      <c r="U235" s="39">
        <v>0</v>
      </c>
      <c r="V235" s="39">
        <v>0</v>
      </c>
      <c r="W235" s="39">
        <v>0</v>
      </c>
      <c r="X235" s="39">
        <v>0</v>
      </c>
      <c r="Y235" s="39">
        <v>0</v>
      </c>
      <c r="Z235" s="39">
        <v>0</v>
      </c>
      <c r="AA235" s="39">
        <v>0</v>
      </c>
      <c r="AB235" s="39">
        <v>0</v>
      </c>
      <c r="AC235" s="39">
        <v>0</v>
      </c>
      <c r="AD235" s="39">
        <v>0</v>
      </c>
    </row>
    <row r="236" spans="1:30" x14ac:dyDescent="0.25">
      <c r="A236" s="39" t="str">
        <f>INDEX('MO Store'!D:D,MATCH('Week Wise OT Hours'!$G236,'MO Store'!$A:$A,0))</f>
        <v>Anthony Galichet</v>
      </c>
      <c r="B236" s="39" t="str">
        <f>INDEX('MO Store'!F:F,MATCH('Week Wise OT Hours'!$G236,'MO Store'!$A:$A,0))</f>
        <v>Romio Hamdar</v>
      </c>
      <c r="C236" s="39" t="str">
        <f>INDEX('MO Store'!G:G,MATCH('Week Wise OT Hours'!$G236,'MO Store'!$A:$A,0))</f>
        <v>Suhail Ishaq</v>
      </c>
      <c r="D236" s="39" t="str">
        <f>INDEX('MO Store'!E:E,MATCH('Week Wise OT Hours'!$G236,'MO Store'!$A:$A,0))</f>
        <v>Brittanie Braggs</v>
      </c>
      <c r="E236" s="39" t="str">
        <f>INDEX('MO Store'!B:B,MATCH('Week Wise OT Hours'!$G236,'MO Store'!$A:$A,0))</f>
        <v>Houston North East</v>
      </c>
      <c r="F236" s="39" t="str">
        <f>INDEX('MO Store'!C:C,MATCH('Week Wise OT Hours'!$G236,'MO Store'!$A:$A,0))</f>
        <v>FUQUA Ave</v>
      </c>
      <c r="G236" s="38">
        <v>209867</v>
      </c>
      <c r="H236" s="40" t="str">
        <f>INDEX('MO Store'!I:I,MATCH('Week Wise OT Hours'!$G236,'MO Store'!$A:$A,0))</f>
        <v>Regular</v>
      </c>
      <c r="I236" s="89" t="s">
        <v>411</v>
      </c>
      <c r="J236" s="90" t="s">
        <v>2416</v>
      </c>
      <c r="K236" s="38">
        <v>0</v>
      </c>
      <c r="L236" s="39">
        <v>0</v>
      </c>
      <c r="M236" s="39">
        <v>0</v>
      </c>
      <c r="N236" s="39">
        <v>0</v>
      </c>
      <c r="O236" s="39">
        <v>0</v>
      </c>
      <c r="P236" s="39">
        <v>0</v>
      </c>
      <c r="Q236" s="39">
        <v>0</v>
      </c>
      <c r="R236" s="39">
        <v>0</v>
      </c>
      <c r="S236" s="39">
        <v>0</v>
      </c>
      <c r="T236" s="39">
        <v>0</v>
      </c>
      <c r="U236" s="39">
        <v>0</v>
      </c>
      <c r="V236" s="39">
        <v>0</v>
      </c>
      <c r="W236" s="39">
        <v>0</v>
      </c>
      <c r="X236" s="39">
        <v>0</v>
      </c>
      <c r="Y236" s="39">
        <v>0</v>
      </c>
      <c r="Z236" s="39">
        <v>0</v>
      </c>
      <c r="AA236" s="39">
        <v>0</v>
      </c>
      <c r="AB236" s="39">
        <v>0</v>
      </c>
      <c r="AC236" s="39">
        <v>0</v>
      </c>
      <c r="AD236" s="39">
        <v>0</v>
      </c>
    </row>
    <row r="237" spans="1:30" x14ac:dyDescent="0.25">
      <c r="A237" s="39" t="str">
        <f>INDEX('MO Store'!D:D,MATCH('Week Wise OT Hours'!$G237,'MO Store'!$A:$A,0))</f>
        <v>Anthony Galichet</v>
      </c>
      <c r="B237" s="39" t="str">
        <f>INDEX('MO Store'!F:F,MATCH('Week Wise OT Hours'!$G237,'MO Store'!$A:$A,0))</f>
        <v>Romio Hamdar</v>
      </c>
      <c r="C237" s="39" t="str">
        <f>INDEX('MO Store'!G:G,MATCH('Week Wise OT Hours'!$G237,'MO Store'!$A:$A,0))</f>
        <v>Isreal Gomez- Level Up</v>
      </c>
      <c r="D237" s="39" t="str">
        <f>INDEX('MO Store'!E:E,MATCH('Week Wise OT Hours'!$G237,'MO Store'!$A:$A,0))</f>
        <v>Brittanie Braggs</v>
      </c>
      <c r="E237" s="39" t="str">
        <f>INDEX('MO Store'!B:B,MATCH('Week Wise OT Hours'!$G237,'MO Store'!$A:$A,0))</f>
        <v>Houston East</v>
      </c>
      <c r="F237" s="39" t="str">
        <f>INDEX('MO Store'!C:C,MATCH('Week Wise OT Hours'!$G237,'MO Store'!$A:$A,0))</f>
        <v>Baytown</v>
      </c>
      <c r="G237" s="38">
        <v>219201</v>
      </c>
      <c r="H237" s="40" t="str">
        <f>INDEX('MO Store'!I:I,MATCH('Week Wise OT Hours'!$G237,'MO Store'!$A:$A,0))</f>
        <v>Regular</v>
      </c>
      <c r="I237" s="89" t="s">
        <v>417</v>
      </c>
      <c r="J237" s="90" t="s">
        <v>2417</v>
      </c>
      <c r="K237" s="38">
        <v>0</v>
      </c>
      <c r="L237" s="39">
        <v>0</v>
      </c>
      <c r="M237" s="39">
        <v>0</v>
      </c>
      <c r="N237" s="39">
        <v>0</v>
      </c>
      <c r="O237" s="39">
        <v>0</v>
      </c>
      <c r="P237" s="39">
        <v>0</v>
      </c>
      <c r="Q237" s="39">
        <v>0</v>
      </c>
      <c r="R237" s="39">
        <v>0</v>
      </c>
      <c r="S237" s="39">
        <v>0</v>
      </c>
      <c r="T237" s="39">
        <v>0</v>
      </c>
      <c r="U237" s="39">
        <v>0</v>
      </c>
      <c r="V237" s="39">
        <v>0</v>
      </c>
      <c r="W237" s="39">
        <v>0</v>
      </c>
      <c r="X237" s="39">
        <v>0</v>
      </c>
      <c r="Y237" s="39">
        <v>0</v>
      </c>
      <c r="Z237" s="39">
        <v>0</v>
      </c>
      <c r="AA237" s="39">
        <v>0</v>
      </c>
      <c r="AB237" s="39">
        <v>0</v>
      </c>
      <c r="AC237" s="39">
        <v>0</v>
      </c>
      <c r="AD237" s="39">
        <v>0</v>
      </c>
    </row>
    <row r="238" spans="1:30" x14ac:dyDescent="0.25">
      <c r="A238" s="39" t="str">
        <f>INDEX('MO Store'!D:D,MATCH('Week Wise OT Hours'!$G238,'MO Store'!$A:$A,0))</f>
        <v>Anthony Galichet</v>
      </c>
      <c r="B238" s="39" t="str">
        <f>INDEX('MO Store'!F:F,MATCH('Week Wise OT Hours'!$G238,'MO Store'!$A:$A,0))</f>
        <v>No SD</v>
      </c>
      <c r="C238" s="39" t="str">
        <f>INDEX('MO Store'!G:G,MATCH('Week Wise OT Hours'!$G238,'MO Store'!$A:$A,0))</f>
        <v>Susu Leong</v>
      </c>
      <c r="D238" s="39" t="str">
        <f>INDEX('MO Store'!E:E,MATCH('Week Wise OT Hours'!$G238,'MO Store'!$A:$A,0))</f>
        <v>Brittanie Braggs</v>
      </c>
      <c r="E238" s="39" t="str">
        <f>INDEX('MO Store'!B:B,MATCH('Week Wise OT Hours'!$G238,'MO Store'!$A:$A,0))</f>
        <v>Arizona</v>
      </c>
      <c r="F238" s="39" t="str">
        <f>INDEX('MO Store'!C:C,MATCH('Week Wise OT Hours'!$G238,'MO Store'!$A:$A,0))</f>
        <v>Legacy Village</v>
      </c>
      <c r="G238" s="38">
        <v>178016</v>
      </c>
      <c r="H238" s="40" t="str">
        <f>INDEX('MO Store'!I:I,MATCH('Week Wise OT Hours'!$G238,'MO Store'!$A:$A,0))</f>
        <v>Regular</v>
      </c>
      <c r="I238" s="89" t="s">
        <v>205</v>
      </c>
      <c r="J238" s="90" t="s">
        <v>2418</v>
      </c>
      <c r="K238" s="38">
        <v>0</v>
      </c>
      <c r="L238" s="39">
        <v>0</v>
      </c>
      <c r="M238" s="39">
        <v>0</v>
      </c>
      <c r="N238" s="39">
        <v>0</v>
      </c>
      <c r="O238" s="39">
        <v>0</v>
      </c>
      <c r="P238" s="39">
        <v>0</v>
      </c>
      <c r="Q238" s="39">
        <v>0</v>
      </c>
      <c r="R238" s="39">
        <v>0</v>
      </c>
      <c r="S238" s="39">
        <v>0</v>
      </c>
      <c r="T238" s="39">
        <v>0</v>
      </c>
      <c r="U238" s="39">
        <v>0</v>
      </c>
      <c r="V238" s="39">
        <v>0</v>
      </c>
      <c r="W238" s="39">
        <v>0</v>
      </c>
      <c r="X238" s="39">
        <v>0</v>
      </c>
      <c r="Y238" s="39">
        <v>0</v>
      </c>
      <c r="Z238" s="39">
        <v>0</v>
      </c>
      <c r="AA238" s="39">
        <v>0</v>
      </c>
      <c r="AB238" s="39">
        <v>0</v>
      </c>
      <c r="AC238" s="39">
        <v>0</v>
      </c>
      <c r="AD238" s="39">
        <v>0</v>
      </c>
    </row>
    <row r="239" spans="1:30" x14ac:dyDescent="0.25">
      <c r="A239" s="39" t="str">
        <f>INDEX('MO Store'!D:D,MATCH('Week Wise OT Hours'!$G239,'MO Store'!$A:$A,0))</f>
        <v>Anthony Galichet</v>
      </c>
      <c r="B239" s="39" t="str">
        <f>INDEX('MO Store'!F:F,MATCH('Week Wise OT Hours'!$G239,'MO Store'!$A:$A,0))</f>
        <v>No SD</v>
      </c>
      <c r="C239" s="39" t="str">
        <f>INDEX('MO Store'!G:G,MATCH('Week Wise OT Hours'!$G239,'MO Store'!$A:$A,0))</f>
        <v>Jayme Roraff</v>
      </c>
      <c r="D239" s="39" t="str">
        <f>INDEX('MO Store'!E:E,MATCH('Week Wise OT Hours'!$G239,'MO Store'!$A:$A,0))</f>
        <v>Brittanie Braggs</v>
      </c>
      <c r="E239" s="39" t="str">
        <f>INDEX('MO Store'!B:B,MATCH('Week Wise OT Hours'!$G239,'MO Store'!$A:$A,0))</f>
        <v>Wisconsin West</v>
      </c>
      <c r="F239" s="39" t="str">
        <f>INDEX('MO Store'!C:C,MATCH('Week Wise OT Hours'!$G239,'MO Store'!$A:$A,0))</f>
        <v>Richland Center</v>
      </c>
      <c r="G239" s="38">
        <v>240355</v>
      </c>
      <c r="H239" s="40" t="str">
        <f>INDEX('MO Store'!I:I,MATCH('Week Wise OT Hours'!$G239,'MO Store'!$A:$A,0))</f>
        <v>Regular</v>
      </c>
      <c r="I239" s="89" t="s">
        <v>360</v>
      </c>
      <c r="J239" s="90" t="s">
        <v>1981</v>
      </c>
      <c r="K239" s="38">
        <v>0</v>
      </c>
      <c r="L239" s="39">
        <v>1.75</v>
      </c>
      <c r="M239" s="39">
        <v>0</v>
      </c>
      <c r="N239" s="39">
        <v>0</v>
      </c>
      <c r="O239" s="39">
        <v>0</v>
      </c>
      <c r="P239" s="39">
        <v>0</v>
      </c>
      <c r="Q239" s="39">
        <v>0</v>
      </c>
      <c r="R239" s="39">
        <v>0</v>
      </c>
      <c r="S239" s="39">
        <v>0</v>
      </c>
      <c r="T239" s="39">
        <v>0</v>
      </c>
      <c r="U239" s="39">
        <v>0</v>
      </c>
      <c r="V239" s="39">
        <v>0</v>
      </c>
      <c r="W239" s="39">
        <v>0</v>
      </c>
      <c r="X239" s="39">
        <v>0</v>
      </c>
      <c r="Y239" s="39">
        <v>0</v>
      </c>
      <c r="Z239" s="39">
        <v>0</v>
      </c>
      <c r="AA239" s="39">
        <v>0</v>
      </c>
      <c r="AB239" s="39">
        <v>0</v>
      </c>
      <c r="AC239" s="39">
        <v>0</v>
      </c>
      <c r="AD239" s="39">
        <v>0</v>
      </c>
    </row>
    <row r="240" spans="1:30" x14ac:dyDescent="0.25">
      <c r="A240" s="39" t="str">
        <f>INDEX('MO Store'!D:D,MATCH('Week Wise OT Hours'!$G240,'MO Store'!$A:$A,0))</f>
        <v>Anthony Galichet</v>
      </c>
      <c r="B240" s="39" t="str">
        <f>INDEX('MO Store'!F:F,MATCH('Week Wise OT Hours'!$G240,'MO Store'!$A:$A,0))</f>
        <v>No SD</v>
      </c>
      <c r="C240" s="39" t="str">
        <f>INDEX('MO Store'!G:G,MATCH('Week Wise OT Hours'!$G240,'MO Store'!$A:$A,0))</f>
        <v>Jayme Roraff</v>
      </c>
      <c r="D240" s="39" t="str">
        <f>INDEX('MO Store'!E:E,MATCH('Week Wise OT Hours'!$G240,'MO Store'!$A:$A,0))</f>
        <v>Brittanie Braggs</v>
      </c>
      <c r="E240" s="39" t="str">
        <f>INDEX('MO Store'!B:B,MATCH('Week Wise OT Hours'!$G240,'MO Store'!$A:$A,0))</f>
        <v>Wisconsin West</v>
      </c>
      <c r="F240" s="39" t="str">
        <f>INDEX('MO Store'!C:C,MATCH('Week Wise OT Hours'!$G240,'MO Store'!$A:$A,0))</f>
        <v>Sterling</v>
      </c>
      <c r="G240" s="38">
        <v>236188</v>
      </c>
      <c r="H240" s="40" t="str">
        <f>INDEX('MO Store'!I:I,MATCH('Week Wise OT Hours'!$G240,'MO Store'!$A:$A,0))</f>
        <v>Regular</v>
      </c>
      <c r="I240" s="89" t="s">
        <v>356</v>
      </c>
      <c r="J240" s="90" t="s">
        <v>2419</v>
      </c>
      <c r="K240" s="38">
        <v>0</v>
      </c>
      <c r="L240" s="39">
        <v>0</v>
      </c>
      <c r="M240" s="39">
        <v>0</v>
      </c>
      <c r="N240" s="39">
        <v>0</v>
      </c>
      <c r="O240" s="39">
        <v>0</v>
      </c>
      <c r="P240" s="39">
        <v>0</v>
      </c>
      <c r="Q240" s="39">
        <v>0</v>
      </c>
      <c r="R240" s="39">
        <v>0</v>
      </c>
      <c r="S240" s="39">
        <v>0</v>
      </c>
      <c r="T240" s="39">
        <v>0</v>
      </c>
      <c r="U240" s="39">
        <v>0</v>
      </c>
      <c r="V240" s="39">
        <v>0</v>
      </c>
      <c r="W240" s="39">
        <v>0</v>
      </c>
      <c r="X240" s="39">
        <v>0</v>
      </c>
      <c r="Y240" s="39">
        <v>0</v>
      </c>
      <c r="Z240" s="39">
        <v>0</v>
      </c>
      <c r="AA240" s="39">
        <v>0</v>
      </c>
      <c r="AB240" s="39">
        <v>0</v>
      </c>
      <c r="AC240" s="39">
        <v>0</v>
      </c>
      <c r="AD240" s="39">
        <v>0</v>
      </c>
    </row>
    <row r="241" spans="1:30" x14ac:dyDescent="0.25">
      <c r="A241" s="39" t="str">
        <f>INDEX('MO Store'!D:D,MATCH('Week Wise OT Hours'!$G241,'MO Store'!$A:$A,0))</f>
        <v>Anthony Galichet</v>
      </c>
      <c r="B241" s="39" t="str">
        <f>INDEX('MO Store'!F:F,MATCH('Week Wise OT Hours'!$G241,'MO Store'!$A:$A,0))</f>
        <v>No SD</v>
      </c>
      <c r="C241" s="39" t="str">
        <f>INDEX('MO Store'!G:G,MATCH('Week Wise OT Hours'!$G241,'MO Store'!$A:$A,0))</f>
        <v>Susu Leong</v>
      </c>
      <c r="D241" s="39" t="str">
        <f>INDEX('MO Store'!E:E,MATCH('Week Wise OT Hours'!$G241,'MO Store'!$A:$A,0))</f>
        <v>Brittanie Braggs</v>
      </c>
      <c r="E241" s="39" t="str">
        <f>INDEX('MO Store'!B:B,MATCH('Week Wise OT Hours'!$G241,'MO Store'!$A:$A,0))</f>
        <v>Arizona</v>
      </c>
      <c r="F241" s="39" t="str">
        <f>INDEX('MO Store'!C:C,MATCH('Week Wise OT Hours'!$G241,'MO Store'!$A:$A,0))</f>
        <v>Bethany Home</v>
      </c>
      <c r="G241" s="38">
        <v>216514</v>
      </c>
      <c r="H241" s="40" t="str">
        <f>INDEX('MO Store'!I:I,MATCH('Week Wise OT Hours'!$G241,'MO Store'!$A:$A,0))</f>
        <v>Regular</v>
      </c>
      <c r="I241" s="89" t="s">
        <v>471</v>
      </c>
      <c r="J241" s="90" t="s">
        <v>2420</v>
      </c>
      <c r="K241" s="38">
        <v>0</v>
      </c>
      <c r="L241" s="39">
        <v>0</v>
      </c>
      <c r="M241" s="39">
        <v>0</v>
      </c>
      <c r="N241" s="39">
        <v>0</v>
      </c>
      <c r="O241" s="39">
        <v>0</v>
      </c>
      <c r="P241" s="39">
        <v>0</v>
      </c>
      <c r="Q241" s="39">
        <v>0</v>
      </c>
      <c r="R241" s="39">
        <v>0</v>
      </c>
      <c r="S241" s="39">
        <v>0</v>
      </c>
      <c r="T241" s="39">
        <v>0</v>
      </c>
      <c r="U241" s="39">
        <v>0</v>
      </c>
      <c r="V241" s="39">
        <v>0</v>
      </c>
      <c r="W241" s="39">
        <v>0</v>
      </c>
      <c r="X241" s="39">
        <v>0</v>
      </c>
      <c r="Y241" s="39">
        <v>0</v>
      </c>
      <c r="Z241" s="39">
        <v>0</v>
      </c>
      <c r="AA241" s="39">
        <v>0</v>
      </c>
      <c r="AB241" s="39">
        <v>0</v>
      </c>
      <c r="AC241" s="39">
        <v>0</v>
      </c>
      <c r="AD241" s="39">
        <v>0</v>
      </c>
    </row>
    <row r="242" spans="1:30" x14ac:dyDescent="0.25">
      <c r="A242" s="39" t="str">
        <f>INDEX('MO Store'!D:D,MATCH('Week Wise OT Hours'!$G242,'MO Store'!$A:$A,0))</f>
        <v>Anthony Galichet</v>
      </c>
      <c r="B242" s="39" t="str">
        <f>INDEX('MO Store'!F:F,MATCH('Week Wise OT Hours'!$G242,'MO Store'!$A:$A,0))</f>
        <v>Romio Hamdar</v>
      </c>
      <c r="C242" s="39" t="str">
        <f>INDEX('MO Store'!G:G,MATCH('Week Wise OT Hours'!$G242,'MO Store'!$A:$A,0))</f>
        <v>Suhail Ishaq</v>
      </c>
      <c r="D242" s="39" t="str">
        <f>INDEX('MO Store'!E:E,MATCH('Week Wise OT Hours'!$G242,'MO Store'!$A:$A,0))</f>
        <v>Brittanie Braggs</v>
      </c>
      <c r="E242" s="39" t="str">
        <f>INDEX('MO Store'!B:B,MATCH('Week Wise OT Hours'!$G242,'MO Store'!$A:$A,0))</f>
        <v>Houston North East</v>
      </c>
      <c r="F242" s="39" t="str">
        <f>INDEX('MO Store'!C:C,MATCH('Week Wise OT Hours'!$G242,'MO Store'!$A:$A,0))</f>
        <v>Antoine Town Center</v>
      </c>
      <c r="G242" s="38">
        <v>209865</v>
      </c>
      <c r="H242" s="40" t="str">
        <f>INDEX('MO Store'!I:I,MATCH('Week Wise OT Hours'!$G242,'MO Store'!$A:$A,0))</f>
        <v>Regular</v>
      </c>
      <c r="I242" s="89" t="s">
        <v>281</v>
      </c>
      <c r="J242" s="90" t="s">
        <v>2421</v>
      </c>
      <c r="K242" s="38">
        <v>0</v>
      </c>
      <c r="L242" s="39">
        <v>0</v>
      </c>
      <c r="M242" s="39">
        <v>0</v>
      </c>
      <c r="N242" s="39">
        <v>0</v>
      </c>
      <c r="O242" s="39">
        <v>0</v>
      </c>
      <c r="P242" s="39">
        <v>0</v>
      </c>
      <c r="Q242" s="39">
        <v>0</v>
      </c>
      <c r="R242" s="39">
        <v>0</v>
      </c>
      <c r="S242" s="39">
        <v>0</v>
      </c>
      <c r="T242" s="39">
        <v>0</v>
      </c>
      <c r="U242" s="39">
        <v>0</v>
      </c>
      <c r="V242" s="39">
        <v>0</v>
      </c>
      <c r="W242" s="39">
        <v>0</v>
      </c>
      <c r="X242" s="39">
        <v>0</v>
      </c>
      <c r="Y242" s="39">
        <v>0</v>
      </c>
      <c r="Z242" s="39">
        <v>0</v>
      </c>
      <c r="AA242" s="39">
        <v>0</v>
      </c>
      <c r="AB242" s="39">
        <v>0</v>
      </c>
      <c r="AC242" s="39">
        <v>0</v>
      </c>
      <c r="AD242" s="39">
        <v>0</v>
      </c>
    </row>
    <row r="243" spans="1:30" x14ac:dyDescent="0.25">
      <c r="A243" s="39" t="str">
        <f>INDEX('MO Store'!D:D,MATCH('Week Wise OT Hours'!$G243,'MO Store'!$A:$A,0))</f>
        <v>Anthony Galichet</v>
      </c>
      <c r="B243" s="39" t="str">
        <f>INDEX('MO Store'!F:F,MATCH('Week Wise OT Hours'!$G243,'MO Store'!$A:$A,0))</f>
        <v>Romio Hamdar</v>
      </c>
      <c r="C243" s="39" t="str">
        <f>INDEX('MO Store'!G:G,MATCH('Week Wise OT Hours'!$G243,'MO Store'!$A:$A,0))</f>
        <v>Carlos Ayala-Level Up</v>
      </c>
      <c r="D243" s="39" t="str">
        <f>INDEX('MO Store'!E:E,MATCH('Week Wise OT Hours'!$G243,'MO Store'!$A:$A,0))</f>
        <v>Brittanie Braggs</v>
      </c>
      <c r="E243" s="39" t="str">
        <f>INDEX('MO Store'!B:B,MATCH('Week Wise OT Hours'!$G243,'MO Store'!$A:$A,0))</f>
        <v>Houston South West</v>
      </c>
      <c r="F243" s="39" t="str">
        <f>INDEX('MO Store'!C:C,MATCH('Week Wise OT Hours'!$G243,'MO Store'!$A:$A,0))</f>
        <v>Kingsbridge</v>
      </c>
      <c r="G243" s="38">
        <v>209862</v>
      </c>
      <c r="H243" s="40" t="str">
        <f>INDEX('MO Store'!I:I,MATCH('Week Wise OT Hours'!$G243,'MO Store'!$A:$A,0))</f>
        <v>Regular</v>
      </c>
      <c r="I243" s="89" t="s">
        <v>268</v>
      </c>
      <c r="J243" s="90" t="s">
        <v>2422</v>
      </c>
      <c r="K243" s="38">
        <v>0</v>
      </c>
      <c r="L243" s="39">
        <v>0</v>
      </c>
      <c r="M243" s="39">
        <v>0</v>
      </c>
      <c r="N243" s="39">
        <v>0</v>
      </c>
      <c r="O243" s="39">
        <v>0</v>
      </c>
      <c r="P243" s="39">
        <v>0</v>
      </c>
      <c r="Q243" s="39">
        <v>0</v>
      </c>
      <c r="R243" s="39">
        <v>0</v>
      </c>
      <c r="S243" s="39">
        <v>0</v>
      </c>
      <c r="T243" s="39">
        <v>0</v>
      </c>
      <c r="U243" s="39">
        <v>0</v>
      </c>
      <c r="V243" s="39">
        <v>0</v>
      </c>
      <c r="W243" s="39">
        <v>0</v>
      </c>
      <c r="X243" s="39">
        <v>0</v>
      </c>
      <c r="Y243" s="39">
        <v>0</v>
      </c>
      <c r="Z243" s="39">
        <v>0</v>
      </c>
      <c r="AA243" s="39">
        <v>0</v>
      </c>
      <c r="AB243" s="39">
        <v>0</v>
      </c>
      <c r="AC243" s="39">
        <v>0</v>
      </c>
      <c r="AD243" s="39">
        <v>0</v>
      </c>
    </row>
    <row r="244" spans="1:30" x14ac:dyDescent="0.25">
      <c r="A244" s="39" t="str">
        <f>INDEX('MO Store'!D:D,MATCH('Week Wise OT Hours'!$G244,'MO Store'!$A:$A,0))</f>
        <v>Anthony Galichet</v>
      </c>
      <c r="B244" s="39" t="str">
        <f>INDEX('MO Store'!F:F,MATCH('Week Wise OT Hours'!$G244,'MO Store'!$A:$A,0))</f>
        <v>Romio Hamdar</v>
      </c>
      <c r="C244" s="39" t="str">
        <f>INDEX('MO Store'!G:G,MATCH('Week Wise OT Hours'!$G244,'MO Store'!$A:$A,0))</f>
        <v>Isreal Gomez- Level Up</v>
      </c>
      <c r="D244" s="39" t="str">
        <f>INDEX('MO Store'!E:E,MATCH('Week Wise OT Hours'!$G244,'MO Store'!$A:$A,0))</f>
        <v>Brittanie Braggs</v>
      </c>
      <c r="E244" s="39" t="str">
        <f>INDEX('MO Store'!B:B,MATCH('Week Wise OT Hours'!$G244,'MO Store'!$A:$A,0))</f>
        <v>Houston East</v>
      </c>
      <c r="F244" s="39" t="str">
        <f>INDEX('MO Store'!C:C,MATCH('Week Wise OT Hours'!$G244,'MO Store'!$A:$A,0))</f>
        <v>Deer Park</v>
      </c>
      <c r="G244" s="38">
        <v>209870</v>
      </c>
      <c r="H244" s="40" t="str">
        <f>INDEX('MO Store'!I:I,MATCH('Week Wise OT Hours'!$G244,'MO Store'!$A:$A,0))</f>
        <v>Regular</v>
      </c>
      <c r="I244" s="89" t="s">
        <v>293</v>
      </c>
      <c r="J244" s="90" t="s">
        <v>2423</v>
      </c>
      <c r="K244" s="38">
        <v>0</v>
      </c>
      <c r="L244" s="39">
        <v>0</v>
      </c>
      <c r="M244" s="39">
        <v>0</v>
      </c>
      <c r="N244" s="39">
        <v>0</v>
      </c>
      <c r="O244" s="39">
        <v>0</v>
      </c>
      <c r="P244" s="39">
        <v>0</v>
      </c>
      <c r="Q244" s="39">
        <v>0</v>
      </c>
      <c r="R244" s="39">
        <v>0</v>
      </c>
      <c r="S244" s="39">
        <v>0</v>
      </c>
      <c r="T244" s="39">
        <v>0</v>
      </c>
      <c r="U244" s="39">
        <v>0</v>
      </c>
      <c r="V244" s="39">
        <v>0</v>
      </c>
      <c r="W244" s="39">
        <v>0</v>
      </c>
      <c r="X244" s="39">
        <v>0</v>
      </c>
      <c r="Y244" s="39">
        <v>0</v>
      </c>
      <c r="Z244" s="39">
        <v>0</v>
      </c>
      <c r="AA244" s="39">
        <v>0</v>
      </c>
      <c r="AB244" s="39">
        <v>0</v>
      </c>
      <c r="AC244" s="39">
        <v>0</v>
      </c>
      <c r="AD244" s="39">
        <v>0</v>
      </c>
    </row>
    <row r="245" spans="1:30" x14ac:dyDescent="0.25">
      <c r="A245" s="39" t="str">
        <f>INDEX('MO Store'!D:D,MATCH('Week Wise OT Hours'!$G245,'MO Store'!$A:$A,0))</f>
        <v>Anthony Galichet</v>
      </c>
      <c r="B245" s="39" t="str">
        <f>INDEX('MO Store'!F:F,MATCH('Week Wise OT Hours'!$G245,'MO Store'!$A:$A,0))</f>
        <v>No SD</v>
      </c>
      <c r="C245" s="39" t="str">
        <f>INDEX('MO Store'!G:G,MATCH('Week Wise OT Hours'!$G245,'MO Store'!$A:$A,0))</f>
        <v>North Carolina Market - No TM</v>
      </c>
      <c r="D245" s="39" t="str">
        <f>INDEX('MO Store'!E:E,MATCH('Week Wise OT Hours'!$G245,'MO Store'!$A:$A,0))</f>
        <v>Brittanie Braggs</v>
      </c>
      <c r="E245" s="39" t="str">
        <f>INDEX('MO Store'!B:B,MATCH('Week Wise OT Hours'!$G245,'MO Store'!$A:$A,0))</f>
        <v>North Carolina</v>
      </c>
      <c r="F245" s="39" t="str">
        <f>INDEX('MO Store'!C:C,MATCH('Week Wise OT Hours'!$G245,'MO Store'!$A:$A,0))</f>
        <v>Mocksville</v>
      </c>
      <c r="G245" s="38">
        <v>221882</v>
      </c>
      <c r="H245" s="40" t="str">
        <f>INDEX('MO Store'!I:I,MATCH('Week Wise OT Hours'!$G245,'MO Store'!$A:$A,0))</f>
        <v>Focus</v>
      </c>
      <c r="I245" s="89" t="s">
        <v>131</v>
      </c>
      <c r="J245" s="90" t="s">
        <v>2424</v>
      </c>
      <c r="K245" s="38">
        <v>0</v>
      </c>
      <c r="L245" s="39">
        <v>0</v>
      </c>
      <c r="M245" s="39">
        <v>0</v>
      </c>
      <c r="N245" s="39">
        <v>0</v>
      </c>
      <c r="O245" s="39">
        <v>0</v>
      </c>
      <c r="P245" s="39">
        <v>0</v>
      </c>
      <c r="Q245" s="39">
        <v>0</v>
      </c>
      <c r="R245" s="39">
        <v>0</v>
      </c>
      <c r="S245" s="39">
        <v>0</v>
      </c>
      <c r="T245" s="39">
        <v>0</v>
      </c>
      <c r="U245" s="39">
        <v>0</v>
      </c>
      <c r="V245" s="39">
        <v>0</v>
      </c>
      <c r="W245" s="39">
        <v>0</v>
      </c>
      <c r="X245" s="39">
        <v>0</v>
      </c>
      <c r="Y245" s="39">
        <v>0</v>
      </c>
      <c r="Z245" s="39">
        <v>0</v>
      </c>
      <c r="AA245" s="39">
        <v>0</v>
      </c>
      <c r="AB245" s="39">
        <v>0</v>
      </c>
      <c r="AC245" s="39">
        <v>0</v>
      </c>
      <c r="AD245" s="39">
        <v>0</v>
      </c>
    </row>
    <row r="246" spans="1:30" x14ac:dyDescent="0.25">
      <c r="A246" s="39" t="str">
        <f>INDEX('MO Store'!D:D,MATCH('Week Wise OT Hours'!$G246,'MO Store'!$A:$A,0))</f>
        <v>Anthony Galichet</v>
      </c>
      <c r="B246" s="39" t="str">
        <f>INDEX('MO Store'!F:F,MATCH('Week Wise OT Hours'!$G246,'MO Store'!$A:$A,0))</f>
        <v>No SD</v>
      </c>
      <c r="C246" s="39" t="str">
        <f>INDEX('MO Store'!G:G,MATCH('Week Wise OT Hours'!$G246,'MO Store'!$A:$A,0))</f>
        <v>Jayme Roraff</v>
      </c>
      <c r="D246" s="39" t="str">
        <f>INDEX('MO Store'!E:E,MATCH('Week Wise OT Hours'!$G246,'MO Store'!$A:$A,0))</f>
        <v>Brittanie Braggs</v>
      </c>
      <c r="E246" s="39" t="str">
        <f>INDEX('MO Store'!B:B,MATCH('Week Wise OT Hours'!$G246,'MO Store'!$A:$A,0))</f>
        <v>Wisconsin West</v>
      </c>
      <c r="F246" s="39" t="str">
        <f>INDEX('MO Store'!C:C,MATCH('Week Wise OT Hours'!$G246,'MO Store'!$A:$A,0))</f>
        <v>PLOVER</v>
      </c>
      <c r="G246" s="38">
        <v>207760</v>
      </c>
      <c r="H246" s="40" t="str">
        <f>INDEX('MO Store'!I:I,MATCH('Week Wise OT Hours'!$G246,'MO Store'!$A:$A,0))</f>
        <v>Flagship</v>
      </c>
      <c r="I246" s="89" t="s">
        <v>261</v>
      </c>
      <c r="J246" s="90" t="s">
        <v>2425</v>
      </c>
      <c r="K246" s="38">
        <v>0</v>
      </c>
      <c r="L246" s="39">
        <v>0</v>
      </c>
      <c r="M246" s="39">
        <v>0</v>
      </c>
      <c r="N246" s="39">
        <v>0</v>
      </c>
      <c r="O246" s="39">
        <v>0</v>
      </c>
      <c r="P246" s="39">
        <v>0</v>
      </c>
      <c r="Q246" s="39">
        <v>0</v>
      </c>
      <c r="R246" s="39">
        <v>0</v>
      </c>
      <c r="S246" s="39">
        <v>0</v>
      </c>
      <c r="T246" s="39">
        <v>0</v>
      </c>
      <c r="U246" s="39">
        <v>0</v>
      </c>
      <c r="V246" s="39">
        <v>0</v>
      </c>
      <c r="W246" s="39">
        <v>0</v>
      </c>
      <c r="X246" s="39">
        <v>0</v>
      </c>
      <c r="Y246" s="39">
        <v>0</v>
      </c>
      <c r="Z246" s="39">
        <v>0</v>
      </c>
      <c r="AA246" s="39">
        <v>0</v>
      </c>
      <c r="AB246" s="39">
        <v>0</v>
      </c>
      <c r="AC246" s="39">
        <v>0</v>
      </c>
      <c r="AD246" s="39">
        <v>0</v>
      </c>
    </row>
    <row r="247" spans="1:30" x14ac:dyDescent="0.25">
      <c r="A247" s="39" t="str">
        <f>INDEX('MO Store'!D:D,MATCH('Week Wise OT Hours'!$G247,'MO Store'!$A:$A,0))</f>
        <v>Anthony Galichet</v>
      </c>
      <c r="B247" s="39" t="str">
        <f>INDEX('MO Store'!F:F,MATCH('Week Wise OT Hours'!$G247,'MO Store'!$A:$A,0))</f>
        <v>No SD</v>
      </c>
      <c r="C247" s="39" t="str">
        <f>INDEX('MO Store'!G:G,MATCH('Week Wise OT Hours'!$G247,'MO Store'!$A:$A,0))</f>
        <v>North Carolina Market - No TM</v>
      </c>
      <c r="D247" s="39" t="str">
        <f>INDEX('MO Store'!E:E,MATCH('Week Wise OT Hours'!$G247,'MO Store'!$A:$A,0))</f>
        <v>Brittanie Braggs</v>
      </c>
      <c r="E247" s="39" t="str">
        <f>INDEX('MO Store'!B:B,MATCH('Week Wise OT Hours'!$G247,'MO Store'!$A:$A,0))</f>
        <v>North Carolina</v>
      </c>
      <c r="F247" s="39" t="str">
        <f>INDEX('MO Store'!C:C,MATCH('Week Wise OT Hours'!$G247,'MO Store'!$A:$A,0))</f>
        <v>Winterville NC</v>
      </c>
      <c r="G247" s="38">
        <v>177547</v>
      </c>
      <c r="H247" s="40" t="str">
        <f>INDEX('MO Store'!I:I,MATCH('Week Wise OT Hours'!$G247,'MO Store'!$A:$A,0))</f>
        <v>Regular</v>
      </c>
      <c r="I247" s="89" t="s">
        <v>120</v>
      </c>
      <c r="J247" s="90" t="s">
        <v>2426</v>
      </c>
      <c r="K247" s="38">
        <v>0</v>
      </c>
      <c r="L247" s="39">
        <v>0</v>
      </c>
      <c r="M247" s="39">
        <v>0</v>
      </c>
      <c r="N247" s="39">
        <v>0</v>
      </c>
      <c r="O247" s="39">
        <v>0</v>
      </c>
      <c r="P247" s="39">
        <v>0</v>
      </c>
      <c r="Q247" s="39">
        <v>0</v>
      </c>
      <c r="R247" s="39">
        <v>0</v>
      </c>
      <c r="S247" s="39">
        <v>0</v>
      </c>
      <c r="T247" s="39">
        <v>0</v>
      </c>
      <c r="U247" s="39">
        <v>0</v>
      </c>
      <c r="V247" s="39">
        <v>0</v>
      </c>
      <c r="W247" s="39">
        <v>0</v>
      </c>
      <c r="X247" s="39">
        <v>0</v>
      </c>
      <c r="Y247" s="39">
        <v>0</v>
      </c>
      <c r="Z247" s="39">
        <v>0</v>
      </c>
      <c r="AA247" s="39">
        <v>0</v>
      </c>
      <c r="AB247" s="39">
        <v>0</v>
      </c>
      <c r="AC247" s="39">
        <v>0</v>
      </c>
      <c r="AD247" s="39">
        <v>0</v>
      </c>
    </row>
    <row r="248" spans="1:30" x14ac:dyDescent="0.25">
      <c r="A248" s="39" t="str">
        <f>INDEX('MO Store'!D:D,MATCH('Week Wise OT Hours'!$G248,'MO Store'!$A:$A,0))</f>
        <v>Anthony Galichet</v>
      </c>
      <c r="B248" s="39" t="str">
        <f>INDEX('MO Store'!F:F,MATCH('Week Wise OT Hours'!$G248,'MO Store'!$A:$A,0))</f>
        <v>Romio Hamdar</v>
      </c>
      <c r="C248" s="39" t="str">
        <f>INDEX('MO Store'!G:G,MATCH('Week Wise OT Hours'!$G248,'MO Store'!$A:$A,0))</f>
        <v>Veronica Ramos</v>
      </c>
      <c r="D248" s="39" t="str">
        <f>INDEX('MO Store'!E:E,MATCH('Week Wise OT Hours'!$G248,'MO Store'!$A:$A,0))</f>
        <v>Brittanie Braggs</v>
      </c>
      <c r="E248" s="39" t="str">
        <f>INDEX('MO Store'!B:B,MATCH('Week Wise OT Hours'!$G248,'MO Store'!$A:$A,0))</f>
        <v>San Antonio/Laredo</v>
      </c>
      <c r="F248" s="39" t="str">
        <f>INDEX('MO Store'!C:C,MATCH('Week Wise OT Hours'!$G248,'MO Store'!$A:$A,0))</f>
        <v>Wurzbach Road</v>
      </c>
      <c r="G248" s="38">
        <v>215745</v>
      </c>
      <c r="H248" s="40" t="str">
        <f>INDEX('MO Store'!I:I,MATCH('Week Wise OT Hours'!$G248,'MO Store'!$A:$A,0))</f>
        <v>Battleship</v>
      </c>
      <c r="I248" s="89" t="s">
        <v>320</v>
      </c>
      <c r="J248" s="90" t="s">
        <v>2427</v>
      </c>
      <c r="K248" s="38">
        <v>0</v>
      </c>
      <c r="L248" s="39">
        <v>0</v>
      </c>
      <c r="M248" s="39">
        <v>0</v>
      </c>
      <c r="N248" s="39">
        <v>0</v>
      </c>
      <c r="O248" s="39">
        <v>0</v>
      </c>
      <c r="P248" s="39">
        <v>0</v>
      </c>
      <c r="Q248" s="39">
        <v>0</v>
      </c>
      <c r="R248" s="39">
        <v>0</v>
      </c>
      <c r="S248" s="39">
        <v>0</v>
      </c>
      <c r="T248" s="39">
        <v>0</v>
      </c>
      <c r="U248" s="39">
        <v>0</v>
      </c>
      <c r="V248" s="39">
        <v>0</v>
      </c>
      <c r="W248" s="39">
        <v>0</v>
      </c>
      <c r="X248" s="39">
        <v>0</v>
      </c>
      <c r="Y248" s="39">
        <v>0</v>
      </c>
      <c r="Z248" s="39">
        <v>0</v>
      </c>
      <c r="AA248" s="39">
        <v>0</v>
      </c>
      <c r="AB248" s="39">
        <v>0</v>
      </c>
      <c r="AC248" s="39">
        <v>0</v>
      </c>
      <c r="AD248" s="39">
        <v>0</v>
      </c>
    </row>
    <row r="249" spans="1:30" x14ac:dyDescent="0.25">
      <c r="A249" s="39" t="str">
        <f>INDEX('MO Store'!D:D,MATCH('Week Wise OT Hours'!$G249,'MO Store'!$A:$A,0))</f>
        <v>Anthony Galichet</v>
      </c>
      <c r="B249" s="39" t="str">
        <f>INDEX('MO Store'!F:F,MATCH('Week Wise OT Hours'!$G249,'MO Store'!$A:$A,0))</f>
        <v>Romio Hamdar</v>
      </c>
      <c r="C249" s="39" t="str">
        <f>INDEX('MO Store'!G:G,MATCH('Week Wise OT Hours'!$G249,'MO Store'!$A:$A,0))</f>
        <v>Suhail Ishaq</v>
      </c>
      <c r="D249" s="39" t="str">
        <f>INDEX('MO Store'!E:E,MATCH('Week Wise OT Hours'!$G249,'MO Store'!$A:$A,0))</f>
        <v>Brittanie Braggs</v>
      </c>
      <c r="E249" s="39" t="str">
        <f>INDEX('MO Store'!B:B,MATCH('Week Wise OT Hours'!$G249,'MO Store'!$A:$A,0))</f>
        <v>Houston North East</v>
      </c>
      <c r="F249" s="39" t="str">
        <f>INDEX('MO Store'!C:C,MATCH('Week Wise OT Hours'!$G249,'MO Store'!$A:$A,0))</f>
        <v>Riverstone</v>
      </c>
      <c r="G249" s="38">
        <v>207758</v>
      </c>
      <c r="H249" s="40" t="str">
        <f>INDEX('MO Store'!I:I,MATCH('Week Wise OT Hours'!$G249,'MO Store'!$A:$A,0))</f>
        <v>Flagship</v>
      </c>
      <c r="I249" s="89" t="s">
        <v>369</v>
      </c>
      <c r="J249" s="90" t="s">
        <v>2428</v>
      </c>
      <c r="K249" s="38">
        <v>0</v>
      </c>
      <c r="L249" s="39">
        <v>0</v>
      </c>
      <c r="M249" s="39">
        <v>0</v>
      </c>
      <c r="N249" s="39">
        <v>0</v>
      </c>
      <c r="O249" s="39">
        <v>0</v>
      </c>
      <c r="P249" s="39">
        <v>0</v>
      </c>
      <c r="Q249" s="39">
        <v>0</v>
      </c>
      <c r="R249" s="39">
        <v>0</v>
      </c>
      <c r="S249" s="39">
        <v>0</v>
      </c>
      <c r="T249" s="39">
        <v>0</v>
      </c>
      <c r="U249" s="39">
        <v>0</v>
      </c>
      <c r="V249" s="39">
        <v>0</v>
      </c>
      <c r="W249" s="39">
        <v>0</v>
      </c>
      <c r="X249" s="39">
        <v>0</v>
      </c>
      <c r="Y249" s="39">
        <v>0</v>
      </c>
      <c r="Z249" s="39">
        <v>0</v>
      </c>
      <c r="AA249" s="39">
        <v>0</v>
      </c>
      <c r="AB249" s="39">
        <v>0</v>
      </c>
      <c r="AC249" s="39">
        <v>0</v>
      </c>
      <c r="AD249" s="39">
        <v>0</v>
      </c>
    </row>
    <row r="250" spans="1:30" x14ac:dyDescent="0.25">
      <c r="A250" s="39" t="str">
        <f>INDEX('MO Store'!D:D,MATCH('Week Wise OT Hours'!$G250,'MO Store'!$A:$A,0))</f>
        <v>Anthony Galichet</v>
      </c>
      <c r="B250" s="39" t="str">
        <f>INDEX('MO Store'!F:F,MATCH('Week Wise OT Hours'!$G250,'MO Store'!$A:$A,0))</f>
        <v>Romio Hamdar</v>
      </c>
      <c r="C250" s="39" t="str">
        <f>INDEX('MO Store'!G:G,MATCH('Week Wise OT Hours'!$G250,'MO Store'!$A:$A,0))</f>
        <v>Isreal Gomez- Level Up</v>
      </c>
      <c r="D250" s="39" t="str">
        <f>INDEX('MO Store'!E:E,MATCH('Week Wise OT Hours'!$G250,'MO Store'!$A:$A,0))</f>
        <v>Brittanie Braggs</v>
      </c>
      <c r="E250" s="39" t="str">
        <f>INDEX('MO Store'!B:B,MATCH('Week Wise OT Hours'!$G250,'MO Store'!$A:$A,0))</f>
        <v>Houston East</v>
      </c>
      <c r="F250" s="39" t="str">
        <f>INDEX('MO Store'!C:C,MATCH('Week Wise OT Hours'!$G250,'MO Store'!$A:$A,0))</f>
        <v>Angleton Harvin Dr</v>
      </c>
      <c r="G250" s="38">
        <v>180412</v>
      </c>
      <c r="H250" s="40" t="str">
        <f>INDEX('MO Store'!I:I,MATCH('Week Wise OT Hours'!$G250,'MO Store'!$A:$A,0))</f>
        <v>Regular</v>
      </c>
      <c r="I250" s="89" t="s">
        <v>136</v>
      </c>
      <c r="J250" s="90" t="s">
        <v>2429</v>
      </c>
      <c r="K250" s="38">
        <v>0</v>
      </c>
      <c r="L250" s="39">
        <v>0</v>
      </c>
      <c r="M250" s="39">
        <v>0</v>
      </c>
      <c r="N250" s="39">
        <v>0</v>
      </c>
      <c r="O250" s="39">
        <v>0</v>
      </c>
      <c r="P250" s="39">
        <v>0</v>
      </c>
      <c r="Q250" s="39">
        <v>0</v>
      </c>
      <c r="R250" s="39">
        <v>0</v>
      </c>
      <c r="S250" s="39">
        <v>0</v>
      </c>
      <c r="T250" s="39">
        <v>0</v>
      </c>
      <c r="U250" s="39">
        <v>0</v>
      </c>
      <c r="V250" s="39">
        <v>0</v>
      </c>
      <c r="W250" s="39">
        <v>0</v>
      </c>
      <c r="X250" s="39">
        <v>0</v>
      </c>
      <c r="Y250" s="39">
        <v>0</v>
      </c>
      <c r="Z250" s="39">
        <v>0</v>
      </c>
      <c r="AA250" s="39">
        <v>0</v>
      </c>
      <c r="AB250" s="39">
        <v>0</v>
      </c>
      <c r="AC250" s="39">
        <v>0</v>
      </c>
      <c r="AD250" s="39">
        <v>0</v>
      </c>
    </row>
    <row r="251" spans="1:30" x14ac:dyDescent="0.25">
      <c r="A251" s="39" t="str">
        <f>INDEX('MO Store'!D:D,MATCH('Week Wise OT Hours'!$G251,'MO Store'!$A:$A,0))</f>
        <v>Anthony Galichet</v>
      </c>
      <c r="B251" s="39" t="str">
        <f>INDEX('MO Store'!F:F,MATCH('Week Wise OT Hours'!$G251,'MO Store'!$A:$A,0))</f>
        <v>Romio Hamdar</v>
      </c>
      <c r="C251" s="39" t="str">
        <f>INDEX('MO Store'!G:G,MATCH('Week Wise OT Hours'!$G251,'MO Store'!$A:$A,0))</f>
        <v>Veronica Ramos</v>
      </c>
      <c r="D251" s="39" t="str">
        <f>INDEX('MO Store'!E:E,MATCH('Week Wise OT Hours'!$G251,'MO Store'!$A:$A,0))</f>
        <v>Brittanie Braggs</v>
      </c>
      <c r="E251" s="39" t="str">
        <f>INDEX('MO Store'!B:B,MATCH('Week Wise OT Hours'!$G251,'MO Store'!$A:$A,0))</f>
        <v>San Antonio/Laredo</v>
      </c>
      <c r="F251" s="39" t="str">
        <f>INDEX('MO Store'!C:C,MATCH('Week Wise OT Hours'!$G251,'MO Store'!$A:$A,0))</f>
        <v>LAREDO PLANTATION CENTRE</v>
      </c>
      <c r="G251" s="38">
        <v>207752</v>
      </c>
      <c r="H251" s="40" t="str">
        <f>INDEX('MO Store'!I:I,MATCH('Week Wise OT Hours'!$G251,'MO Store'!$A:$A,0))</f>
        <v>Flagship</v>
      </c>
      <c r="I251" s="89" t="s">
        <v>144</v>
      </c>
      <c r="J251" s="90" t="s">
        <v>2430</v>
      </c>
      <c r="K251" s="38">
        <v>0</v>
      </c>
      <c r="L251" s="39">
        <v>0</v>
      </c>
      <c r="M251" s="39">
        <v>0</v>
      </c>
      <c r="N251" s="39">
        <v>0</v>
      </c>
      <c r="O251" s="39">
        <v>0</v>
      </c>
      <c r="P251" s="39">
        <v>0</v>
      </c>
      <c r="Q251" s="39">
        <v>0</v>
      </c>
      <c r="R251" s="39">
        <v>0</v>
      </c>
      <c r="S251" s="39">
        <v>0</v>
      </c>
      <c r="T251" s="39">
        <v>0</v>
      </c>
      <c r="U251" s="39">
        <v>0</v>
      </c>
      <c r="V251" s="39">
        <v>0</v>
      </c>
      <c r="W251" s="39">
        <v>0</v>
      </c>
      <c r="X251" s="39">
        <v>0</v>
      </c>
      <c r="Y251" s="39">
        <v>0</v>
      </c>
      <c r="Z251" s="39">
        <v>0</v>
      </c>
      <c r="AA251" s="39">
        <v>0</v>
      </c>
      <c r="AB251" s="39">
        <v>0</v>
      </c>
      <c r="AC251" s="39">
        <v>0</v>
      </c>
      <c r="AD251" s="39">
        <v>0</v>
      </c>
    </row>
    <row r="252" spans="1:30" x14ac:dyDescent="0.25">
      <c r="A252" s="39" t="str">
        <f>INDEX('MO Store'!D:D,MATCH('Week Wise OT Hours'!$G252,'MO Store'!$A:$A,0))</f>
        <v>Anthony Galichet</v>
      </c>
      <c r="B252" s="39" t="str">
        <f>INDEX('MO Store'!F:F,MATCH('Week Wise OT Hours'!$G252,'MO Store'!$A:$A,0))</f>
        <v>Romio Hamdar</v>
      </c>
      <c r="C252" s="39" t="str">
        <f>INDEX('MO Store'!G:G,MATCH('Week Wise OT Hours'!$G252,'MO Store'!$A:$A,0))</f>
        <v>Suhail Ishaq</v>
      </c>
      <c r="D252" s="39" t="str">
        <f>INDEX('MO Store'!E:E,MATCH('Week Wise OT Hours'!$G252,'MO Store'!$A:$A,0))</f>
        <v>Brittanie Braggs</v>
      </c>
      <c r="E252" s="39" t="str">
        <f>INDEX('MO Store'!B:B,MATCH('Week Wise OT Hours'!$G252,'MO Store'!$A:$A,0))</f>
        <v>Houston North East</v>
      </c>
      <c r="F252" s="39" t="str">
        <f>INDEX('MO Store'!C:C,MATCH('Week Wise OT Hours'!$G252,'MO Store'!$A:$A,0))</f>
        <v>Midtown</v>
      </c>
      <c r="G252" s="38">
        <v>176027</v>
      </c>
      <c r="H252" s="40" t="str">
        <f>INDEX('MO Store'!I:I,MATCH('Week Wise OT Hours'!$G252,'MO Store'!$A:$A,0))</f>
        <v>Battleship</v>
      </c>
      <c r="I252" s="89" t="s">
        <v>137</v>
      </c>
      <c r="J252" s="90" t="s">
        <v>2431</v>
      </c>
      <c r="K252" s="38">
        <v>0</v>
      </c>
      <c r="L252" s="39">
        <v>0</v>
      </c>
      <c r="M252" s="39">
        <v>0</v>
      </c>
      <c r="N252" s="39">
        <v>0</v>
      </c>
      <c r="O252" s="39">
        <v>0</v>
      </c>
      <c r="P252" s="39">
        <v>0</v>
      </c>
      <c r="Q252" s="39">
        <v>0</v>
      </c>
      <c r="R252" s="39">
        <v>0</v>
      </c>
      <c r="S252" s="39">
        <v>0</v>
      </c>
      <c r="T252" s="39">
        <v>0</v>
      </c>
      <c r="U252" s="39">
        <v>0</v>
      </c>
      <c r="V252" s="39">
        <v>0</v>
      </c>
      <c r="W252" s="39">
        <v>0</v>
      </c>
      <c r="X252" s="39">
        <v>0</v>
      </c>
      <c r="Y252" s="39">
        <v>0</v>
      </c>
      <c r="Z252" s="39">
        <v>0</v>
      </c>
      <c r="AA252" s="39">
        <v>0</v>
      </c>
      <c r="AB252" s="39">
        <v>0</v>
      </c>
      <c r="AC252" s="39">
        <v>0</v>
      </c>
      <c r="AD252" s="39">
        <v>0</v>
      </c>
    </row>
    <row r="253" spans="1:30" x14ac:dyDescent="0.25">
      <c r="A253" s="39" t="str">
        <f>INDEX('MO Store'!D:D,MATCH('Week Wise OT Hours'!$G253,'MO Store'!$A:$A,0))</f>
        <v>Anthony Galichet</v>
      </c>
      <c r="B253" s="39" t="str">
        <f>INDEX('MO Store'!F:F,MATCH('Week Wise OT Hours'!$G253,'MO Store'!$A:$A,0))</f>
        <v>No SD</v>
      </c>
      <c r="C253" s="39" t="str">
        <f>INDEX('MO Store'!G:G,MATCH('Week Wise OT Hours'!$G253,'MO Store'!$A:$A,0))</f>
        <v>Susu Leong</v>
      </c>
      <c r="D253" s="39" t="str">
        <f>INDEX('MO Store'!E:E,MATCH('Week Wise OT Hours'!$G253,'MO Store'!$A:$A,0))</f>
        <v>Brittanie Braggs</v>
      </c>
      <c r="E253" s="39" t="str">
        <f>INDEX('MO Store'!B:B,MATCH('Week Wise OT Hours'!$G253,'MO Store'!$A:$A,0))</f>
        <v>Arizona</v>
      </c>
      <c r="F253" s="39" t="str">
        <f>INDEX('MO Store'!C:C,MATCH('Week Wise OT Hours'!$G253,'MO Store'!$A:$A,0))</f>
        <v>MIDVALE PLAZA</v>
      </c>
      <c r="G253" s="38">
        <v>216515</v>
      </c>
      <c r="H253" s="40" t="str">
        <f>INDEX('MO Store'!I:I,MATCH('Week Wise OT Hours'!$G253,'MO Store'!$A:$A,0))</f>
        <v>Regular</v>
      </c>
      <c r="I253" s="89" t="s">
        <v>138</v>
      </c>
      <c r="J253" s="90" t="s">
        <v>2432</v>
      </c>
      <c r="K253" s="38">
        <v>0</v>
      </c>
      <c r="L253" s="39">
        <v>0</v>
      </c>
      <c r="M253" s="39">
        <v>0</v>
      </c>
      <c r="N253" s="39">
        <v>0</v>
      </c>
      <c r="O253" s="39">
        <v>0</v>
      </c>
      <c r="P253" s="39">
        <v>0</v>
      </c>
      <c r="Q253" s="39">
        <v>0</v>
      </c>
      <c r="R253" s="39">
        <v>0</v>
      </c>
      <c r="S253" s="39">
        <v>0</v>
      </c>
      <c r="T253" s="39">
        <v>0</v>
      </c>
      <c r="U253" s="39">
        <v>0</v>
      </c>
      <c r="V253" s="39">
        <v>0</v>
      </c>
      <c r="W253" s="39">
        <v>0</v>
      </c>
      <c r="X253" s="39">
        <v>0</v>
      </c>
      <c r="Y253" s="39">
        <v>0</v>
      </c>
      <c r="Z253" s="39">
        <v>0</v>
      </c>
      <c r="AA253" s="39">
        <v>0</v>
      </c>
      <c r="AB253" s="39">
        <v>0</v>
      </c>
      <c r="AC253" s="39">
        <v>0</v>
      </c>
      <c r="AD253" s="39">
        <v>0</v>
      </c>
    </row>
    <row r="254" spans="1:30" x14ac:dyDescent="0.25">
      <c r="A254" s="39" t="str">
        <f>INDEX('MO Store'!D:D,MATCH('Week Wise OT Hours'!$G254,'MO Store'!$A:$A,0))</f>
        <v>Anthony Galichet</v>
      </c>
      <c r="B254" s="39" t="str">
        <f>INDEX('MO Store'!F:F,MATCH('Week Wise OT Hours'!$G254,'MO Store'!$A:$A,0))</f>
        <v>No SD</v>
      </c>
      <c r="C254" s="39" t="str">
        <f>INDEX('MO Store'!G:G,MATCH('Week Wise OT Hours'!$G254,'MO Store'!$A:$A,0))</f>
        <v>Jayme Roraff</v>
      </c>
      <c r="D254" s="39" t="str">
        <f>INDEX('MO Store'!E:E,MATCH('Week Wise OT Hours'!$G254,'MO Store'!$A:$A,0))</f>
        <v>Brittanie Braggs</v>
      </c>
      <c r="E254" s="39" t="str">
        <f>INDEX('MO Store'!B:B,MATCH('Week Wise OT Hours'!$G254,'MO Store'!$A:$A,0))</f>
        <v>Wisconsin West</v>
      </c>
      <c r="F254" s="39" t="str">
        <f>INDEX('MO Store'!C:C,MATCH('Week Wise OT Hours'!$G254,'MO Store'!$A:$A,0))</f>
        <v>PLOVER</v>
      </c>
      <c r="G254" s="38">
        <v>207760</v>
      </c>
      <c r="H254" s="40" t="str">
        <f>INDEX('MO Store'!I:I,MATCH('Week Wise OT Hours'!$G254,'MO Store'!$A:$A,0))</f>
        <v>Flagship</v>
      </c>
      <c r="I254" s="89" t="s">
        <v>472</v>
      </c>
      <c r="J254" s="90" t="s">
        <v>2433</v>
      </c>
      <c r="K254" s="38">
        <v>0</v>
      </c>
      <c r="L254" s="39">
        <v>0</v>
      </c>
      <c r="M254" s="39">
        <v>0</v>
      </c>
      <c r="N254" s="39">
        <v>0</v>
      </c>
      <c r="O254" s="39">
        <v>0</v>
      </c>
      <c r="P254" s="39">
        <v>0</v>
      </c>
      <c r="Q254" s="39">
        <v>0</v>
      </c>
      <c r="R254" s="39">
        <v>0</v>
      </c>
      <c r="S254" s="39">
        <v>0</v>
      </c>
      <c r="T254" s="39">
        <v>0</v>
      </c>
      <c r="U254" s="39">
        <v>0</v>
      </c>
      <c r="V254" s="39">
        <v>0</v>
      </c>
      <c r="W254" s="39">
        <v>0</v>
      </c>
      <c r="X254" s="39">
        <v>0</v>
      </c>
      <c r="Y254" s="39">
        <v>0</v>
      </c>
      <c r="Z254" s="39">
        <v>0</v>
      </c>
      <c r="AA254" s="39">
        <v>0</v>
      </c>
      <c r="AB254" s="39">
        <v>0</v>
      </c>
      <c r="AC254" s="39">
        <v>0</v>
      </c>
      <c r="AD254" s="39">
        <v>0</v>
      </c>
    </row>
    <row r="255" spans="1:30" x14ac:dyDescent="0.25">
      <c r="A255" s="39" t="str">
        <f>INDEX('MO Store'!D:D,MATCH('Week Wise OT Hours'!$G255,'MO Store'!$A:$A,0))</f>
        <v>Anthony Galichet</v>
      </c>
      <c r="B255" s="39" t="str">
        <f>INDEX('MO Store'!F:F,MATCH('Week Wise OT Hours'!$G255,'MO Store'!$A:$A,0))</f>
        <v>Romio Hamdar</v>
      </c>
      <c r="C255" s="39" t="str">
        <f>INDEX('MO Store'!G:G,MATCH('Week Wise OT Hours'!$G255,'MO Store'!$A:$A,0))</f>
        <v>Carlos Ayala-Level Up</v>
      </c>
      <c r="D255" s="39" t="str">
        <f>INDEX('MO Store'!E:E,MATCH('Week Wise OT Hours'!$G255,'MO Store'!$A:$A,0))</f>
        <v>Brittanie Braggs</v>
      </c>
      <c r="E255" s="39" t="str">
        <f>INDEX('MO Store'!B:B,MATCH('Week Wise OT Hours'!$G255,'MO Store'!$A:$A,0))</f>
        <v>Houston South West</v>
      </c>
      <c r="F255" s="39" t="str">
        <f>INDEX('MO Store'!C:C,MATCH('Week Wise OT Hours'!$G255,'MO Store'!$A:$A,0))</f>
        <v>Memorial Dr</v>
      </c>
      <c r="G255" s="38">
        <v>213409</v>
      </c>
      <c r="H255" s="40" t="str">
        <f>INDEX('MO Store'!I:I,MATCH('Week Wise OT Hours'!$G255,'MO Store'!$A:$A,0))</f>
        <v>Regular</v>
      </c>
      <c r="I255" s="89" t="s">
        <v>143</v>
      </c>
      <c r="J255" s="90" t="s">
        <v>2434</v>
      </c>
      <c r="K255" s="38">
        <v>0</v>
      </c>
      <c r="L255" s="39">
        <v>0</v>
      </c>
      <c r="M255" s="39">
        <v>0</v>
      </c>
      <c r="N255" s="39">
        <v>0</v>
      </c>
      <c r="O255" s="39">
        <v>0</v>
      </c>
      <c r="P255" s="39">
        <v>0</v>
      </c>
      <c r="Q255" s="39">
        <v>0</v>
      </c>
      <c r="R255" s="39">
        <v>0</v>
      </c>
      <c r="S255" s="39">
        <v>0</v>
      </c>
      <c r="T255" s="39">
        <v>0</v>
      </c>
      <c r="U255" s="39">
        <v>0</v>
      </c>
      <c r="V255" s="39">
        <v>0</v>
      </c>
      <c r="W255" s="39">
        <v>0</v>
      </c>
      <c r="X255" s="39">
        <v>0</v>
      </c>
      <c r="Y255" s="39">
        <v>0</v>
      </c>
      <c r="Z255" s="39">
        <v>0</v>
      </c>
      <c r="AA255" s="39">
        <v>0</v>
      </c>
      <c r="AB255" s="39">
        <v>0</v>
      </c>
      <c r="AC255" s="39">
        <v>0</v>
      </c>
      <c r="AD255" s="39">
        <v>0</v>
      </c>
    </row>
    <row r="256" spans="1:30" x14ac:dyDescent="0.25">
      <c r="A256" s="39" t="str">
        <f>INDEX('MO Store'!D:D,MATCH('Week Wise OT Hours'!$G256,'MO Store'!$A:$A,0))</f>
        <v>Anthony Galichet</v>
      </c>
      <c r="B256" s="39" t="str">
        <f>INDEX('MO Store'!F:F,MATCH('Week Wise OT Hours'!$G256,'MO Store'!$A:$A,0))</f>
        <v>Romio Hamdar</v>
      </c>
      <c r="C256" s="39" t="str">
        <f>INDEX('MO Store'!G:G,MATCH('Week Wise OT Hours'!$G256,'MO Store'!$A:$A,0))</f>
        <v>Suhail Ishaq</v>
      </c>
      <c r="D256" s="39" t="str">
        <f>INDEX('MO Store'!E:E,MATCH('Week Wise OT Hours'!$G256,'MO Store'!$A:$A,0))</f>
        <v>Brittanie Braggs</v>
      </c>
      <c r="E256" s="39" t="str">
        <f>INDEX('MO Store'!B:B,MATCH('Week Wise OT Hours'!$G256,'MO Store'!$A:$A,0))</f>
        <v>Houston North East</v>
      </c>
      <c r="F256" s="39" t="str">
        <f>INDEX('MO Store'!C:C,MATCH('Week Wise OT Hours'!$G256,'MO Store'!$A:$A,0))</f>
        <v>Rosenberg</v>
      </c>
      <c r="G256" s="38">
        <v>219200</v>
      </c>
      <c r="H256" s="40" t="str">
        <f>INDEX('MO Store'!I:I,MATCH('Week Wise OT Hours'!$G256,'MO Store'!$A:$A,0))</f>
        <v>Focus</v>
      </c>
      <c r="I256" s="89" t="s">
        <v>139</v>
      </c>
      <c r="J256" s="90" t="s">
        <v>2435</v>
      </c>
      <c r="K256" s="38">
        <v>0</v>
      </c>
      <c r="L256" s="39">
        <v>0</v>
      </c>
      <c r="M256" s="39">
        <v>0</v>
      </c>
      <c r="N256" s="39">
        <v>0</v>
      </c>
      <c r="O256" s="39">
        <v>0</v>
      </c>
      <c r="P256" s="39">
        <v>0</v>
      </c>
      <c r="Q256" s="39">
        <v>0</v>
      </c>
      <c r="R256" s="39">
        <v>0</v>
      </c>
      <c r="S256" s="39">
        <v>0</v>
      </c>
      <c r="T256" s="39">
        <v>0</v>
      </c>
      <c r="U256" s="39">
        <v>0</v>
      </c>
      <c r="V256" s="39">
        <v>0</v>
      </c>
      <c r="W256" s="39">
        <v>0</v>
      </c>
      <c r="X256" s="39">
        <v>0</v>
      </c>
      <c r="Y256" s="39">
        <v>0</v>
      </c>
      <c r="Z256" s="39">
        <v>0</v>
      </c>
      <c r="AA256" s="39">
        <v>0</v>
      </c>
      <c r="AB256" s="39">
        <v>0</v>
      </c>
      <c r="AC256" s="39">
        <v>0</v>
      </c>
      <c r="AD256" s="39">
        <v>0</v>
      </c>
    </row>
    <row r="257" spans="1:30" x14ac:dyDescent="0.25">
      <c r="A257" s="39" t="str">
        <f>INDEX('MO Store'!D:D,MATCH('Week Wise OT Hours'!$G257,'MO Store'!$A:$A,0))</f>
        <v>Anthony Galichet</v>
      </c>
      <c r="B257" s="39" t="str">
        <f>INDEX('MO Store'!F:F,MATCH('Week Wise OT Hours'!$G257,'MO Store'!$A:$A,0))</f>
        <v>Romio Hamdar</v>
      </c>
      <c r="C257" s="39" t="str">
        <f>INDEX('MO Store'!G:G,MATCH('Week Wise OT Hours'!$G257,'MO Store'!$A:$A,0))</f>
        <v>Isreal Gomez- Level Up</v>
      </c>
      <c r="D257" s="39" t="str">
        <f>INDEX('MO Store'!E:E,MATCH('Week Wise OT Hours'!$G257,'MO Store'!$A:$A,0))</f>
        <v>Brittanie Braggs</v>
      </c>
      <c r="E257" s="39" t="str">
        <f>INDEX('MO Store'!B:B,MATCH('Week Wise OT Hours'!$G257,'MO Store'!$A:$A,0))</f>
        <v>Houston East</v>
      </c>
      <c r="F257" s="39" t="str">
        <f>INDEX('MO Store'!C:C,MATCH('Week Wise OT Hours'!$G257,'MO Store'!$A:$A,0))</f>
        <v>Deer Park</v>
      </c>
      <c r="G257" s="38">
        <v>209870</v>
      </c>
      <c r="H257" s="40" t="str">
        <f>INDEX('MO Store'!I:I,MATCH('Week Wise OT Hours'!$G257,'MO Store'!$A:$A,0))</f>
        <v>Regular</v>
      </c>
      <c r="I257" s="89" t="s">
        <v>103</v>
      </c>
      <c r="J257" s="90" t="s">
        <v>2436</v>
      </c>
      <c r="K257" s="38">
        <v>0</v>
      </c>
      <c r="L257" s="39">
        <v>0</v>
      </c>
      <c r="M257" s="39">
        <v>0</v>
      </c>
      <c r="N257" s="39">
        <v>0</v>
      </c>
      <c r="O257" s="39">
        <v>0</v>
      </c>
      <c r="P257" s="39">
        <v>0</v>
      </c>
      <c r="Q257" s="39">
        <v>0</v>
      </c>
      <c r="R257" s="39">
        <v>0</v>
      </c>
      <c r="S257" s="39">
        <v>0</v>
      </c>
      <c r="T257" s="39">
        <v>0</v>
      </c>
      <c r="U257" s="39">
        <v>0</v>
      </c>
      <c r="V257" s="39">
        <v>0</v>
      </c>
      <c r="W257" s="39">
        <v>0</v>
      </c>
      <c r="X257" s="39">
        <v>0</v>
      </c>
      <c r="Y257" s="39">
        <v>0</v>
      </c>
      <c r="Z257" s="39">
        <v>0</v>
      </c>
      <c r="AA257" s="39">
        <v>0</v>
      </c>
      <c r="AB257" s="39">
        <v>0</v>
      </c>
      <c r="AC257" s="39">
        <v>0</v>
      </c>
      <c r="AD257" s="39">
        <v>0</v>
      </c>
    </row>
    <row r="258" spans="1:30" x14ac:dyDescent="0.25">
      <c r="A258" s="39" t="str">
        <f>INDEX('MO Store'!D:D,MATCH('Week Wise OT Hours'!$G258,'MO Store'!$A:$A,0))</f>
        <v>Anthony Galichet</v>
      </c>
      <c r="B258" s="39" t="str">
        <f>INDEX('MO Store'!F:F,MATCH('Week Wise OT Hours'!$G258,'MO Store'!$A:$A,0))</f>
        <v>Romio Hamdar</v>
      </c>
      <c r="C258" s="39" t="str">
        <f>INDEX('MO Store'!G:G,MATCH('Week Wise OT Hours'!$G258,'MO Store'!$A:$A,0))</f>
        <v>Isreal Gomez- Level Up</v>
      </c>
      <c r="D258" s="39" t="str">
        <f>INDEX('MO Store'!E:E,MATCH('Week Wise OT Hours'!$G258,'MO Store'!$A:$A,0))</f>
        <v>Brittanie Braggs</v>
      </c>
      <c r="E258" s="39" t="str">
        <f>INDEX('MO Store'!B:B,MATCH('Week Wise OT Hours'!$G258,'MO Store'!$A:$A,0))</f>
        <v>Houston East</v>
      </c>
      <c r="F258" s="39" t="str">
        <f>INDEX('MO Store'!C:C,MATCH('Week Wise OT Hours'!$G258,'MO Store'!$A:$A,0))</f>
        <v>Deer Park</v>
      </c>
      <c r="G258" s="38">
        <v>209870</v>
      </c>
      <c r="H258" s="40" t="str">
        <f>INDEX('MO Store'!I:I,MATCH('Week Wise OT Hours'!$G258,'MO Store'!$A:$A,0))</f>
        <v>Regular</v>
      </c>
      <c r="I258" s="89" t="s">
        <v>294</v>
      </c>
      <c r="J258" s="90" t="s">
        <v>2437</v>
      </c>
      <c r="K258" s="38">
        <v>0</v>
      </c>
      <c r="L258" s="39">
        <v>0</v>
      </c>
      <c r="M258" s="39">
        <v>0</v>
      </c>
      <c r="N258" s="39">
        <v>0</v>
      </c>
      <c r="O258" s="39">
        <v>0</v>
      </c>
      <c r="P258" s="39">
        <v>0</v>
      </c>
      <c r="Q258" s="39">
        <v>0</v>
      </c>
      <c r="R258" s="39">
        <v>0</v>
      </c>
      <c r="S258" s="39">
        <v>0</v>
      </c>
      <c r="T258" s="39">
        <v>0</v>
      </c>
      <c r="U258" s="39">
        <v>0</v>
      </c>
      <c r="V258" s="39">
        <v>0</v>
      </c>
      <c r="W258" s="39">
        <v>0</v>
      </c>
      <c r="X258" s="39">
        <v>0</v>
      </c>
      <c r="Y258" s="39">
        <v>0</v>
      </c>
      <c r="Z258" s="39">
        <v>0</v>
      </c>
      <c r="AA258" s="39">
        <v>0</v>
      </c>
      <c r="AB258" s="39">
        <v>0</v>
      </c>
      <c r="AC258" s="39">
        <v>0</v>
      </c>
      <c r="AD258" s="39">
        <v>0</v>
      </c>
    </row>
    <row r="259" spans="1:30" x14ac:dyDescent="0.25">
      <c r="A259" s="39" t="str">
        <f>INDEX('MO Store'!D:D,MATCH('Week Wise OT Hours'!$G259,'MO Store'!$A:$A,0))</f>
        <v>Anthony Galichet</v>
      </c>
      <c r="B259" s="39" t="str">
        <f>INDEX('MO Store'!F:F,MATCH('Week Wise OT Hours'!$G259,'MO Store'!$A:$A,0))</f>
        <v>Romio Hamdar</v>
      </c>
      <c r="C259" s="39" t="str">
        <f>INDEX('MO Store'!G:G,MATCH('Week Wise OT Hours'!$G259,'MO Store'!$A:$A,0))</f>
        <v>Austin TM</v>
      </c>
      <c r="D259" s="39" t="str">
        <f>INDEX('MO Store'!E:E,MATCH('Week Wise OT Hours'!$G259,'MO Store'!$A:$A,0))</f>
        <v>Brittanie Braggs</v>
      </c>
      <c r="E259" s="39" t="str">
        <f>INDEX('MO Store'!B:B,MATCH('Week Wise OT Hours'!$G259,'MO Store'!$A:$A,0))</f>
        <v>Austin</v>
      </c>
      <c r="F259" s="39" t="str">
        <f>INDEX('MO Store'!C:C,MATCH('Week Wise OT Hours'!$G259,'MO Store'!$A:$A,0))</f>
        <v>OLTORF</v>
      </c>
      <c r="G259" s="38">
        <v>176020</v>
      </c>
      <c r="H259" s="40" t="str">
        <f>INDEX('MO Store'!I:I,MATCH('Week Wise OT Hours'!$G259,'MO Store'!$A:$A,0))</f>
        <v>Regular</v>
      </c>
      <c r="I259" s="89" t="s">
        <v>105</v>
      </c>
      <c r="J259" s="90" t="s">
        <v>2438</v>
      </c>
      <c r="K259" s="38">
        <v>0</v>
      </c>
      <c r="L259" s="39">
        <v>0</v>
      </c>
      <c r="M259" s="39">
        <v>0</v>
      </c>
      <c r="N259" s="39">
        <v>0</v>
      </c>
      <c r="O259" s="39">
        <v>0</v>
      </c>
      <c r="P259" s="39">
        <v>0</v>
      </c>
      <c r="Q259" s="39">
        <v>0</v>
      </c>
      <c r="R259" s="39">
        <v>0</v>
      </c>
      <c r="S259" s="39">
        <v>0</v>
      </c>
      <c r="T259" s="39">
        <v>0</v>
      </c>
      <c r="U259" s="39">
        <v>0</v>
      </c>
      <c r="V259" s="39">
        <v>0</v>
      </c>
      <c r="W259" s="39">
        <v>0</v>
      </c>
      <c r="X259" s="39">
        <v>0</v>
      </c>
      <c r="Y259" s="39">
        <v>0</v>
      </c>
      <c r="Z259" s="39">
        <v>0</v>
      </c>
      <c r="AA259" s="39">
        <v>0</v>
      </c>
      <c r="AB259" s="39">
        <v>0</v>
      </c>
      <c r="AC259" s="39">
        <v>0</v>
      </c>
      <c r="AD259" s="39">
        <v>0</v>
      </c>
    </row>
    <row r="260" spans="1:30" x14ac:dyDescent="0.25">
      <c r="A260" s="39" t="str">
        <f>INDEX('MO Store'!D:D,MATCH('Week Wise OT Hours'!$G260,'MO Store'!$A:$A,0))</f>
        <v>Anthony Galichet</v>
      </c>
      <c r="B260" s="39" t="str">
        <f>INDEX('MO Store'!F:F,MATCH('Week Wise OT Hours'!$G260,'MO Store'!$A:$A,0))</f>
        <v>Romio Hamdar</v>
      </c>
      <c r="C260" s="39" t="str">
        <f>INDEX('MO Store'!G:G,MATCH('Week Wise OT Hours'!$G260,'MO Store'!$A:$A,0))</f>
        <v>Colorado Market - No TM</v>
      </c>
      <c r="D260" s="39" t="str">
        <f>INDEX('MO Store'!E:E,MATCH('Week Wise OT Hours'!$G260,'MO Store'!$A:$A,0))</f>
        <v>Brittanie Braggs</v>
      </c>
      <c r="E260" s="39" t="str">
        <f>INDEX('MO Store'!B:B,MATCH('Week Wise OT Hours'!$G260,'MO Store'!$A:$A,0))</f>
        <v>Colorado</v>
      </c>
      <c r="F260" s="39" t="str">
        <f>INDEX('MO Store'!C:C,MATCH('Week Wise OT Hours'!$G260,'MO Store'!$A:$A,0))</f>
        <v>Grand View Market Place</v>
      </c>
      <c r="G260" s="38">
        <v>210924</v>
      </c>
      <c r="H260" s="40" t="str">
        <f>INDEX('MO Store'!I:I,MATCH('Week Wise OT Hours'!$G260,'MO Store'!$A:$A,0))</f>
        <v>Regular</v>
      </c>
      <c r="I260" s="89" t="s">
        <v>296</v>
      </c>
      <c r="J260" s="90" t="s">
        <v>2439</v>
      </c>
      <c r="K260" s="38">
        <v>0</v>
      </c>
      <c r="L260" s="39">
        <v>0</v>
      </c>
      <c r="M260" s="39">
        <v>0</v>
      </c>
      <c r="N260" s="39">
        <v>0</v>
      </c>
      <c r="O260" s="39">
        <v>0</v>
      </c>
      <c r="P260" s="39">
        <v>0</v>
      </c>
      <c r="Q260" s="39">
        <v>0</v>
      </c>
      <c r="R260" s="39">
        <v>0</v>
      </c>
      <c r="S260" s="39">
        <v>0</v>
      </c>
      <c r="T260" s="39">
        <v>0</v>
      </c>
      <c r="U260" s="39">
        <v>0</v>
      </c>
      <c r="V260" s="39">
        <v>0</v>
      </c>
      <c r="W260" s="39">
        <v>0</v>
      </c>
      <c r="X260" s="39">
        <v>0</v>
      </c>
      <c r="Y260" s="39">
        <v>0</v>
      </c>
      <c r="Z260" s="39">
        <v>0</v>
      </c>
      <c r="AA260" s="39">
        <v>0</v>
      </c>
      <c r="AB260" s="39">
        <v>0</v>
      </c>
      <c r="AC260" s="39">
        <v>0</v>
      </c>
      <c r="AD260" s="39">
        <v>0</v>
      </c>
    </row>
    <row r="261" spans="1:30" x14ac:dyDescent="0.25">
      <c r="A261" s="39" t="str">
        <f>INDEX('MO Store'!D:D,MATCH('Week Wise OT Hours'!$G261,'MO Store'!$A:$A,0))</f>
        <v>Anthony Galichet</v>
      </c>
      <c r="B261" s="39" t="str">
        <f>INDEX('MO Store'!F:F,MATCH('Week Wise OT Hours'!$G261,'MO Store'!$A:$A,0))</f>
        <v>Romio Hamdar</v>
      </c>
      <c r="C261" s="39" t="str">
        <f>INDEX('MO Store'!G:G,MATCH('Week Wise OT Hours'!$G261,'MO Store'!$A:$A,0))</f>
        <v>Austin TM</v>
      </c>
      <c r="D261" s="39" t="str">
        <f>INDEX('MO Store'!E:E,MATCH('Week Wise OT Hours'!$G261,'MO Store'!$A:$A,0))</f>
        <v>Brittanie Braggs</v>
      </c>
      <c r="E261" s="39" t="str">
        <f>INDEX('MO Store'!B:B,MATCH('Week Wise OT Hours'!$G261,'MO Store'!$A:$A,0))</f>
        <v>Austin</v>
      </c>
      <c r="F261" s="39" t="str">
        <f>INDEX('MO Store'!C:C,MATCH('Week Wise OT Hours'!$G261,'MO Store'!$A:$A,0))</f>
        <v>Buda Town Center</v>
      </c>
      <c r="G261" s="38">
        <v>176039</v>
      </c>
      <c r="H261" s="40" t="str">
        <f>INDEX('MO Store'!I:I,MATCH('Week Wise OT Hours'!$G261,'MO Store'!$A:$A,0))</f>
        <v>Regular</v>
      </c>
      <c r="I261" s="89" t="s">
        <v>99</v>
      </c>
      <c r="J261" s="90" t="s">
        <v>2065</v>
      </c>
      <c r="K261" s="38">
        <v>0</v>
      </c>
      <c r="L261" s="39">
        <v>0.55000000000000004</v>
      </c>
      <c r="M261" s="39">
        <v>0</v>
      </c>
      <c r="N261" s="39">
        <v>0</v>
      </c>
      <c r="O261" s="39">
        <v>0.63</v>
      </c>
      <c r="P261" s="39">
        <v>0</v>
      </c>
      <c r="Q261" s="39">
        <v>0</v>
      </c>
      <c r="R261" s="39">
        <v>4.53</v>
      </c>
      <c r="S261" s="39">
        <v>0.68</v>
      </c>
      <c r="T261" s="39">
        <v>0.04</v>
      </c>
      <c r="U261" s="39">
        <v>0</v>
      </c>
      <c r="V261" s="39">
        <v>4.9800000000000004</v>
      </c>
      <c r="W261" s="39">
        <v>0</v>
      </c>
      <c r="X261" s="39">
        <v>0</v>
      </c>
      <c r="Y261" s="39">
        <v>0</v>
      </c>
      <c r="Z261" s="39">
        <v>0</v>
      </c>
      <c r="AA261" s="39">
        <v>0</v>
      </c>
      <c r="AB261" s="39">
        <v>0</v>
      </c>
      <c r="AC261" s="39">
        <v>0</v>
      </c>
      <c r="AD261" s="39">
        <v>0</v>
      </c>
    </row>
    <row r="262" spans="1:30" x14ac:dyDescent="0.25">
      <c r="A262" s="39" t="str">
        <f>INDEX('MO Store'!D:D,MATCH('Week Wise OT Hours'!$G262,'MO Store'!$A:$A,0))</f>
        <v>Anthony Galichet</v>
      </c>
      <c r="B262" s="39" t="str">
        <f>INDEX('MO Store'!F:F,MATCH('Week Wise OT Hours'!$G262,'MO Store'!$A:$A,0))</f>
        <v>Romio Hamdar</v>
      </c>
      <c r="C262" s="39" t="str">
        <f>INDEX('MO Store'!G:G,MATCH('Week Wise OT Hours'!$G262,'MO Store'!$A:$A,0))</f>
        <v>Colorado Market - No TM</v>
      </c>
      <c r="D262" s="39" t="str">
        <f>INDEX('MO Store'!E:E,MATCH('Week Wise OT Hours'!$G262,'MO Store'!$A:$A,0))</f>
        <v>Brittanie Braggs</v>
      </c>
      <c r="E262" s="39" t="str">
        <f>INDEX('MO Store'!B:B,MATCH('Week Wise OT Hours'!$G262,'MO Store'!$A:$A,0))</f>
        <v>Colorado</v>
      </c>
      <c r="F262" s="39" t="str">
        <f>INDEX('MO Store'!C:C,MATCH('Week Wise OT Hours'!$G262,'MO Store'!$A:$A,0))</f>
        <v>Briargate</v>
      </c>
      <c r="G262" s="38">
        <v>178937</v>
      </c>
      <c r="H262" s="40" t="str">
        <f>INDEX('MO Store'!I:I,MATCH('Week Wise OT Hours'!$G262,'MO Store'!$A:$A,0))</f>
        <v>Regular</v>
      </c>
      <c r="I262" s="89" t="s">
        <v>216</v>
      </c>
      <c r="J262" s="90" t="s">
        <v>2440</v>
      </c>
      <c r="K262" s="38">
        <v>0</v>
      </c>
      <c r="L262" s="39">
        <v>0</v>
      </c>
      <c r="M262" s="39">
        <v>0</v>
      </c>
      <c r="N262" s="39">
        <v>0</v>
      </c>
      <c r="O262" s="39">
        <v>0</v>
      </c>
      <c r="P262" s="39">
        <v>0</v>
      </c>
      <c r="Q262" s="39">
        <v>0</v>
      </c>
      <c r="R262" s="39">
        <v>0</v>
      </c>
      <c r="S262" s="39">
        <v>0</v>
      </c>
      <c r="T262" s="39">
        <v>0</v>
      </c>
      <c r="U262" s="39">
        <v>0</v>
      </c>
      <c r="V262" s="39">
        <v>0</v>
      </c>
      <c r="W262" s="39">
        <v>0</v>
      </c>
      <c r="X262" s="39">
        <v>0</v>
      </c>
      <c r="Y262" s="39">
        <v>0</v>
      </c>
      <c r="Z262" s="39">
        <v>0</v>
      </c>
      <c r="AA262" s="39">
        <v>0</v>
      </c>
      <c r="AB262" s="39">
        <v>0</v>
      </c>
      <c r="AC262" s="39">
        <v>0</v>
      </c>
      <c r="AD262" s="39">
        <v>0</v>
      </c>
    </row>
    <row r="263" spans="1:30" x14ac:dyDescent="0.25">
      <c r="A263" s="39" t="str">
        <f>INDEX('MO Store'!D:D,MATCH('Week Wise OT Hours'!$G263,'MO Store'!$A:$A,0))</f>
        <v>Anthony Galichet</v>
      </c>
      <c r="B263" s="39" t="str">
        <f>INDEX('MO Store'!F:F,MATCH('Week Wise OT Hours'!$G263,'MO Store'!$A:$A,0))</f>
        <v>No SD</v>
      </c>
      <c r="C263" s="39" t="str">
        <f>INDEX('MO Store'!G:G,MATCH('Week Wise OT Hours'!$G263,'MO Store'!$A:$A,0))</f>
        <v>North Carolina Market - No TM</v>
      </c>
      <c r="D263" s="39" t="str">
        <f>INDEX('MO Store'!E:E,MATCH('Week Wise OT Hours'!$G263,'MO Store'!$A:$A,0))</f>
        <v>Brittanie Braggs</v>
      </c>
      <c r="E263" s="39" t="str">
        <f>INDEX('MO Store'!B:B,MATCH('Week Wise OT Hours'!$G263,'MO Store'!$A:$A,0))</f>
        <v>North Carolina</v>
      </c>
      <c r="F263" s="39" t="str">
        <f>INDEX('MO Store'!C:C,MATCH('Week Wise OT Hours'!$G263,'MO Store'!$A:$A,0))</f>
        <v>Durham</v>
      </c>
      <c r="G263" s="38">
        <v>216129</v>
      </c>
      <c r="H263" s="40" t="str">
        <f>INDEX('MO Store'!I:I,MATCH('Week Wise OT Hours'!$G263,'MO Store'!$A:$A,0))</f>
        <v>Regular</v>
      </c>
      <c r="I263" s="89" t="s">
        <v>331</v>
      </c>
      <c r="J263" s="90" t="s">
        <v>2441</v>
      </c>
      <c r="K263" s="38">
        <v>0</v>
      </c>
      <c r="L263" s="39">
        <v>0</v>
      </c>
      <c r="M263" s="39">
        <v>0</v>
      </c>
      <c r="N263" s="39">
        <v>0</v>
      </c>
      <c r="O263" s="39">
        <v>0</v>
      </c>
      <c r="P263" s="39">
        <v>0</v>
      </c>
      <c r="Q263" s="39">
        <v>0</v>
      </c>
      <c r="R263" s="39">
        <v>0</v>
      </c>
      <c r="S263" s="39">
        <v>0</v>
      </c>
      <c r="T263" s="39">
        <v>0</v>
      </c>
      <c r="U263" s="39">
        <v>0</v>
      </c>
      <c r="V263" s="39">
        <v>0</v>
      </c>
      <c r="W263" s="39">
        <v>0</v>
      </c>
      <c r="X263" s="39">
        <v>0</v>
      </c>
      <c r="Y263" s="39">
        <v>0</v>
      </c>
      <c r="Z263" s="39">
        <v>0</v>
      </c>
      <c r="AA263" s="39">
        <v>0</v>
      </c>
      <c r="AB263" s="39">
        <v>0</v>
      </c>
      <c r="AC263" s="39">
        <v>0</v>
      </c>
      <c r="AD263" s="39">
        <v>0</v>
      </c>
    </row>
    <row r="264" spans="1:30" x14ac:dyDescent="0.25">
      <c r="A264" s="39" t="str">
        <f>INDEX('MO Store'!D:D,MATCH('Week Wise OT Hours'!$G264,'MO Store'!$A:$A,0))</f>
        <v>Anthony Galichet</v>
      </c>
      <c r="B264" s="39" t="str">
        <f>INDEX('MO Store'!F:F,MATCH('Week Wise OT Hours'!$G264,'MO Store'!$A:$A,0))</f>
        <v>Romio Hamdar</v>
      </c>
      <c r="C264" s="39" t="str">
        <f>INDEX('MO Store'!G:G,MATCH('Week Wise OT Hours'!$G264,'MO Store'!$A:$A,0))</f>
        <v>Isreal Gomez- Level Up</v>
      </c>
      <c r="D264" s="39" t="str">
        <f>INDEX('MO Store'!E:E,MATCH('Week Wise OT Hours'!$G264,'MO Store'!$A:$A,0))</f>
        <v>Brittanie Braggs</v>
      </c>
      <c r="E264" s="39" t="str">
        <f>INDEX('MO Store'!B:B,MATCH('Week Wise OT Hours'!$G264,'MO Store'!$A:$A,0))</f>
        <v>Houston East</v>
      </c>
      <c r="F264" s="39" t="str">
        <f>INDEX('MO Store'!C:C,MATCH('Week Wise OT Hours'!$G264,'MO Store'!$A:$A,0))</f>
        <v>Jasper</v>
      </c>
      <c r="G264" s="38">
        <v>215661</v>
      </c>
      <c r="H264" s="40" t="str">
        <f>INDEX('MO Store'!I:I,MATCH('Week Wise OT Hours'!$G264,'MO Store'!$A:$A,0))</f>
        <v>Regular</v>
      </c>
      <c r="I264" s="89" t="s">
        <v>316</v>
      </c>
      <c r="J264" s="90" t="s">
        <v>2442</v>
      </c>
      <c r="K264" s="38">
        <v>0</v>
      </c>
      <c r="L264" s="39">
        <v>0</v>
      </c>
      <c r="M264" s="39">
        <v>0</v>
      </c>
      <c r="N264" s="39">
        <v>0</v>
      </c>
      <c r="O264" s="39">
        <v>0</v>
      </c>
      <c r="P264" s="39">
        <v>0</v>
      </c>
      <c r="Q264" s="39">
        <v>0</v>
      </c>
      <c r="R264" s="39">
        <v>0</v>
      </c>
      <c r="S264" s="39">
        <v>0</v>
      </c>
      <c r="T264" s="39">
        <v>0</v>
      </c>
      <c r="U264" s="39">
        <v>0</v>
      </c>
      <c r="V264" s="39">
        <v>0</v>
      </c>
      <c r="W264" s="39">
        <v>0</v>
      </c>
      <c r="X264" s="39">
        <v>0</v>
      </c>
      <c r="Y264" s="39">
        <v>0</v>
      </c>
      <c r="Z264" s="39">
        <v>0</v>
      </c>
      <c r="AA264" s="39">
        <v>0</v>
      </c>
      <c r="AB264" s="39">
        <v>0</v>
      </c>
      <c r="AC264" s="39">
        <v>0</v>
      </c>
      <c r="AD264" s="39">
        <v>0</v>
      </c>
    </row>
    <row r="265" spans="1:30" x14ac:dyDescent="0.25">
      <c r="A265" s="39" t="str">
        <f>INDEX('MO Store'!D:D,MATCH('Week Wise OT Hours'!$G265,'MO Store'!$A:$A,0))</f>
        <v>Anthony Galichet</v>
      </c>
      <c r="B265" s="39" t="str">
        <f>INDEX('MO Store'!F:F,MATCH('Week Wise OT Hours'!$G265,'MO Store'!$A:$A,0))</f>
        <v>Romio Hamdar</v>
      </c>
      <c r="C265" s="39" t="str">
        <f>INDEX('MO Store'!G:G,MATCH('Week Wise OT Hours'!$G265,'MO Store'!$A:$A,0))</f>
        <v>Suhail Ishaq</v>
      </c>
      <c r="D265" s="39" t="str">
        <f>INDEX('MO Store'!E:E,MATCH('Week Wise OT Hours'!$G265,'MO Store'!$A:$A,0))</f>
        <v>Brittanie Braggs</v>
      </c>
      <c r="E265" s="39" t="str">
        <f>INDEX('MO Store'!B:B,MATCH('Week Wise OT Hours'!$G265,'MO Store'!$A:$A,0))</f>
        <v>Houston North East</v>
      </c>
      <c r="F265" s="39" t="str">
        <f>INDEX('MO Store'!C:C,MATCH('Week Wise OT Hours'!$G265,'MO Store'!$A:$A,0))</f>
        <v>Missouri City</v>
      </c>
      <c r="G265" s="38">
        <v>174113</v>
      </c>
      <c r="H265" s="40" t="str">
        <f>INDEX('MO Store'!I:I,MATCH('Week Wise OT Hours'!$G265,'MO Store'!$A:$A,0))</f>
        <v>Regular</v>
      </c>
      <c r="I265" s="89" t="s">
        <v>166</v>
      </c>
      <c r="J265" s="90" t="s">
        <v>2443</v>
      </c>
      <c r="K265" s="38">
        <v>0</v>
      </c>
      <c r="L265" s="39">
        <v>0</v>
      </c>
      <c r="M265" s="39">
        <v>0</v>
      </c>
      <c r="N265" s="39">
        <v>0</v>
      </c>
      <c r="O265" s="39">
        <v>0</v>
      </c>
      <c r="P265" s="39">
        <v>0</v>
      </c>
      <c r="Q265" s="39">
        <v>0</v>
      </c>
      <c r="R265" s="39">
        <v>0</v>
      </c>
      <c r="S265" s="39">
        <v>0</v>
      </c>
      <c r="T265" s="39">
        <v>0</v>
      </c>
      <c r="U265" s="39">
        <v>0</v>
      </c>
      <c r="V265" s="39">
        <v>0</v>
      </c>
      <c r="W265" s="39">
        <v>0</v>
      </c>
      <c r="X265" s="39">
        <v>0</v>
      </c>
      <c r="Y265" s="39">
        <v>0</v>
      </c>
      <c r="Z265" s="39">
        <v>0</v>
      </c>
      <c r="AA265" s="39">
        <v>0</v>
      </c>
      <c r="AB265" s="39">
        <v>0</v>
      </c>
      <c r="AC265" s="39">
        <v>0</v>
      </c>
      <c r="AD265" s="39">
        <v>0</v>
      </c>
    </row>
    <row r="266" spans="1:30" x14ac:dyDescent="0.25">
      <c r="A266" s="39" t="str">
        <f>INDEX('MO Store'!D:D,MATCH('Week Wise OT Hours'!$G266,'MO Store'!$A:$A,0))</f>
        <v>Anthony Galichet</v>
      </c>
      <c r="B266" s="39" t="str">
        <f>INDEX('MO Store'!F:F,MATCH('Week Wise OT Hours'!$G266,'MO Store'!$A:$A,0))</f>
        <v>No SD</v>
      </c>
      <c r="C266" s="39" t="str">
        <f>INDEX('MO Store'!G:G,MATCH('Week Wise OT Hours'!$G266,'MO Store'!$A:$A,0))</f>
        <v>North Carolina Market - No TM</v>
      </c>
      <c r="D266" s="39" t="str">
        <f>INDEX('MO Store'!E:E,MATCH('Week Wise OT Hours'!$G266,'MO Store'!$A:$A,0))</f>
        <v>Brittanie Braggs</v>
      </c>
      <c r="E266" s="39" t="str">
        <f>INDEX('MO Store'!B:B,MATCH('Week Wise OT Hours'!$G266,'MO Store'!$A:$A,0))</f>
        <v>North Carolina</v>
      </c>
      <c r="F266" s="39" t="str">
        <f>INDEX('MO Store'!C:C,MATCH('Week Wise OT Hours'!$G266,'MO Store'!$A:$A,0))</f>
        <v>Reidsville Rd</v>
      </c>
      <c r="G266" s="38">
        <v>220742</v>
      </c>
      <c r="H266" s="40" t="str">
        <f>INDEX('MO Store'!I:I,MATCH('Week Wise OT Hours'!$G266,'MO Store'!$A:$A,0))</f>
        <v>Focus</v>
      </c>
      <c r="I266" s="89" t="s">
        <v>353</v>
      </c>
      <c r="J266" s="90" t="s">
        <v>2444</v>
      </c>
      <c r="K266" s="38">
        <v>0</v>
      </c>
      <c r="L266" s="39">
        <v>0</v>
      </c>
      <c r="M266" s="39">
        <v>0</v>
      </c>
      <c r="N266" s="39">
        <v>0</v>
      </c>
      <c r="O266" s="39">
        <v>0</v>
      </c>
      <c r="P266" s="39">
        <v>0</v>
      </c>
      <c r="Q266" s="39">
        <v>0</v>
      </c>
      <c r="R266" s="39">
        <v>0</v>
      </c>
      <c r="S266" s="39">
        <v>0</v>
      </c>
      <c r="T266" s="39">
        <v>0</v>
      </c>
      <c r="U266" s="39">
        <v>0</v>
      </c>
      <c r="V266" s="39">
        <v>0</v>
      </c>
      <c r="W266" s="39">
        <v>0</v>
      </c>
      <c r="X266" s="39">
        <v>0</v>
      </c>
      <c r="Y266" s="39">
        <v>0</v>
      </c>
      <c r="Z266" s="39">
        <v>0</v>
      </c>
      <c r="AA266" s="39">
        <v>0</v>
      </c>
      <c r="AB266" s="39">
        <v>0</v>
      </c>
      <c r="AC266" s="39">
        <v>0</v>
      </c>
      <c r="AD266" s="39">
        <v>0</v>
      </c>
    </row>
    <row r="267" spans="1:30" x14ac:dyDescent="0.25">
      <c r="A267" s="39" t="str">
        <f>INDEX('MO Store'!D:D,MATCH('Week Wise OT Hours'!$G267,'MO Store'!$A:$A,0))</f>
        <v>Anthony Galichet</v>
      </c>
      <c r="B267" s="39" t="str">
        <f>INDEX('MO Store'!F:F,MATCH('Week Wise OT Hours'!$G267,'MO Store'!$A:$A,0))</f>
        <v>No SD</v>
      </c>
      <c r="C267" s="39" t="str">
        <f>INDEX('MO Store'!G:G,MATCH('Week Wise OT Hours'!$G267,'MO Store'!$A:$A,0))</f>
        <v>North Carolina Market - No TM</v>
      </c>
      <c r="D267" s="39" t="str">
        <f>INDEX('MO Store'!E:E,MATCH('Week Wise OT Hours'!$G267,'MO Store'!$A:$A,0))</f>
        <v>Brittanie Braggs</v>
      </c>
      <c r="E267" s="39" t="str">
        <f>INDEX('MO Store'!B:B,MATCH('Week Wise OT Hours'!$G267,'MO Store'!$A:$A,0))</f>
        <v>North Carolina</v>
      </c>
      <c r="F267" s="39" t="str">
        <f>INDEX('MO Store'!C:C,MATCH('Week Wise OT Hours'!$G267,'MO Store'!$A:$A,0))</f>
        <v>Winterville NC</v>
      </c>
      <c r="G267" s="38">
        <v>177547</v>
      </c>
      <c r="H267" s="40" t="str">
        <f>INDEX('MO Store'!I:I,MATCH('Week Wise OT Hours'!$G267,'MO Store'!$A:$A,0))</f>
        <v>Regular</v>
      </c>
      <c r="I267" s="89" t="s">
        <v>195</v>
      </c>
      <c r="J267" s="90" t="s">
        <v>2445</v>
      </c>
      <c r="K267" s="38">
        <v>0</v>
      </c>
      <c r="L267" s="39">
        <v>0</v>
      </c>
      <c r="M267" s="39">
        <v>0</v>
      </c>
      <c r="N267" s="39">
        <v>0</v>
      </c>
      <c r="O267" s="39">
        <v>0</v>
      </c>
      <c r="P267" s="39">
        <v>0</v>
      </c>
      <c r="Q267" s="39">
        <v>0</v>
      </c>
      <c r="R267" s="39">
        <v>0</v>
      </c>
      <c r="S267" s="39">
        <v>0</v>
      </c>
      <c r="T267" s="39">
        <v>0</v>
      </c>
      <c r="U267" s="39">
        <v>0</v>
      </c>
      <c r="V267" s="39">
        <v>0</v>
      </c>
      <c r="W267" s="39">
        <v>0</v>
      </c>
      <c r="X267" s="39">
        <v>0</v>
      </c>
      <c r="Y267" s="39">
        <v>0</v>
      </c>
      <c r="Z267" s="39">
        <v>0</v>
      </c>
      <c r="AA267" s="39">
        <v>0</v>
      </c>
      <c r="AB267" s="39">
        <v>0</v>
      </c>
      <c r="AC267" s="39">
        <v>0</v>
      </c>
      <c r="AD267" s="39">
        <v>0</v>
      </c>
    </row>
    <row r="268" spans="1:30" x14ac:dyDescent="0.25">
      <c r="A268" s="39" t="str">
        <f>INDEX('MO Store'!D:D,MATCH('Week Wise OT Hours'!$G268,'MO Store'!$A:$A,0))</f>
        <v>Anthony Galichet</v>
      </c>
      <c r="B268" s="39" t="str">
        <f>INDEX('MO Store'!F:F,MATCH('Week Wise OT Hours'!$G268,'MO Store'!$A:$A,0))</f>
        <v>Romio Hamdar</v>
      </c>
      <c r="C268" s="39" t="str">
        <f>INDEX('MO Store'!G:G,MATCH('Week Wise OT Hours'!$G268,'MO Store'!$A:$A,0))</f>
        <v>Suhail Ishaq</v>
      </c>
      <c r="D268" s="39" t="str">
        <f>INDEX('MO Store'!E:E,MATCH('Week Wise OT Hours'!$G268,'MO Store'!$A:$A,0))</f>
        <v>Brittanie Braggs</v>
      </c>
      <c r="E268" s="39" t="str">
        <f>INDEX('MO Store'!B:B,MATCH('Week Wise OT Hours'!$G268,'MO Store'!$A:$A,0))</f>
        <v>Houston North East</v>
      </c>
      <c r="F268" s="39" t="str">
        <f>INDEX('MO Store'!C:C,MATCH('Week Wise OT Hours'!$G268,'MO Store'!$A:$A,0))</f>
        <v>Texas City</v>
      </c>
      <c r="G268" s="38">
        <v>180413</v>
      </c>
      <c r="H268" s="40" t="str">
        <f>INDEX('MO Store'!I:I,MATCH('Week Wise OT Hours'!$G268,'MO Store'!$A:$A,0))</f>
        <v>Regular</v>
      </c>
      <c r="I268" s="89" t="s">
        <v>230</v>
      </c>
      <c r="J268" s="90" t="s">
        <v>2446</v>
      </c>
      <c r="K268" s="38">
        <v>0</v>
      </c>
      <c r="L268" s="39">
        <v>0</v>
      </c>
      <c r="M268" s="39">
        <v>0</v>
      </c>
      <c r="N268" s="39">
        <v>0</v>
      </c>
      <c r="O268" s="39">
        <v>0</v>
      </c>
      <c r="P268" s="39">
        <v>0</v>
      </c>
      <c r="Q268" s="39">
        <v>0</v>
      </c>
      <c r="R268" s="39">
        <v>0</v>
      </c>
      <c r="S268" s="39">
        <v>0</v>
      </c>
      <c r="T268" s="39">
        <v>0</v>
      </c>
      <c r="U268" s="39">
        <v>0</v>
      </c>
      <c r="V268" s="39">
        <v>0</v>
      </c>
      <c r="W268" s="39">
        <v>0</v>
      </c>
      <c r="X268" s="39">
        <v>0</v>
      </c>
      <c r="Y268" s="39">
        <v>0</v>
      </c>
      <c r="Z268" s="39">
        <v>0</v>
      </c>
      <c r="AA268" s="39">
        <v>0</v>
      </c>
      <c r="AB268" s="39">
        <v>0</v>
      </c>
      <c r="AC268" s="39">
        <v>0</v>
      </c>
      <c r="AD268" s="39">
        <v>0</v>
      </c>
    </row>
    <row r="269" spans="1:30" x14ac:dyDescent="0.25">
      <c r="A269" s="39" t="str">
        <f>INDEX('MO Store'!D:D,MATCH('Week Wise OT Hours'!$G269,'MO Store'!$A:$A,0))</f>
        <v>Anthony Galichet</v>
      </c>
      <c r="B269" s="39" t="str">
        <f>INDEX('MO Store'!F:F,MATCH('Week Wise OT Hours'!$G269,'MO Store'!$A:$A,0))</f>
        <v>Romio Hamdar</v>
      </c>
      <c r="C269" s="39" t="str">
        <f>INDEX('MO Store'!G:G,MATCH('Week Wise OT Hours'!$G269,'MO Store'!$A:$A,0))</f>
        <v>Veronica Ramos</v>
      </c>
      <c r="D269" s="39" t="str">
        <f>INDEX('MO Store'!E:E,MATCH('Week Wise OT Hours'!$G269,'MO Store'!$A:$A,0))</f>
        <v>Brittanie Braggs</v>
      </c>
      <c r="E269" s="39" t="str">
        <f>INDEX('MO Store'!B:B,MATCH('Week Wise OT Hours'!$G269,'MO Store'!$A:$A,0))</f>
        <v>San Antonio/Laredo</v>
      </c>
      <c r="F269" s="39" t="str">
        <f>INDEX('MO Store'!C:C,MATCH('Week Wise OT Hours'!$G269,'MO Store'!$A:$A,0))</f>
        <v>EAGLE PASS</v>
      </c>
      <c r="G269" s="38">
        <v>207753</v>
      </c>
      <c r="H269" s="40" t="str">
        <f>INDEX('MO Store'!I:I,MATCH('Week Wise OT Hours'!$G269,'MO Store'!$A:$A,0))</f>
        <v>Flagship</v>
      </c>
      <c r="I269" s="89" t="s">
        <v>247</v>
      </c>
      <c r="J269" s="90" t="s">
        <v>2447</v>
      </c>
      <c r="K269" s="38">
        <v>0</v>
      </c>
      <c r="L269" s="39">
        <v>0</v>
      </c>
      <c r="M269" s="39">
        <v>0</v>
      </c>
      <c r="N269" s="39">
        <v>0</v>
      </c>
      <c r="O269" s="39">
        <v>0</v>
      </c>
      <c r="P269" s="39">
        <v>0</v>
      </c>
      <c r="Q269" s="39">
        <v>0</v>
      </c>
      <c r="R269" s="39">
        <v>0</v>
      </c>
      <c r="S269" s="39">
        <v>0</v>
      </c>
      <c r="T269" s="39">
        <v>0</v>
      </c>
      <c r="U269" s="39">
        <v>0</v>
      </c>
      <c r="V269" s="39">
        <v>0</v>
      </c>
      <c r="W269" s="39">
        <v>0</v>
      </c>
      <c r="X269" s="39">
        <v>0</v>
      </c>
      <c r="Y269" s="39">
        <v>0</v>
      </c>
      <c r="Z269" s="39">
        <v>0</v>
      </c>
      <c r="AA269" s="39">
        <v>0</v>
      </c>
      <c r="AB269" s="39">
        <v>0</v>
      </c>
      <c r="AC269" s="39">
        <v>0</v>
      </c>
      <c r="AD269" s="39">
        <v>0</v>
      </c>
    </row>
    <row r="270" spans="1:30" x14ac:dyDescent="0.25">
      <c r="A270" s="39" t="str">
        <f>INDEX('MO Store'!D:D,MATCH('Week Wise OT Hours'!$G270,'MO Store'!$A:$A,0))</f>
        <v>Anthony Galichet</v>
      </c>
      <c r="B270" s="39" t="str">
        <f>INDEX('MO Store'!F:F,MATCH('Week Wise OT Hours'!$G270,'MO Store'!$A:$A,0))</f>
        <v>Romio Hamdar</v>
      </c>
      <c r="C270" s="39" t="str">
        <f>INDEX('MO Store'!G:G,MATCH('Week Wise OT Hours'!$G270,'MO Store'!$A:$A,0))</f>
        <v>Veronica Ramos</v>
      </c>
      <c r="D270" s="39" t="str">
        <f>INDEX('MO Store'!E:E,MATCH('Week Wise OT Hours'!$G270,'MO Store'!$A:$A,0))</f>
        <v>Brittanie Braggs</v>
      </c>
      <c r="E270" s="39" t="str">
        <f>INDEX('MO Store'!B:B,MATCH('Week Wise OT Hours'!$G270,'MO Store'!$A:$A,0))</f>
        <v>San Antonio/Laredo</v>
      </c>
      <c r="F270" s="39" t="str">
        <f>INDEX('MO Store'!C:C,MATCH('Week Wise OT Hours'!$G270,'MO Store'!$A:$A,0))</f>
        <v>LAREDO PLANTATION CENTRE</v>
      </c>
      <c r="G270" s="38">
        <v>207752</v>
      </c>
      <c r="H270" s="40" t="str">
        <f>INDEX('MO Store'!I:I,MATCH('Week Wise OT Hours'!$G270,'MO Store'!$A:$A,0))</f>
        <v>Flagship</v>
      </c>
      <c r="I270" s="89" t="s">
        <v>109</v>
      </c>
      <c r="J270" s="90" t="s">
        <v>2448</v>
      </c>
      <c r="K270" s="38">
        <v>0</v>
      </c>
      <c r="L270" s="39">
        <v>0</v>
      </c>
      <c r="M270" s="39">
        <v>0</v>
      </c>
      <c r="N270" s="39">
        <v>0</v>
      </c>
      <c r="O270" s="39">
        <v>0</v>
      </c>
      <c r="P270" s="39">
        <v>0</v>
      </c>
      <c r="Q270" s="39">
        <v>0</v>
      </c>
      <c r="R270" s="39">
        <v>0</v>
      </c>
      <c r="S270" s="39">
        <v>0</v>
      </c>
      <c r="T270" s="39">
        <v>0</v>
      </c>
      <c r="U270" s="39">
        <v>0</v>
      </c>
      <c r="V270" s="39">
        <v>0</v>
      </c>
      <c r="W270" s="39">
        <v>0</v>
      </c>
      <c r="X270" s="39">
        <v>0</v>
      </c>
      <c r="Y270" s="39">
        <v>0</v>
      </c>
      <c r="Z270" s="39">
        <v>0</v>
      </c>
      <c r="AA270" s="39">
        <v>0</v>
      </c>
      <c r="AB270" s="39">
        <v>0</v>
      </c>
      <c r="AC270" s="39">
        <v>0</v>
      </c>
      <c r="AD270" s="39">
        <v>0</v>
      </c>
    </row>
    <row r="271" spans="1:30" x14ac:dyDescent="0.25">
      <c r="A271" s="39" t="str">
        <f>INDEX('MO Store'!D:D,MATCH('Week Wise OT Hours'!$G271,'MO Store'!$A:$A,0))</f>
        <v>Anthony Galichet</v>
      </c>
      <c r="B271" s="39" t="str">
        <f>INDEX('MO Store'!F:F,MATCH('Week Wise OT Hours'!$G271,'MO Store'!$A:$A,0))</f>
        <v>Romio Hamdar</v>
      </c>
      <c r="C271" s="39" t="str">
        <f>INDEX('MO Store'!G:G,MATCH('Week Wise OT Hours'!$G271,'MO Store'!$A:$A,0))</f>
        <v>Suhail Ishaq</v>
      </c>
      <c r="D271" s="39" t="str">
        <f>INDEX('MO Store'!E:E,MATCH('Week Wise OT Hours'!$G271,'MO Store'!$A:$A,0))</f>
        <v>Brittanie Braggs</v>
      </c>
      <c r="E271" s="39" t="str">
        <f>INDEX('MO Store'!B:B,MATCH('Week Wise OT Hours'!$G271,'MO Store'!$A:$A,0))</f>
        <v>Houston North East</v>
      </c>
      <c r="F271" s="39" t="str">
        <f>INDEX('MO Store'!C:C,MATCH('Week Wise OT Hours'!$G271,'MO Store'!$A:$A,0))</f>
        <v>Fondren Village</v>
      </c>
      <c r="G271" s="38">
        <v>209863</v>
      </c>
      <c r="H271" s="40" t="str">
        <f>INDEX('MO Store'!I:I,MATCH('Week Wise OT Hours'!$G271,'MO Store'!$A:$A,0))</f>
        <v>Regular</v>
      </c>
      <c r="I271" s="89" t="s">
        <v>142</v>
      </c>
      <c r="J271" s="90" t="s">
        <v>2449</v>
      </c>
      <c r="K271" s="38">
        <v>0</v>
      </c>
      <c r="L271" s="39">
        <v>0</v>
      </c>
      <c r="M271" s="39">
        <v>0</v>
      </c>
      <c r="N271" s="39">
        <v>0</v>
      </c>
      <c r="O271" s="39">
        <v>0</v>
      </c>
      <c r="P271" s="39">
        <v>0</v>
      </c>
      <c r="Q271" s="39">
        <v>0</v>
      </c>
      <c r="R271" s="39">
        <v>0</v>
      </c>
      <c r="S271" s="39">
        <v>0</v>
      </c>
      <c r="T271" s="39">
        <v>0</v>
      </c>
      <c r="U271" s="39">
        <v>0</v>
      </c>
      <c r="V271" s="39">
        <v>0</v>
      </c>
      <c r="W271" s="39">
        <v>0</v>
      </c>
      <c r="X271" s="39">
        <v>0</v>
      </c>
      <c r="Y271" s="39">
        <v>0</v>
      </c>
      <c r="Z271" s="39">
        <v>0</v>
      </c>
      <c r="AA271" s="39">
        <v>0</v>
      </c>
      <c r="AB271" s="39">
        <v>0</v>
      </c>
      <c r="AC271" s="39">
        <v>0</v>
      </c>
      <c r="AD271" s="39">
        <v>0</v>
      </c>
    </row>
    <row r="272" spans="1:30" x14ac:dyDescent="0.25">
      <c r="A272" s="39" t="str">
        <f>INDEX('MO Store'!D:D,MATCH('Week Wise OT Hours'!$G272,'MO Store'!$A:$A,0))</f>
        <v>Anthony Galichet</v>
      </c>
      <c r="B272" s="39" t="str">
        <f>INDEX('MO Store'!F:F,MATCH('Week Wise OT Hours'!$G272,'MO Store'!$A:$A,0))</f>
        <v>Romio Hamdar</v>
      </c>
      <c r="C272" s="39" t="str">
        <f>INDEX('MO Store'!G:G,MATCH('Week Wise OT Hours'!$G272,'MO Store'!$A:$A,0))</f>
        <v>Carlos Ayala-Level Up</v>
      </c>
      <c r="D272" s="39" t="str">
        <f>INDEX('MO Store'!E:E,MATCH('Week Wise OT Hours'!$G272,'MO Store'!$A:$A,0))</f>
        <v>Brittanie Braggs</v>
      </c>
      <c r="E272" s="39" t="str">
        <f>INDEX('MO Store'!B:B,MATCH('Week Wise OT Hours'!$G272,'MO Store'!$A:$A,0))</f>
        <v>Houston South West</v>
      </c>
      <c r="F272" s="39" t="str">
        <f>INDEX('MO Store'!C:C,MATCH('Week Wise OT Hours'!$G272,'MO Store'!$A:$A,0))</f>
        <v>Little York Rd</v>
      </c>
      <c r="G272" s="38">
        <v>217138</v>
      </c>
      <c r="H272" s="40" t="str">
        <f>INDEX('MO Store'!I:I,MATCH('Week Wise OT Hours'!$G272,'MO Store'!$A:$A,0))</f>
        <v>Regular</v>
      </c>
      <c r="I272" s="89" t="s">
        <v>368</v>
      </c>
      <c r="J272" s="90" t="s">
        <v>2450</v>
      </c>
      <c r="K272" s="38">
        <v>0</v>
      </c>
      <c r="L272" s="39">
        <v>0</v>
      </c>
      <c r="M272" s="39">
        <v>0</v>
      </c>
      <c r="N272" s="39">
        <v>0</v>
      </c>
      <c r="O272" s="39">
        <v>0</v>
      </c>
      <c r="P272" s="39">
        <v>0</v>
      </c>
      <c r="Q272" s="39">
        <v>0</v>
      </c>
      <c r="R272" s="39">
        <v>0</v>
      </c>
      <c r="S272" s="39">
        <v>0</v>
      </c>
      <c r="T272" s="39">
        <v>0</v>
      </c>
      <c r="U272" s="39">
        <v>0</v>
      </c>
      <c r="V272" s="39">
        <v>0</v>
      </c>
      <c r="W272" s="39">
        <v>0</v>
      </c>
      <c r="X272" s="39">
        <v>0</v>
      </c>
      <c r="Y272" s="39">
        <v>0</v>
      </c>
      <c r="Z272" s="39">
        <v>0</v>
      </c>
      <c r="AA272" s="39">
        <v>0</v>
      </c>
      <c r="AB272" s="39">
        <v>0</v>
      </c>
      <c r="AC272" s="39">
        <v>0</v>
      </c>
      <c r="AD272" s="39">
        <v>0</v>
      </c>
    </row>
    <row r="273" spans="1:30" x14ac:dyDescent="0.25">
      <c r="A273" s="39" t="str">
        <f>INDEX('MO Store'!D:D,MATCH('Week Wise OT Hours'!$G273,'MO Store'!$A:$A,0))</f>
        <v>Anthony Galichet</v>
      </c>
      <c r="B273" s="39" t="str">
        <f>INDEX('MO Store'!F:F,MATCH('Week Wise OT Hours'!$G273,'MO Store'!$A:$A,0))</f>
        <v>Romio Hamdar</v>
      </c>
      <c r="C273" s="39" t="str">
        <f>INDEX('MO Store'!G:G,MATCH('Week Wise OT Hours'!$G273,'MO Store'!$A:$A,0))</f>
        <v>Colorado Market - No TM</v>
      </c>
      <c r="D273" s="39" t="str">
        <f>INDEX('MO Store'!E:E,MATCH('Week Wise OT Hours'!$G273,'MO Store'!$A:$A,0))</f>
        <v>Brittanie Braggs</v>
      </c>
      <c r="E273" s="39" t="str">
        <f>INDEX('MO Store'!B:B,MATCH('Week Wise OT Hours'!$G273,'MO Store'!$A:$A,0))</f>
        <v>Colorado</v>
      </c>
      <c r="F273" s="39" t="str">
        <f>INDEX('MO Store'!C:C,MATCH('Week Wise OT Hours'!$G273,'MO Store'!$A:$A,0))</f>
        <v>Grand View Market Place</v>
      </c>
      <c r="G273" s="38">
        <v>210924</v>
      </c>
      <c r="H273" s="40" t="str">
        <f>INDEX('MO Store'!I:I,MATCH('Week Wise OT Hours'!$G273,'MO Store'!$A:$A,0))</f>
        <v>Regular</v>
      </c>
      <c r="I273" s="89" t="s">
        <v>297</v>
      </c>
      <c r="J273" s="90" t="s">
        <v>2451</v>
      </c>
      <c r="K273" s="38">
        <v>0</v>
      </c>
      <c r="L273" s="39">
        <v>0</v>
      </c>
      <c r="M273" s="39">
        <v>0</v>
      </c>
      <c r="N273" s="39">
        <v>0</v>
      </c>
      <c r="O273" s="39">
        <v>0</v>
      </c>
      <c r="P273" s="39">
        <v>0</v>
      </c>
      <c r="Q273" s="39">
        <v>0</v>
      </c>
      <c r="R273" s="39">
        <v>0</v>
      </c>
      <c r="S273" s="39">
        <v>0</v>
      </c>
      <c r="T273" s="39">
        <v>0</v>
      </c>
      <c r="U273" s="39">
        <v>0</v>
      </c>
      <c r="V273" s="39">
        <v>0</v>
      </c>
      <c r="W273" s="39">
        <v>0</v>
      </c>
      <c r="X273" s="39">
        <v>0</v>
      </c>
      <c r="Y273" s="39">
        <v>0</v>
      </c>
      <c r="Z273" s="39">
        <v>0</v>
      </c>
      <c r="AA273" s="39">
        <v>0</v>
      </c>
      <c r="AB273" s="39">
        <v>0</v>
      </c>
      <c r="AC273" s="39">
        <v>0</v>
      </c>
      <c r="AD273" s="39">
        <v>0</v>
      </c>
    </row>
    <row r="274" spans="1:30" x14ac:dyDescent="0.25">
      <c r="A274" s="39" t="str">
        <f>INDEX('MO Store'!D:D,MATCH('Week Wise OT Hours'!$G274,'MO Store'!$A:$A,0))</f>
        <v>Anthony Galichet</v>
      </c>
      <c r="B274" s="39" t="str">
        <f>INDEX('MO Store'!F:F,MATCH('Week Wise OT Hours'!$G274,'MO Store'!$A:$A,0))</f>
        <v>Romio Hamdar</v>
      </c>
      <c r="C274" s="39" t="str">
        <f>INDEX('MO Store'!G:G,MATCH('Week Wise OT Hours'!$G274,'MO Store'!$A:$A,0))</f>
        <v>Suhail Ishaq</v>
      </c>
      <c r="D274" s="39" t="str">
        <f>INDEX('MO Store'!E:E,MATCH('Week Wise OT Hours'!$G274,'MO Store'!$A:$A,0))</f>
        <v>Brittanie Braggs</v>
      </c>
      <c r="E274" s="39" t="str">
        <f>INDEX('MO Store'!B:B,MATCH('Week Wise OT Hours'!$G274,'MO Store'!$A:$A,0))</f>
        <v>Houston North East</v>
      </c>
      <c r="F274" s="39" t="str">
        <f>INDEX('MO Store'!C:C,MATCH('Week Wise OT Hours'!$G274,'MO Store'!$A:$A,0))</f>
        <v>Texas City</v>
      </c>
      <c r="G274" s="38">
        <v>180413</v>
      </c>
      <c r="H274" s="40" t="str">
        <f>INDEX('MO Store'!I:I,MATCH('Week Wise OT Hours'!$G274,'MO Store'!$A:$A,0))</f>
        <v>Regular</v>
      </c>
      <c r="I274" s="89" t="s">
        <v>231</v>
      </c>
      <c r="J274" s="90" t="s">
        <v>2452</v>
      </c>
      <c r="K274" s="38">
        <v>0</v>
      </c>
      <c r="L274" s="39">
        <v>0</v>
      </c>
      <c r="M274" s="39">
        <v>0</v>
      </c>
      <c r="N274" s="39">
        <v>0</v>
      </c>
      <c r="O274" s="39">
        <v>0</v>
      </c>
      <c r="P274" s="39">
        <v>0</v>
      </c>
      <c r="Q274" s="39">
        <v>0</v>
      </c>
      <c r="R274" s="39">
        <v>0</v>
      </c>
      <c r="S274" s="39">
        <v>0</v>
      </c>
      <c r="T274" s="39">
        <v>0</v>
      </c>
      <c r="U274" s="39">
        <v>0</v>
      </c>
      <c r="V274" s="39">
        <v>0</v>
      </c>
      <c r="W274" s="39">
        <v>0</v>
      </c>
      <c r="X274" s="39">
        <v>0</v>
      </c>
      <c r="Y274" s="39">
        <v>0</v>
      </c>
      <c r="Z274" s="39">
        <v>0</v>
      </c>
      <c r="AA274" s="39">
        <v>0</v>
      </c>
      <c r="AB274" s="39">
        <v>0</v>
      </c>
      <c r="AC274" s="39">
        <v>0</v>
      </c>
      <c r="AD274" s="39">
        <v>0</v>
      </c>
    </row>
    <row r="275" spans="1:30" x14ac:dyDescent="0.25">
      <c r="A275" s="39" t="str">
        <f>INDEX('MO Store'!D:D,MATCH('Week Wise OT Hours'!$G275,'MO Store'!$A:$A,0))</f>
        <v>Anthony Galichet</v>
      </c>
      <c r="B275" s="39" t="str">
        <f>INDEX('MO Store'!F:F,MATCH('Week Wise OT Hours'!$G275,'MO Store'!$A:$A,0))</f>
        <v>Romio Hamdar</v>
      </c>
      <c r="C275" s="39" t="str">
        <f>INDEX('MO Store'!G:G,MATCH('Week Wise OT Hours'!$G275,'MO Store'!$A:$A,0))</f>
        <v>Carlos Ayala-Level Up</v>
      </c>
      <c r="D275" s="39" t="str">
        <f>INDEX('MO Store'!E:E,MATCH('Week Wise OT Hours'!$G275,'MO Store'!$A:$A,0))</f>
        <v>Brittanie Braggs</v>
      </c>
      <c r="E275" s="39" t="str">
        <f>INDEX('MO Store'!B:B,MATCH('Week Wise OT Hours'!$G275,'MO Store'!$A:$A,0))</f>
        <v>Houston South West</v>
      </c>
      <c r="F275" s="39" t="str">
        <f>INDEX('MO Store'!C:C,MATCH('Week Wise OT Hours'!$G275,'MO Store'!$A:$A,0))</f>
        <v>Westheimer Tanglewilde</v>
      </c>
      <c r="G275" s="38">
        <v>209864</v>
      </c>
      <c r="H275" s="40" t="str">
        <f>INDEX('MO Store'!I:I,MATCH('Week Wise OT Hours'!$G275,'MO Store'!$A:$A,0))</f>
        <v>Regular</v>
      </c>
      <c r="I275" s="89" t="s">
        <v>257</v>
      </c>
      <c r="J275" s="90" t="s">
        <v>2453</v>
      </c>
      <c r="K275" s="38">
        <v>0</v>
      </c>
      <c r="L275" s="39">
        <v>0</v>
      </c>
      <c r="M275" s="39">
        <v>0</v>
      </c>
      <c r="N275" s="39">
        <v>0</v>
      </c>
      <c r="O275" s="39">
        <v>0</v>
      </c>
      <c r="P275" s="39">
        <v>0</v>
      </c>
      <c r="Q275" s="39">
        <v>0</v>
      </c>
      <c r="R275" s="39">
        <v>0</v>
      </c>
      <c r="S275" s="39">
        <v>0</v>
      </c>
      <c r="T275" s="39">
        <v>0</v>
      </c>
      <c r="U275" s="39">
        <v>0</v>
      </c>
      <c r="V275" s="39">
        <v>0</v>
      </c>
      <c r="W275" s="39">
        <v>0</v>
      </c>
      <c r="X275" s="39">
        <v>0</v>
      </c>
      <c r="Y275" s="39">
        <v>0</v>
      </c>
      <c r="Z275" s="39">
        <v>0</v>
      </c>
      <c r="AA275" s="39">
        <v>0</v>
      </c>
      <c r="AB275" s="39">
        <v>0</v>
      </c>
      <c r="AC275" s="39">
        <v>0</v>
      </c>
      <c r="AD275" s="39">
        <v>0</v>
      </c>
    </row>
    <row r="276" spans="1:30" x14ac:dyDescent="0.25">
      <c r="A276" s="39" t="str">
        <f>INDEX('MO Store'!D:D,MATCH('Week Wise OT Hours'!$G276,'MO Store'!$A:$A,0))</f>
        <v>Anthony Galichet</v>
      </c>
      <c r="B276" s="39" t="str">
        <f>INDEX('MO Store'!F:F,MATCH('Week Wise OT Hours'!$G276,'MO Store'!$A:$A,0))</f>
        <v>Romio Hamdar</v>
      </c>
      <c r="C276" s="39" t="str">
        <f>INDEX('MO Store'!G:G,MATCH('Week Wise OT Hours'!$G276,'MO Store'!$A:$A,0))</f>
        <v>Isreal Gomez- Level Up</v>
      </c>
      <c r="D276" s="39" t="str">
        <f>INDEX('MO Store'!E:E,MATCH('Week Wise OT Hours'!$G276,'MO Store'!$A:$A,0))</f>
        <v>Brittanie Braggs</v>
      </c>
      <c r="E276" s="39" t="str">
        <f>INDEX('MO Store'!B:B,MATCH('Week Wise OT Hours'!$G276,'MO Store'!$A:$A,0))</f>
        <v>Houston East</v>
      </c>
      <c r="F276" s="39" t="str">
        <f>INDEX('MO Store'!C:C,MATCH('Week Wise OT Hours'!$G276,'MO Store'!$A:$A,0))</f>
        <v>Baytown</v>
      </c>
      <c r="G276" s="38">
        <v>219201</v>
      </c>
      <c r="H276" s="40" t="str">
        <f>INDEX('MO Store'!I:I,MATCH('Week Wise OT Hours'!$G276,'MO Store'!$A:$A,0))</f>
        <v>Regular</v>
      </c>
      <c r="I276" s="89" t="s">
        <v>348</v>
      </c>
      <c r="J276" s="90" t="s">
        <v>2454</v>
      </c>
      <c r="K276" s="38">
        <v>0</v>
      </c>
      <c r="L276" s="39">
        <v>0</v>
      </c>
      <c r="M276" s="39">
        <v>0</v>
      </c>
      <c r="N276" s="39">
        <v>0</v>
      </c>
      <c r="O276" s="39">
        <v>0</v>
      </c>
      <c r="P276" s="39">
        <v>0</v>
      </c>
      <c r="Q276" s="39">
        <v>0</v>
      </c>
      <c r="R276" s="39">
        <v>0</v>
      </c>
      <c r="S276" s="39">
        <v>0</v>
      </c>
      <c r="T276" s="39">
        <v>0</v>
      </c>
      <c r="U276" s="39">
        <v>0</v>
      </c>
      <c r="V276" s="39">
        <v>0</v>
      </c>
      <c r="W276" s="39">
        <v>0</v>
      </c>
      <c r="X276" s="39">
        <v>0</v>
      </c>
      <c r="Y276" s="39">
        <v>0</v>
      </c>
      <c r="Z276" s="39">
        <v>0</v>
      </c>
      <c r="AA276" s="39">
        <v>0</v>
      </c>
      <c r="AB276" s="39">
        <v>0</v>
      </c>
      <c r="AC276" s="39">
        <v>0</v>
      </c>
      <c r="AD276" s="39">
        <v>0</v>
      </c>
    </row>
    <row r="277" spans="1:30" x14ac:dyDescent="0.25">
      <c r="A277" s="39" t="str">
        <f>INDEX('MO Store'!D:D,MATCH('Week Wise OT Hours'!$G277,'MO Store'!$A:$A,0))</f>
        <v>Anthony Galichet</v>
      </c>
      <c r="B277" s="39" t="str">
        <f>INDEX('MO Store'!F:F,MATCH('Week Wise OT Hours'!$G277,'MO Store'!$A:$A,0))</f>
        <v>Romio Hamdar</v>
      </c>
      <c r="C277" s="39" t="str">
        <f>INDEX('MO Store'!G:G,MATCH('Week Wise OT Hours'!$G277,'MO Store'!$A:$A,0))</f>
        <v>Suhail Ishaq</v>
      </c>
      <c r="D277" s="39" t="str">
        <f>INDEX('MO Store'!E:E,MATCH('Week Wise OT Hours'!$G277,'MO Store'!$A:$A,0))</f>
        <v>Brittanie Braggs</v>
      </c>
      <c r="E277" s="39" t="str">
        <f>INDEX('MO Store'!B:B,MATCH('Week Wise OT Hours'!$G277,'MO Store'!$A:$A,0))</f>
        <v>Houston North East</v>
      </c>
      <c r="F277" s="39" t="str">
        <f>INDEX('MO Store'!C:C,MATCH('Week Wise OT Hours'!$G277,'MO Store'!$A:$A,0))</f>
        <v>Fondren Village</v>
      </c>
      <c r="G277" s="38">
        <v>209863</v>
      </c>
      <c r="H277" s="40" t="str">
        <f>INDEX('MO Store'!I:I,MATCH('Week Wise OT Hours'!$G277,'MO Store'!$A:$A,0))</f>
        <v>Regular</v>
      </c>
      <c r="I277" s="89" t="s">
        <v>274</v>
      </c>
      <c r="J277" s="90" t="s">
        <v>2455</v>
      </c>
      <c r="K277" s="38">
        <v>0</v>
      </c>
      <c r="L277" s="39">
        <v>0</v>
      </c>
      <c r="M277" s="39">
        <v>0</v>
      </c>
      <c r="N277" s="39">
        <v>0</v>
      </c>
      <c r="O277" s="39">
        <v>0</v>
      </c>
      <c r="P277" s="39">
        <v>0</v>
      </c>
      <c r="Q277" s="39">
        <v>0</v>
      </c>
      <c r="R277" s="39">
        <v>0</v>
      </c>
      <c r="S277" s="39">
        <v>0</v>
      </c>
      <c r="T277" s="39">
        <v>0</v>
      </c>
      <c r="U277" s="39">
        <v>0</v>
      </c>
      <c r="V277" s="39">
        <v>0</v>
      </c>
      <c r="W277" s="39">
        <v>0</v>
      </c>
      <c r="X277" s="39">
        <v>0</v>
      </c>
      <c r="Y277" s="39">
        <v>0</v>
      </c>
      <c r="Z277" s="39">
        <v>0</v>
      </c>
      <c r="AA277" s="39">
        <v>0</v>
      </c>
      <c r="AB277" s="39">
        <v>0</v>
      </c>
      <c r="AC277" s="39">
        <v>0</v>
      </c>
      <c r="AD277" s="39">
        <v>0</v>
      </c>
    </row>
    <row r="278" spans="1:30" x14ac:dyDescent="0.25">
      <c r="A278" s="39" t="str">
        <f>INDEX('MO Store'!D:D,MATCH('Week Wise OT Hours'!$G278,'MO Store'!$A:$A,0))</f>
        <v>Anthony Galichet</v>
      </c>
      <c r="B278" s="39" t="str">
        <f>INDEX('MO Store'!F:F,MATCH('Week Wise OT Hours'!$G278,'MO Store'!$A:$A,0))</f>
        <v>Romio Hamdar</v>
      </c>
      <c r="C278" s="39" t="str">
        <f>INDEX('MO Store'!G:G,MATCH('Week Wise OT Hours'!$G278,'MO Store'!$A:$A,0))</f>
        <v>Isreal Gomez- Level Up</v>
      </c>
      <c r="D278" s="39" t="str">
        <f>INDEX('MO Store'!E:E,MATCH('Week Wise OT Hours'!$G278,'MO Store'!$A:$A,0))</f>
        <v>Brittanie Braggs</v>
      </c>
      <c r="E278" s="39" t="str">
        <f>INDEX('MO Store'!B:B,MATCH('Week Wise OT Hours'!$G278,'MO Store'!$A:$A,0))</f>
        <v>Houston East</v>
      </c>
      <c r="F278" s="39" t="str">
        <f>INDEX('MO Store'!C:C,MATCH('Week Wise OT Hours'!$G278,'MO Store'!$A:$A,0))</f>
        <v>Angleton Harvin Dr</v>
      </c>
      <c r="G278" s="38">
        <v>180412</v>
      </c>
      <c r="H278" s="40" t="str">
        <f>INDEX('MO Store'!I:I,MATCH('Week Wise OT Hours'!$G278,'MO Store'!$A:$A,0))</f>
        <v>Regular</v>
      </c>
      <c r="I278" s="89" t="s">
        <v>227</v>
      </c>
      <c r="J278" s="90" t="s">
        <v>2456</v>
      </c>
      <c r="K278" s="38">
        <v>0</v>
      </c>
      <c r="L278" s="39">
        <v>0</v>
      </c>
      <c r="M278" s="39">
        <v>0</v>
      </c>
      <c r="N278" s="39">
        <v>0</v>
      </c>
      <c r="O278" s="39">
        <v>0</v>
      </c>
      <c r="P278" s="39">
        <v>0</v>
      </c>
      <c r="Q278" s="39">
        <v>0</v>
      </c>
      <c r="R278" s="39">
        <v>0</v>
      </c>
      <c r="S278" s="39">
        <v>0</v>
      </c>
      <c r="T278" s="39">
        <v>0</v>
      </c>
      <c r="U278" s="39">
        <v>0</v>
      </c>
      <c r="V278" s="39">
        <v>0</v>
      </c>
      <c r="W278" s="39">
        <v>0</v>
      </c>
      <c r="X278" s="39">
        <v>0</v>
      </c>
      <c r="Y278" s="39">
        <v>0</v>
      </c>
      <c r="Z278" s="39">
        <v>0</v>
      </c>
      <c r="AA278" s="39">
        <v>0</v>
      </c>
      <c r="AB278" s="39">
        <v>0</v>
      </c>
      <c r="AC278" s="39">
        <v>0</v>
      </c>
      <c r="AD278" s="39">
        <v>0</v>
      </c>
    </row>
    <row r="279" spans="1:30" x14ac:dyDescent="0.25">
      <c r="A279" s="39" t="str">
        <f>INDEX('MO Store'!D:D,MATCH('Week Wise OT Hours'!$G279,'MO Store'!$A:$A,0))</f>
        <v>Anthony Galichet</v>
      </c>
      <c r="B279" s="39" t="str">
        <f>INDEX('MO Store'!F:F,MATCH('Week Wise OT Hours'!$G279,'MO Store'!$A:$A,0))</f>
        <v>No SD</v>
      </c>
      <c r="C279" s="39" t="str">
        <f>INDEX('MO Store'!G:G,MATCH('Week Wise OT Hours'!$G279,'MO Store'!$A:$A,0))</f>
        <v>Susu Leong</v>
      </c>
      <c r="D279" s="39" t="str">
        <f>INDEX('MO Store'!E:E,MATCH('Week Wise OT Hours'!$G279,'MO Store'!$A:$A,0))</f>
        <v>Brittanie Braggs</v>
      </c>
      <c r="E279" s="39" t="str">
        <f>INDEX('MO Store'!B:B,MATCH('Week Wise OT Hours'!$G279,'MO Store'!$A:$A,0))</f>
        <v>Arizona</v>
      </c>
      <c r="F279" s="39" t="str">
        <f>INDEX('MO Store'!C:C,MATCH('Week Wise OT Hours'!$G279,'MO Store'!$A:$A,0))</f>
        <v>The Groves</v>
      </c>
      <c r="G279" s="38">
        <v>211579</v>
      </c>
      <c r="H279" s="40" t="str">
        <f>INDEX('MO Store'!I:I,MATCH('Week Wise OT Hours'!$G279,'MO Store'!$A:$A,0))</f>
        <v>Regular</v>
      </c>
      <c r="I279" s="89" t="s">
        <v>358</v>
      </c>
      <c r="J279" s="90" t="s">
        <v>2457</v>
      </c>
      <c r="K279" s="38">
        <v>0</v>
      </c>
      <c r="L279" s="39">
        <v>0</v>
      </c>
      <c r="M279" s="39">
        <v>0</v>
      </c>
      <c r="N279" s="39">
        <v>0</v>
      </c>
      <c r="O279" s="39">
        <v>0</v>
      </c>
      <c r="P279" s="39">
        <v>0</v>
      </c>
      <c r="Q279" s="39">
        <v>0</v>
      </c>
      <c r="R279" s="39">
        <v>0</v>
      </c>
      <c r="S279" s="39">
        <v>0</v>
      </c>
      <c r="T279" s="39">
        <v>0</v>
      </c>
      <c r="U279" s="39">
        <v>0</v>
      </c>
      <c r="V279" s="39">
        <v>0</v>
      </c>
      <c r="W279" s="39">
        <v>0</v>
      </c>
      <c r="X279" s="39">
        <v>0</v>
      </c>
      <c r="Y279" s="39">
        <v>0</v>
      </c>
      <c r="Z279" s="39">
        <v>0</v>
      </c>
      <c r="AA279" s="39">
        <v>0</v>
      </c>
      <c r="AB279" s="39">
        <v>0</v>
      </c>
      <c r="AC279" s="39">
        <v>0</v>
      </c>
      <c r="AD279" s="39">
        <v>0</v>
      </c>
    </row>
    <row r="280" spans="1:30" x14ac:dyDescent="0.25">
      <c r="A280" s="39" t="str">
        <f>INDEX('MO Store'!D:D,MATCH('Week Wise OT Hours'!$G280,'MO Store'!$A:$A,0))</f>
        <v>Anthony Galichet</v>
      </c>
      <c r="B280" s="39" t="str">
        <f>INDEX('MO Store'!F:F,MATCH('Week Wise OT Hours'!$G280,'MO Store'!$A:$A,0))</f>
        <v>Romio Hamdar</v>
      </c>
      <c r="C280" s="39" t="str">
        <f>INDEX('MO Store'!G:G,MATCH('Week Wise OT Hours'!$G280,'MO Store'!$A:$A,0))</f>
        <v>Carlos Ayala-Level Up</v>
      </c>
      <c r="D280" s="39" t="str">
        <f>INDEX('MO Store'!E:E,MATCH('Week Wise OT Hours'!$G280,'MO Store'!$A:$A,0))</f>
        <v>Brittanie Braggs</v>
      </c>
      <c r="E280" s="39" t="str">
        <f>INDEX('MO Store'!B:B,MATCH('Week Wise OT Hours'!$G280,'MO Store'!$A:$A,0))</f>
        <v>Houston South West</v>
      </c>
      <c r="F280" s="39" t="str">
        <f>INDEX('MO Store'!C:C,MATCH('Week Wise OT Hours'!$G280,'MO Store'!$A:$A,0))</f>
        <v>Presidio</v>
      </c>
      <c r="G280" s="38">
        <v>211049</v>
      </c>
      <c r="H280" s="40" t="str">
        <f>INDEX('MO Store'!I:I,MATCH('Week Wise OT Hours'!$G280,'MO Store'!$A:$A,0))</f>
        <v>Regular</v>
      </c>
      <c r="I280" s="89" t="s">
        <v>301</v>
      </c>
      <c r="J280" s="90" t="s">
        <v>2458</v>
      </c>
      <c r="K280" s="38">
        <v>0</v>
      </c>
      <c r="L280" s="39">
        <v>0</v>
      </c>
      <c r="M280" s="39">
        <v>0</v>
      </c>
      <c r="N280" s="39">
        <v>0</v>
      </c>
      <c r="O280" s="39">
        <v>0</v>
      </c>
      <c r="P280" s="39">
        <v>0</v>
      </c>
      <c r="Q280" s="39">
        <v>0</v>
      </c>
      <c r="R280" s="39">
        <v>0</v>
      </c>
      <c r="S280" s="39">
        <v>0</v>
      </c>
      <c r="T280" s="39">
        <v>0</v>
      </c>
      <c r="U280" s="39">
        <v>0</v>
      </c>
      <c r="V280" s="39">
        <v>0</v>
      </c>
      <c r="W280" s="39">
        <v>0</v>
      </c>
      <c r="X280" s="39">
        <v>0</v>
      </c>
      <c r="Y280" s="39">
        <v>0</v>
      </c>
      <c r="Z280" s="39">
        <v>0</v>
      </c>
      <c r="AA280" s="39">
        <v>0</v>
      </c>
      <c r="AB280" s="39">
        <v>0</v>
      </c>
      <c r="AC280" s="39">
        <v>0</v>
      </c>
      <c r="AD280" s="39">
        <v>0</v>
      </c>
    </row>
    <row r="281" spans="1:30" x14ac:dyDescent="0.25">
      <c r="A281" s="39" t="str">
        <f>INDEX('MO Store'!D:D,MATCH('Week Wise OT Hours'!$G281,'MO Store'!$A:$A,0))</f>
        <v>Anthony Galichet</v>
      </c>
      <c r="B281" s="39" t="str">
        <f>INDEX('MO Store'!F:F,MATCH('Week Wise OT Hours'!$G281,'MO Store'!$A:$A,0))</f>
        <v>Romio Hamdar</v>
      </c>
      <c r="C281" s="39" t="str">
        <f>INDEX('MO Store'!G:G,MATCH('Week Wise OT Hours'!$G281,'MO Store'!$A:$A,0))</f>
        <v>Isreal Gomez- Level Up</v>
      </c>
      <c r="D281" s="39" t="str">
        <f>INDEX('MO Store'!E:E,MATCH('Week Wise OT Hours'!$G281,'MO Store'!$A:$A,0))</f>
        <v>Brittanie Braggs</v>
      </c>
      <c r="E281" s="39" t="str">
        <f>INDEX('MO Store'!B:B,MATCH('Week Wise OT Hours'!$G281,'MO Store'!$A:$A,0))</f>
        <v>Houston East</v>
      </c>
      <c r="F281" s="39" t="str">
        <f>INDEX('MO Store'!C:C,MATCH('Week Wise OT Hours'!$G281,'MO Store'!$A:$A,0))</f>
        <v>Baytown</v>
      </c>
      <c r="G281" s="38">
        <v>219201</v>
      </c>
      <c r="H281" s="40" t="str">
        <f>INDEX('MO Store'!I:I,MATCH('Week Wise OT Hours'!$G281,'MO Store'!$A:$A,0))</f>
        <v>Regular</v>
      </c>
      <c r="I281" s="89" t="s">
        <v>349</v>
      </c>
      <c r="J281" s="90" t="s">
        <v>2459</v>
      </c>
      <c r="K281" s="38">
        <v>0</v>
      </c>
      <c r="L281" s="39">
        <v>0</v>
      </c>
      <c r="M281" s="39">
        <v>0</v>
      </c>
      <c r="N281" s="39">
        <v>0</v>
      </c>
      <c r="O281" s="39">
        <v>0</v>
      </c>
      <c r="P281" s="39">
        <v>0</v>
      </c>
      <c r="Q281" s="39">
        <v>0</v>
      </c>
      <c r="R281" s="39">
        <v>0</v>
      </c>
      <c r="S281" s="39">
        <v>0</v>
      </c>
      <c r="T281" s="39">
        <v>0</v>
      </c>
      <c r="U281" s="39">
        <v>0</v>
      </c>
      <c r="V281" s="39">
        <v>0</v>
      </c>
      <c r="W281" s="39">
        <v>0</v>
      </c>
      <c r="X281" s="39">
        <v>0</v>
      </c>
      <c r="Y281" s="39">
        <v>0</v>
      </c>
      <c r="Z281" s="39">
        <v>0</v>
      </c>
      <c r="AA281" s="39">
        <v>0</v>
      </c>
      <c r="AB281" s="39">
        <v>0</v>
      </c>
      <c r="AC281" s="39">
        <v>0</v>
      </c>
      <c r="AD281" s="39">
        <v>0</v>
      </c>
    </row>
    <row r="282" spans="1:30" x14ac:dyDescent="0.25">
      <c r="A282" s="39" t="str">
        <f>INDEX('MO Store'!D:D,MATCH('Week Wise OT Hours'!$G282,'MO Store'!$A:$A,0))</f>
        <v>Anthony Galichet</v>
      </c>
      <c r="B282" s="39" t="str">
        <f>INDEX('MO Store'!F:F,MATCH('Week Wise OT Hours'!$G282,'MO Store'!$A:$A,0))</f>
        <v>Romio Hamdar</v>
      </c>
      <c r="C282" s="39" t="str">
        <f>INDEX('MO Store'!G:G,MATCH('Week Wise OT Hours'!$G282,'MO Store'!$A:$A,0))</f>
        <v>Isreal Gomez- Level Up</v>
      </c>
      <c r="D282" s="39" t="str">
        <f>INDEX('MO Store'!E:E,MATCH('Week Wise OT Hours'!$G282,'MO Store'!$A:$A,0))</f>
        <v>Brittanie Braggs</v>
      </c>
      <c r="E282" s="39" t="str">
        <f>INDEX('MO Store'!B:B,MATCH('Week Wise OT Hours'!$G282,'MO Store'!$A:$A,0))</f>
        <v>Houston East</v>
      </c>
      <c r="F282" s="39" t="str">
        <f>INDEX('MO Store'!C:C,MATCH('Week Wise OT Hours'!$G282,'MO Store'!$A:$A,0))</f>
        <v>Deer Park</v>
      </c>
      <c r="G282" s="38">
        <v>209870</v>
      </c>
      <c r="H282" s="40" t="str">
        <f>INDEX('MO Store'!I:I,MATCH('Week Wise OT Hours'!$G282,'MO Store'!$A:$A,0))</f>
        <v>Regular</v>
      </c>
      <c r="I282" s="89" t="s">
        <v>295</v>
      </c>
      <c r="J282" s="90" t="s">
        <v>2460</v>
      </c>
      <c r="K282" s="38">
        <v>0</v>
      </c>
      <c r="L282" s="39">
        <v>0</v>
      </c>
      <c r="M282" s="39">
        <v>0</v>
      </c>
      <c r="N282" s="39">
        <v>0</v>
      </c>
      <c r="O282" s="39">
        <v>0</v>
      </c>
      <c r="P282" s="39">
        <v>0</v>
      </c>
      <c r="Q282" s="39">
        <v>0</v>
      </c>
      <c r="R282" s="39">
        <v>0</v>
      </c>
      <c r="S282" s="39">
        <v>0</v>
      </c>
      <c r="T282" s="39">
        <v>0</v>
      </c>
      <c r="U282" s="39">
        <v>0</v>
      </c>
      <c r="V282" s="39">
        <v>0</v>
      </c>
      <c r="W282" s="39">
        <v>0</v>
      </c>
      <c r="X282" s="39">
        <v>0</v>
      </c>
      <c r="Y282" s="39">
        <v>0</v>
      </c>
      <c r="Z282" s="39">
        <v>0</v>
      </c>
      <c r="AA282" s="39">
        <v>0</v>
      </c>
      <c r="AB282" s="39">
        <v>0</v>
      </c>
      <c r="AC282" s="39">
        <v>0</v>
      </c>
      <c r="AD282" s="39">
        <v>0</v>
      </c>
    </row>
    <row r="283" spans="1:30" x14ac:dyDescent="0.25">
      <c r="A283" s="39" t="str">
        <f>INDEX('MO Store'!D:D,MATCH('Week Wise OT Hours'!$G283,'MO Store'!$A:$A,0))</f>
        <v>Anthony Galichet</v>
      </c>
      <c r="B283" s="39" t="str">
        <f>INDEX('MO Store'!F:F,MATCH('Week Wise OT Hours'!$G283,'MO Store'!$A:$A,0))</f>
        <v>Romio Hamdar</v>
      </c>
      <c r="C283" s="39" t="str">
        <f>INDEX('MO Store'!G:G,MATCH('Week Wise OT Hours'!$G283,'MO Store'!$A:$A,0))</f>
        <v>Suhail Ishaq</v>
      </c>
      <c r="D283" s="39" t="str">
        <f>INDEX('MO Store'!E:E,MATCH('Week Wise OT Hours'!$G283,'MO Store'!$A:$A,0))</f>
        <v>Brittanie Braggs</v>
      </c>
      <c r="E283" s="39" t="str">
        <f>INDEX('MO Store'!B:B,MATCH('Week Wise OT Hours'!$G283,'MO Store'!$A:$A,0))</f>
        <v>Houston North East</v>
      </c>
      <c r="F283" s="39" t="str">
        <f>INDEX('MO Store'!C:C,MATCH('Week Wise OT Hours'!$G283,'MO Store'!$A:$A,0))</f>
        <v>Richmond (River Park)</v>
      </c>
      <c r="G283" s="38">
        <v>174110</v>
      </c>
      <c r="H283" s="40" t="str">
        <f>INDEX('MO Store'!I:I,MATCH('Week Wise OT Hours'!$G283,'MO Store'!$A:$A,0))</f>
        <v>Regular</v>
      </c>
      <c r="I283" s="89" t="s">
        <v>160</v>
      </c>
      <c r="J283" s="90" t="s">
        <v>2203</v>
      </c>
      <c r="K283" s="38">
        <v>0</v>
      </c>
      <c r="L283" s="39">
        <v>0</v>
      </c>
      <c r="M283" s="39">
        <v>0</v>
      </c>
      <c r="N283" s="39">
        <v>0</v>
      </c>
      <c r="O283" s="39">
        <v>0</v>
      </c>
      <c r="P283" s="39">
        <v>0</v>
      </c>
      <c r="Q283" s="39">
        <v>0</v>
      </c>
      <c r="R283" s="39">
        <v>0</v>
      </c>
      <c r="S283" s="39">
        <v>0</v>
      </c>
      <c r="T283" s="39">
        <v>0</v>
      </c>
      <c r="U283" s="39">
        <v>0</v>
      </c>
      <c r="V283" s="39">
        <v>0</v>
      </c>
      <c r="W283" s="39">
        <v>0</v>
      </c>
      <c r="X283" s="39">
        <v>2.59</v>
      </c>
      <c r="Y283" s="39">
        <v>0</v>
      </c>
      <c r="Z283" s="39">
        <v>0</v>
      </c>
      <c r="AA283" s="39">
        <v>5.19</v>
      </c>
      <c r="AB283" s="39">
        <v>3.54</v>
      </c>
      <c r="AC283" s="39">
        <v>1.41</v>
      </c>
      <c r="AD283" s="39">
        <v>0.94</v>
      </c>
    </row>
    <row r="284" spans="1:30" x14ac:dyDescent="0.25">
      <c r="A284" s="39" t="str">
        <f>INDEX('MO Store'!D:D,MATCH('Week Wise OT Hours'!$G284,'MO Store'!$A:$A,0))</f>
        <v>Anthony Galichet</v>
      </c>
      <c r="B284" s="39" t="str">
        <f>INDEX('MO Store'!F:F,MATCH('Week Wise OT Hours'!$G284,'MO Store'!$A:$A,0))</f>
        <v>Romio Hamdar</v>
      </c>
      <c r="C284" s="39" t="str">
        <f>INDEX('MO Store'!G:G,MATCH('Week Wise OT Hours'!$G284,'MO Store'!$A:$A,0))</f>
        <v>Suhail Ishaq</v>
      </c>
      <c r="D284" s="39" t="str">
        <f>INDEX('MO Store'!E:E,MATCH('Week Wise OT Hours'!$G284,'MO Store'!$A:$A,0))</f>
        <v>Brittanie Braggs</v>
      </c>
      <c r="E284" s="39" t="str">
        <f>INDEX('MO Store'!B:B,MATCH('Week Wise OT Hours'!$G284,'MO Store'!$A:$A,0))</f>
        <v>Houston North East</v>
      </c>
      <c r="F284" s="39" t="str">
        <f>INDEX('MO Store'!C:C,MATCH('Week Wise OT Hours'!$G284,'MO Store'!$A:$A,0))</f>
        <v>Riverstone</v>
      </c>
      <c r="G284" s="38">
        <v>207758</v>
      </c>
      <c r="H284" s="40" t="str">
        <f>INDEX('MO Store'!I:I,MATCH('Week Wise OT Hours'!$G284,'MO Store'!$A:$A,0))</f>
        <v>Flagship</v>
      </c>
      <c r="I284" s="89" t="s">
        <v>345</v>
      </c>
      <c r="J284" s="90" t="s">
        <v>2461</v>
      </c>
      <c r="K284" s="38">
        <v>0</v>
      </c>
      <c r="L284" s="39">
        <v>0</v>
      </c>
      <c r="M284" s="39">
        <v>0</v>
      </c>
      <c r="N284" s="39">
        <v>0</v>
      </c>
      <c r="O284" s="39">
        <v>0</v>
      </c>
      <c r="P284" s="39">
        <v>0</v>
      </c>
      <c r="Q284" s="39">
        <v>0</v>
      </c>
      <c r="R284" s="39">
        <v>0</v>
      </c>
      <c r="S284" s="39">
        <v>0</v>
      </c>
      <c r="T284" s="39">
        <v>0</v>
      </c>
      <c r="U284" s="39">
        <v>0</v>
      </c>
      <c r="V284" s="39">
        <v>0</v>
      </c>
      <c r="W284" s="39">
        <v>0</v>
      </c>
      <c r="X284" s="39">
        <v>0</v>
      </c>
      <c r="Y284" s="39">
        <v>0</v>
      </c>
      <c r="Z284" s="39">
        <v>0</v>
      </c>
      <c r="AA284" s="39">
        <v>0</v>
      </c>
      <c r="AB284" s="39">
        <v>0</v>
      </c>
      <c r="AC284" s="39">
        <v>0</v>
      </c>
      <c r="AD284" s="39">
        <v>0</v>
      </c>
    </row>
    <row r="285" spans="1:30" x14ac:dyDescent="0.25">
      <c r="A285" s="39" t="str">
        <f>INDEX('MO Store'!D:D,MATCH('Week Wise OT Hours'!$G285,'MO Store'!$A:$A,0))</f>
        <v>Anthony Galichet</v>
      </c>
      <c r="B285" s="39" t="str">
        <f>INDEX('MO Store'!F:F,MATCH('Week Wise OT Hours'!$G285,'MO Store'!$A:$A,0))</f>
        <v>Romio Hamdar</v>
      </c>
      <c r="C285" s="39" t="str">
        <f>INDEX('MO Store'!G:G,MATCH('Week Wise OT Hours'!$G285,'MO Store'!$A:$A,0))</f>
        <v>Colorado Market - No TM</v>
      </c>
      <c r="D285" s="39" t="str">
        <f>INDEX('MO Store'!E:E,MATCH('Week Wise OT Hours'!$G285,'MO Store'!$A:$A,0))</f>
        <v>Brittanie Braggs</v>
      </c>
      <c r="E285" s="39" t="str">
        <f>INDEX('MO Store'!B:B,MATCH('Week Wise OT Hours'!$G285,'MO Store'!$A:$A,0))</f>
        <v>Colorado</v>
      </c>
      <c r="F285" s="39" t="str">
        <f>INDEX('MO Store'!C:C,MATCH('Week Wise OT Hours'!$G285,'MO Store'!$A:$A,0))</f>
        <v>Academy Blvd CO</v>
      </c>
      <c r="G285" s="38">
        <v>176049</v>
      </c>
      <c r="H285" s="40" t="str">
        <f>INDEX('MO Store'!I:I,MATCH('Week Wise OT Hours'!$G285,'MO Store'!$A:$A,0))</f>
        <v>Regular</v>
      </c>
      <c r="I285" s="89" t="s">
        <v>217</v>
      </c>
      <c r="J285" s="90" t="s">
        <v>2462</v>
      </c>
      <c r="K285" s="38">
        <v>0</v>
      </c>
      <c r="L285" s="39">
        <v>0</v>
      </c>
      <c r="M285" s="39">
        <v>0</v>
      </c>
      <c r="N285" s="39">
        <v>0</v>
      </c>
      <c r="O285" s="39">
        <v>0</v>
      </c>
      <c r="P285" s="39">
        <v>0</v>
      </c>
      <c r="Q285" s="39">
        <v>0</v>
      </c>
      <c r="R285" s="39">
        <v>0</v>
      </c>
      <c r="S285" s="39">
        <v>0</v>
      </c>
      <c r="T285" s="39">
        <v>0</v>
      </c>
      <c r="U285" s="39">
        <v>0</v>
      </c>
      <c r="V285" s="39">
        <v>0</v>
      </c>
      <c r="W285" s="39">
        <v>0</v>
      </c>
      <c r="X285" s="39">
        <v>0</v>
      </c>
      <c r="Y285" s="39">
        <v>0</v>
      </c>
      <c r="Z285" s="39">
        <v>0</v>
      </c>
      <c r="AA285" s="39">
        <v>0</v>
      </c>
      <c r="AB285" s="39">
        <v>0</v>
      </c>
      <c r="AC285" s="39">
        <v>0</v>
      </c>
      <c r="AD285" s="39">
        <v>0</v>
      </c>
    </row>
    <row r="286" spans="1:30" x14ac:dyDescent="0.25">
      <c r="A286" s="39" t="str">
        <f>INDEX('MO Store'!D:D,MATCH('Week Wise OT Hours'!$G286,'MO Store'!$A:$A,0))</f>
        <v>Anthony Galichet</v>
      </c>
      <c r="B286" s="39" t="str">
        <f>INDEX('MO Store'!F:F,MATCH('Week Wise OT Hours'!$G286,'MO Store'!$A:$A,0))</f>
        <v>Romio Hamdar</v>
      </c>
      <c r="C286" s="39" t="str">
        <f>INDEX('MO Store'!G:G,MATCH('Week Wise OT Hours'!$G286,'MO Store'!$A:$A,0))</f>
        <v>Isreal Gomez- Level Up</v>
      </c>
      <c r="D286" s="39" t="str">
        <f>INDEX('MO Store'!E:E,MATCH('Week Wise OT Hours'!$G286,'MO Store'!$A:$A,0))</f>
        <v>Brittanie Braggs</v>
      </c>
      <c r="E286" s="39" t="str">
        <f>INDEX('MO Store'!B:B,MATCH('Week Wise OT Hours'!$G286,'MO Store'!$A:$A,0))</f>
        <v>Houston East</v>
      </c>
      <c r="F286" s="39" t="str">
        <f>INDEX('MO Store'!C:C,MATCH('Week Wise OT Hours'!$G286,'MO Store'!$A:$A,0))</f>
        <v>Fairmont Pkwy</v>
      </c>
      <c r="G286" s="38">
        <v>209869</v>
      </c>
      <c r="H286" s="40" t="str">
        <f>INDEX('MO Store'!I:I,MATCH('Week Wise OT Hours'!$G286,'MO Store'!$A:$A,0))</f>
        <v>Focus</v>
      </c>
      <c r="I286" s="89" t="s">
        <v>291</v>
      </c>
      <c r="J286" s="90" t="s">
        <v>2463</v>
      </c>
      <c r="K286" s="38">
        <v>0</v>
      </c>
      <c r="L286" s="39">
        <v>0</v>
      </c>
      <c r="M286" s="39">
        <v>0</v>
      </c>
      <c r="N286" s="39">
        <v>0</v>
      </c>
      <c r="O286" s="39">
        <v>0</v>
      </c>
      <c r="P286" s="39">
        <v>0</v>
      </c>
      <c r="Q286" s="39">
        <v>0</v>
      </c>
      <c r="R286" s="39">
        <v>0</v>
      </c>
      <c r="S286" s="39">
        <v>0</v>
      </c>
      <c r="T286" s="39">
        <v>0</v>
      </c>
      <c r="U286" s="39">
        <v>0</v>
      </c>
      <c r="V286" s="39">
        <v>0</v>
      </c>
      <c r="W286" s="39">
        <v>0</v>
      </c>
      <c r="X286" s="39">
        <v>0</v>
      </c>
      <c r="Y286" s="39">
        <v>0</v>
      </c>
      <c r="Z286" s="39">
        <v>0</v>
      </c>
      <c r="AA286" s="39">
        <v>0</v>
      </c>
      <c r="AB286" s="39">
        <v>0</v>
      </c>
      <c r="AC286" s="39">
        <v>0</v>
      </c>
      <c r="AD286" s="39">
        <v>0</v>
      </c>
    </row>
    <row r="287" spans="1:30" x14ac:dyDescent="0.25">
      <c r="A287" s="39" t="str">
        <f>INDEX('MO Store'!D:D,MATCH('Week Wise OT Hours'!$G287,'MO Store'!$A:$A,0))</f>
        <v>Anthony Galichet</v>
      </c>
      <c r="B287" s="39" t="str">
        <f>INDEX('MO Store'!F:F,MATCH('Week Wise OT Hours'!$G287,'MO Store'!$A:$A,0))</f>
        <v>Romio Hamdar</v>
      </c>
      <c r="C287" s="39" t="str">
        <f>INDEX('MO Store'!G:G,MATCH('Week Wise OT Hours'!$G287,'MO Store'!$A:$A,0))</f>
        <v>Suhail Ishaq</v>
      </c>
      <c r="D287" s="39" t="str">
        <f>INDEX('MO Store'!E:E,MATCH('Week Wise OT Hours'!$G287,'MO Store'!$A:$A,0))</f>
        <v>Brittanie Braggs</v>
      </c>
      <c r="E287" s="39" t="str">
        <f>INDEX('MO Store'!B:B,MATCH('Week Wise OT Hours'!$G287,'MO Store'!$A:$A,0))</f>
        <v>Houston North East</v>
      </c>
      <c r="F287" s="39" t="str">
        <f>INDEX('MO Store'!C:C,MATCH('Week Wise OT Hours'!$G287,'MO Store'!$A:$A,0))</f>
        <v>Rosenberg</v>
      </c>
      <c r="G287" s="38">
        <v>219200</v>
      </c>
      <c r="H287" s="40" t="str">
        <f>INDEX('MO Store'!I:I,MATCH('Week Wise OT Hours'!$G287,'MO Store'!$A:$A,0))</f>
        <v>Focus</v>
      </c>
      <c r="I287" s="89" t="s">
        <v>161</v>
      </c>
      <c r="J287" s="90" t="s">
        <v>2464</v>
      </c>
      <c r="K287" s="38">
        <v>0</v>
      </c>
      <c r="L287" s="39">
        <v>0</v>
      </c>
      <c r="M287" s="39">
        <v>0</v>
      </c>
      <c r="N287" s="39">
        <v>0</v>
      </c>
      <c r="O287" s="39">
        <v>0</v>
      </c>
      <c r="P287" s="39">
        <v>0</v>
      </c>
      <c r="Q287" s="39">
        <v>0</v>
      </c>
      <c r="R287" s="39">
        <v>0</v>
      </c>
      <c r="S287" s="39">
        <v>0</v>
      </c>
      <c r="T287" s="39">
        <v>0</v>
      </c>
      <c r="U287" s="39">
        <v>0</v>
      </c>
      <c r="V287" s="39">
        <v>0</v>
      </c>
      <c r="W287" s="39">
        <v>0</v>
      </c>
      <c r="X287" s="39">
        <v>0</v>
      </c>
      <c r="Y287" s="39">
        <v>0</v>
      </c>
      <c r="Z287" s="39">
        <v>0</v>
      </c>
      <c r="AA287" s="39">
        <v>0</v>
      </c>
      <c r="AB287" s="39">
        <v>0</v>
      </c>
      <c r="AC287" s="39">
        <v>0</v>
      </c>
      <c r="AD287" s="39">
        <v>0</v>
      </c>
    </row>
    <row r="288" spans="1:30" x14ac:dyDescent="0.25">
      <c r="A288" s="39" t="str">
        <f>INDEX('MO Store'!D:D,MATCH('Week Wise OT Hours'!$G288,'MO Store'!$A:$A,0))</f>
        <v>Anthony Galichet</v>
      </c>
      <c r="B288" s="39" t="str">
        <f>INDEX('MO Store'!F:F,MATCH('Week Wise OT Hours'!$G288,'MO Store'!$A:$A,0))</f>
        <v>No SD</v>
      </c>
      <c r="C288" s="39" t="str">
        <f>INDEX('MO Store'!G:G,MATCH('Week Wise OT Hours'!$G288,'MO Store'!$A:$A,0))</f>
        <v>Jayme Roraff</v>
      </c>
      <c r="D288" s="39" t="str">
        <f>INDEX('MO Store'!E:E,MATCH('Week Wise OT Hours'!$G288,'MO Store'!$A:$A,0))</f>
        <v>Brittanie Braggs</v>
      </c>
      <c r="E288" s="39" t="str">
        <f>INDEX('MO Store'!B:B,MATCH('Week Wise OT Hours'!$G288,'MO Store'!$A:$A,0))</f>
        <v>Wisconsin West</v>
      </c>
      <c r="F288" s="39" t="str">
        <f>INDEX('MO Store'!C:C,MATCH('Week Wise OT Hours'!$G288,'MO Store'!$A:$A,0))</f>
        <v>Tomah Buan Street</v>
      </c>
      <c r="G288" s="38">
        <v>180228</v>
      </c>
      <c r="H288" s="40" t="str">
        <f>INDEX('MO Store'!I:I,MATCH('Week Wise OT Hours'!$G288,'MO Store'!$A:$A,0))</f>
        <v>Battleship</v>
      </c>
      <c r="I288" s="89" t="s">
        <v>224</v>
      </c>
      <c r="J288" s="90" t="s">
        <v>2465</v>
      </c>
      <c r="K288" s="38">
        <v>0</v>
      </c>
      <c r="L288" s="39">
        <v>0</v>
      </c>
      <c r="M288" s="39">
        <v>0</v>
      </c>
      <c r="N288" s="39">
        <v>0</v>
      </c>
      <c r="O288" s="39">
        <v>0</v>
      </c>
      <c r="P288" s="39">
        <v>0</v>
      </c>
      <c r="Q288" s="39">
        <v>0</v>
      </c>
      <c r="R288" s="39">
        <v>0</v>
      </c>
      <c r="S288" s="39">
        <v>0</v>
      </c>
      <c r="T288" s="39">
        <v>0</v>
      </c>
      <c r="U288" s="39">
        <v>0</v>
      </c>
      <c r="V288" s="39">
        <v>0</v>
      </c>
      <c r="W288" s="39">
        <v>0</v>
      </c>
      <c r="X288" s="39">
        <v>0</v>
      </c>
      <c r="Y288" s="39">
        <v>0</v>
      </c>
      <c r="Z288" s="39">
        <v>0</v>
      </c>
      <c r="AA288" s="39">
        <v>0</v>
      </c>
      <c r="AB288" s="39">
        <v>0</v>
      </c>
      <c r="AC288" s="39">
        <v>0</v>
      </c>
      <c r="AD288" s="39">
        <v>0</v>
      </c>
    </row>
    <row r="289" spans="1:30" x14ac:dyDescent="0.25">
      <c r="A289" s="39" t="str">
        <f>INDEX('MO Store'!D:D,MATCH('Week Wise OT Hours'!$G289,'MO Store'!$A:$A,0))</f>
        <v>Anthony Galichet</v>
      </c>
      <c r="B289" s="39" t="str">
        <f>INDEX('MO Store'!F:F,MATCH('Week Wise OT Hours'!$G289,'MO Store'!$A:$A,0))</f>
        <v>Romio Hamdar</v>
      </c>
      <c r="C289" s="39" t="str">
        <f>INDEX('MO Store'!G:G,MATCH('Week Wise OT Hours'!$G289,'MO Store'!$A:$A,0))</f>
        <v>Colorado Market - No TM</v>
      </c>
      <c r="D289" s="39" t="str">
        <f>INDEX('MO Store'!E:E,MATCH('Week Wise OT Hours'!$G289,'MO Store'!$A:$A,0))</f>
        <v>Brittanie Braggs</v>
      </c>
      <c r="E289" s="39" t="str">
        <f>INDEX('MO Store'!B:B,MATCH('Week Wise OT Hours'!$G289,'MO Store'!$A:$A,0))</f>
        <v>Colorado</v>
      </c>
      <c r="F289" s="39" t="str">
        <f>INDEX('MO Store'!C:C,MATCH('Week Wise OT Hours'!$G289,'MO Store'!$A:$A,0))</f>
        <v>Sand Hill</v>
      </c>
      <c r="G289" s="38">
        <v>195709</v>
      </c>
      <c r="H289" s="40" t="str">
        <f>INDEX('MO Store'!I:I,MATCH('Week Wise OT Hours'!$G289,'MO Store'!$A:$A,0))</f>
        <v>Focus</v>
      </c>
      <c r="I289" s="89" t="s">
        <v>234</v>
      </c>
      <c r="J289" s="90" t="s">
        <v>2466</v>
      </c>
      <c r="K289" s="38">
        <v>0</v>
      </c>
      <c r="L289" s="39">
        <v>0</v>
      </c>
      <c r="M289" s="39">
        <v>0</v>
      </c>
      <c r="N289" s="39">
        <v>0</v>
      </c>
      <c r="O289" s="39">
        <v>0</v>
      </c>
      <c r="P289" s="39">
        <v>0</v>
      </c>
      <c r="Q289" s="39">
        <v>0</v>
      </c>
      <c r="R289" s="39">
        <v>0</v>
      </c>
      <c r="S289" s="39">
        <v>0</v>
      </c>
      <c r="T289" s="39">
        <v>0</v>
      </c>
      <c r="U289" s="39">
        <v>0</v>
      </c>
      <c r="V289" s="39">
        <v>0</v>
      </c>
      <c r="W289" s="39">
        <v>0</v>
      </c>
      <c r="X289" s="39">
        <v>0</v>
      </c>
      <c r="Y289" s="39">
        <v>0</v>
      </c>
      <c r="Z289" s="39">
        <v>0</v>
      </c>
      <c r="AA289" s="39">
        <v>0</v>
      </c>
      <c r="AB289" s="39">
        <v>0</v>
      </c>
      <c r="AC289" s="39">
        <v>0</v>
      </c>
      <c r="AD289" s="39">
        <v>0</v>
      </c>
    </row>
    <row r="290" spans="1:30" x14ac:dyDescent="0.25">
      <c r="A290" s="39" t="str">
        <f>INDEX('MO Store'!D:D,MATCH('Week Wise OT Hours'!$G290,'MO Store'!$A:$A,0))</f>
        <v>Anthony Galichet</v>
      </c>
      <c r="B290" s="39" t="str">
        <f>INDEX('MO Store'!F:F,MATCH('Week Wise OT Hours'!$G290,'MO Store'!$A:$A,0))</f>
        <v>No SD</v>
      </c>
      <c r="C290" s="39" t="str">
        <f>INDEX('MO Store'!G:G,MATCH('Week Wise OT Hours'!$G290,'MO Store'!$A:$A,0))</f>
        <v>Susu Leong</v>
      </c>
      <c r="D290" s="39" t="str">
        <f>INDEX('MO Store'!E:E,MATCH('Week Wise OT Hours'!$G290,'MO Store'!$A:$A,0))</f>
        <v>Brittanie Braggs</v>
      </c>
      <c r="E290" s="39" t="str">
        <f>INDEX('MO Store'!B:B,MATCH('Week Wise OT Hours'!$G290,'MO Store'!$A:$A,0))</f>
        <v>Arizona</v>
      </c>
      <c r="F290" s="39" t="str">
        <f>INDEX('MO Store'!C:C,MATCH('Week Wise OT Hours'!$G290,'MO Store'!$A:$A,0))</f>
        <v>Legacy Village</v>
      </c>
      <c r="G290" s="38">
        <v>178016</v>
      </c>
      <c r="H290" s="40" t="str">
        <f>INDEX('MO Store'!I:I,MATCH('Week Wise OT Hours'!$G290,'MO Store'!$A:$A,0))</f>
        <v>Regular</v>
      </c>
      <c r="I290" s="89" t="s">
        <v>206</v>
      </c>
      <c r="J290" s="90" t="s">
        <v>2467</v>
      </c>
      <c r="K290" s="38">
        <v>0</v>
      </c>
      <c r="L290" s="39">
        <v>0</v>
      </c>
      <c r="M290" s="39">
        <v>0</v>
      </c>
      <c r="N290" s="39">
        <v>0</v>
      </c>
      <c r="O290" s="39">
        <v>0</v>
      </c>
      <c r="P290" s="39">
        <v>0</v>
      </c>
      <c r="Q290" s="39">
        <v>0</v>
      </c>
      <c r="R290" s="39">
        <v>0</v>
      </c>
      <c r="S290" s="39">
        <v>0</v>
      </c>
      <c r="T290" s="39">
        <v>0</v>
      </c>
      <c r="U290" s="39">
        <v>0</v>
      </c>
      <c r="V290" s="39">
        <v>0</v>
      </c>
      <c r="W290" s="39">
        <v>0</v>
      </c>
      <c r="X290" s="39">
        <v>0</v>
      </c>
      <c r="Y290" s="39">
        <v>0</v>
      </c>
      <c r="Z290" s="39">
        <v>0</v>
      </c>
      <c r="AA290" s="39">
        <v>0</v>
      </c>
      <c r="AB290" s="39">
        <v>0</v>
      </c>
      <c r="AC290" s="39">
        <v>0</v>
      </c>
      <c r="AD290" s="39">
        <v>0</v>
      </c>
    </row>
    <row r="291" spans="1:30" x14ac:dyDescent="0.25">
      <c r="A291" s="39" t="str">
        <f>INDEX('MO Store'!D:D,MATCH('Week Wise OT Hours'!$G291,'MO Store'!$A:$A,0))</f>
        <v>Anthony Galichet</v>
      </c>
      <c r="B291" s="39" t="str">
        <f>INDEX('MO Store'!F:F,MATCH('Week Wise OT Hours'!$G291,'MO Store'!$A:$A,0))</f>
        <v>Romio Hamdar</v>
      </c>
      <c r="C291" s="39" t="str">
        <f>INDEX('MO Store'!G:G,MATCH('Week Wise OT Hours'!$G291,'MO Store'!$A:$A,0))</f>
        <v>Isreal Gomez- Level Up</v>
      </c>
      <c r="D291" s="39" t="str">
        <f>INDEX('MO Store'!E:E,MATCH('Week Wise OT Hours'!$G291,'MO Store'!$A:$A,0))</f>
        <v>Brittanie Braggs</v>
      </c>
      <c r="E291" s="39" t="str">
        <f>INDEX('MO Store'!B:B,MATCH('Week Wise OT Hours'!$G291,'MO Store'!$A:$A,0))</f>
        <v>Houston East</v>
      </c>
      <c r="F291" s="39" t="str">
        <f>INDEX('MO Store'!C:C,MATCH('Week Wise OT Hours'!$G291,'MO Store'!$A:$A,0))</f>
        <v>Jasper</v>
      </c>
      <c r="G291" s="38">
        <v>215661</v>
      </c>
      <c r="H291" s="40" t="str">
        <f>INDEX('MO Store'!I:I,MATCH('Week Wise OT Hours'!$G291,'MO Store'!$A:$A,0))</f>
        <v>Regular</v>
      </c>
      <c r="I291" s="89" t="s">
        <v>317</v>
      </c>
      <c r="J291" s="90" t="s">
        <v>2468</v>
      </c>
      <c r="K291" s="38">
        <v>0</v>
      </c>
      <c r="L291" s="39">
        <v>0</v>
      </c>
      <c r="M291" s="39">
        <v>0</v>
      </c>
      <c r="N291" s="39">
        <v>0</v>
      </c>
      <c r="O291" s="39">
        <v>0</v>
      </c>
      <c r="P291" s="39">
        <v>0</v>
      </c>
      <c r="Q291" s="39">
        <v>0</v>
      </c>
      <c r="R291" s="39">
        <v>0</v>
      </c>
      <c r="S291" s="39">
        <v>0</v>
      </c>
      <c r="T291" s="39">
        <v>0</v>
      </c>
      <c r="U291" s="39">
        <v>0</v>
      </c>
      <c r="V291" s="39">
        <v>0</v>
      </c>
      <c r="W291" s="39">
        <v>0</v>
      </c>
      <c r="X291" s="39">
        <v>0</v>
      </c>
      <c r="Y291" s="39">
        <v>0</v>
      </c>
      <c r="Z291" s="39">
        <v>0</v>
      </c>
      <c r="AA291" s="39">
        <v>0</v>
      </c>
      <c r="AB291" s="39">
        <v>0</v>
      </c>
      <c r="AC291" s="39">
        <v>0</v>
      </c>
      <c r="AD291" s="39">
        <v>0</v>
      </c>
    </row>
    <row r="292" spans="1:30" x14ac:dyDescent="0.25">
      <c r="A292" s="39" t="str">
        <f>INDEX('MO Store'!D:D,MATCH('Week Wise OT Hours'!$G292,'MO Store'!$A:$A,0))</f>
        <v>Anthony Galichet</v>
      </c>
      <c r="B292" s="39" t="str">
        <f>INDEX('MO Store'!F:F,MATCH('Week Wise OT Hours'!$G292,'MO Store'!$A:$A,0))</f>
        <v>No SD</v>
      </c>
      <c r="C292" s="39" t="str">
        <f>INDEX('MO Store'!G:G,MATCH('Week Wise OT Hours'!$G292,'MO Store'!$A:$A,0))</f>
        <v>Jayme Roraff</v>
      </c>
      <c r="D292" s="39" t="str">
        <f>INDEX('MO Store'!E:E,MATCH('Week Wise OT Hours'!$G292,'MO Store'!$A:$A,0))</f>
        <v>Brittanie Braggs</v>
      </c>
      <c r="E292" s="39" t="str">
        <f>INDEX('MO Store'!B:B,MATCH('Week Wise OT Hours'!$G292,'MO Store'!$A:$A,0))</f>
        <v>Wisconsin West</v>
      </c>
      <c r="F292" s="39" t="str">
        <f>INDEX('MO Store'!C:C,MATCH('Week Wise OT Hours'!$G292,'MO Store'!$A:$A,0))</f>
        <v>APPLETON</v>
      </c>
      <c r="G292" s="38">
        <v>207757</v>
      </c>
      <c r="H292" s="40" t="str">
        <f>INDEX('MO Store'!I:I,MATCH('Week Wise OT Hours'!$G292,'MO Store'!$A:$A,0))</f>
        <v>Battleship</v>
      </c>
      <c r="I292" s="89" t="s">
        <v>362</v>
      </c>
      <c r="J292" s="90" t="s">
        <v>2469</v>
      </c>
      <c r="K292" s="38">
        <v>0</v>
      </c>
      <c r="L292" s="39">
        <v>0</v>
      </c>
      <c r="M292" s="39">
        <v>0</v>
      </c>
      <c r="N292" s="39">
        <v>0</v>
      </c>
      <c r="O292" s="39">
        <v>0</v>
      </c>
      <c r="P292" s="39">
        <v>0</v>
      </c>
      <c r="Q292" s="39">
        <v>0</v>
      </c>
      <c r="R292" s="39">
        <v>0</v>
      </c>
      <c r="S292" s="39">
        <v>0</v>
      </c>
      <c r="T292" s="39">
        <v>0</v>
      </c>
      <c r="U292" s="39">
        <v>0</v>
      </c>
      <c r="V292" s="39">
        <v>0</v>
      </c>
      <c r="W292" s="39">
        <v>0</v>
      </c>
      <c r="X292" s="39">
        <v>0</v>
      </c>
      <c r="Y292" s="39">
        <v>0</v>
      </c>
      <c r="Z292" s="39">
        <v>0</v>
      </c>
      <c r="AA292" s="39">
        <v>0</v>
      </c>
      <c r="AB292" s="39">
        <v>0</v>
      </c>
      <c r="AC292" s="39">
        <v>0</v>
      </c>
      <c r="AD292" s="39">
        <v>0</v>
      </c>
    </row>
    <row r="293" spans="1:30" x14ac:dyDescent="0.25">
      <c r="A293" s="39" t="str">
        <f>INDEX('MO Store'!D:D,MATCH('Week Wise OT Hours'!$G293,'MO Store'!$A:$A,0))</f>
        <v>Anthony Galichet</v>
      </c>
      <c r="B293" s="39" t="str">
        <f>INDEX('MO Store'!F:F,MATCH('Week Wise OT Hours'!$G293,'MO Store'!$A:$A,0))</f>
        <v>No SD</v>
      </c>
      <c r="C293" s="39" t="str">
        <f>INDEX('MO Store'!G:G,MATCH('Week Wise OT Hours'!$G293,'MO Store'!$A:$A,0))</f>
        <v>Jayme Roraff</v>
      </c>
      <c r="D293" s="39" t="str">
        <f>INDEX('MO Store'!E:E,MATCH('Week Wise OT Hours'!$G293,'MO Store'!$A:$A,0))</f>
        <v>Brittanie Braggs</v>
      </c>
      <c r="E293" s="39" t="str">
        <f>INDEX('MO Store'!B:B,MATCH('Week Wise OT Hours'!$G293,'MO Store'!$A:$A,0))</f>
        <v>Wisconsin West</v>
      </c>
      <c r="F293" s="39" t="str">
        <f>INDEX('MO Store'!C:C,MATCH('Week Wise OT Hours'!$G293,'MO Store'!$A:$A,0))</f>
        <v>BELVIDERE</v>
      </c>
      <c r="G293" s="38">
        <v>215003</v>
      </c>
      <c r="H293" s="40" t="str">
        <f>INDEX('MO Store'!I:I,MATCH('Week Wise OT Hours'!$G293,'MO Store'!$A:$A,0))</f>
        <v>Focus</v>
      </c>
      <c r="I293" s="89" t="s">
        <v>311</v>
      </c>
      <c r="J293" s="90" t="s">
        <v>2470</v>
      </c>
      <c r="K293" s="38">
        <v>0</v>
      </c>
      <c r="L293" s="39">
        <v>0</v>
      </c>
      <c r="M293" s="39">
        <v>0</v>
      </c>
      <c r="N293" s="39">
        <v>0</v>
      </c>
      <c r="O293" s="39">
        <v>0</v>
      </c>
      <c r="P293" s="39">
        <v>0</v>
      </c>
      <c r="Q293" s="39">
        <v>0</v>
      </c>
      <c r="R293" s="39">
        <v>0</v>
      </c>
      <c r="S293" s="39">
        <v>0</v>
      </c>
      <c r="T293" s="39">
        <v>0</v>
      </c>
      <c r="U293" s="39">
        <v>0</v>
      </c>
      <c r="V293" s="39">
        <v>0</v>
      </c>
      <c r="W293" s="39">
        <v>0</v>
      </c>
      <c r="X293" s="39">
        <v>0</v>
      </c>
      <c r="Y293" s="39">
        <v>0</v>
      </c>
      <c r="Z293" s="39">
        <v>0</v>
      </c>
      <c r="AA293" s="39">
        <v>0</v>
      </c>
      <c r="AB293" s="39">
        <v>0</v>
      </c>
      <c r="AC293" s="39">
        <v>0</v>
      </c>
      <c r="AD293" s="39">
        <v>0</v>
      </c>
    </row>
    <row r="294" spans="1:30" x14ac:dyDescent="0.25">
      <c r="A294" s="39" t="str">
        <f>INDEX('MO Store'!D:D,MATCH('Week Wise OT Hours'!$G294,'MO Store'!$A:$A,0))</f>
        <v>Anthony Galichet</v>
      </c>
      <c r="B294" s="39" t="str">
        <f>INDEX('MO Store'!F:F,MATCH('Week Wise OT Hours'!$G294,'MO Store'!$A:$A,0))</f>
        <v>Romio Hamdar</v>
      </c>
      <c r="C294" s="39" t="str">
        <f>INDEX('MO Store'!G:G,MATCH('Week Wise OT Hours'!$G294,'MO Store'!$A:$A,0))</f>
        <v>Veronica Ramos</v>
      </c>
      <c r="D294" s="39" t="str">
        <f>INDEX('MO Store'!E:E,MATCH('Week Wise OT Hours'!$G294,'MO Store'!$A:$A,0))</f>
        <v>Brittanie Braggs</v>
      </c>
      <c r="E294" s="39" t="str">
        <f>INDEX('MO Store'!B:B,MATCH('Week Wise OT Hours'!$G294,'MO Store'!$A:$A,0))</f>
        <v>San Antonio/Laredo</v>
      </c>
      <c r="F294" s="39" t="str">
        <f>INDEX('MO Store'!C:C,MATCH('Week Wise OT Hours'!$G294,'MO Store'!$A:$A,0))</f>
        <v>Laredo- Bob Bullock</v>
      </c>
      <c r="G294" s="38">
        <v>164638</v>
      </c>
      <c r="H294" s="40" t="str">
        <f>INDEX('MO Store'!I:I,MATCH('Week Wise OT Hours'!$G294,'MO Store'!$A:$A,0))</f>
        <v>Battleship</v>
      </c>
      <c r="I294" s="89" t="s">
        <v>154</v>
      </c>
      <c r="J294" s="90" t="s">
        <v>2471</v>
      </c>
      <c r="K294" s="38">
        <v>0</v>
      </c>
      <c r="L294" s="39">
        <v>0</v>
      </c>
      <c r="M294" s="39">
        <v>0</v>
      </c>
      <c r="N294" s="39">
        <v>0</v>
      </c>
      <c r="O294" s="39">
        <v>0</v>
      </c>
      <c r="P294" s="39">
        <v>0</v>
      </c>
      <c r="Q294" s="39">
        <v>0</v>
      </c>
      <c r="R294" s="39">
        <v>0</v>
      </c>
      <c r="S294" s="39">
        <v>0</v>
      </c>
      <c r="T294" s="39">
        <v>0</v>
      </c>
      <c r="U294" s="39">
        <v>0</v>
      </c>
      <c r="V294" s="39">
        <v>0</v>
      </c>
      <c r="W294" s="39">
        <v>0</v>
      </c>
      <c r="X294" s="39">
        <v>0</v>
      </c>
      <c r="Y294" s="39">
        <v>0</v>
      </c>
      <c r="Z294" s="39">
        <v>0</v>
      </c>
      <c r="AA294" s="39">
        <v>0</v>
      </c>
      <c r="AB294" s="39">
        <v>0</v>
      </c>
      <c r="AC294" s="39">
        <v>0</v>
      </c>
      <c r="AD294" s="39">
        <v>0</v>
      </c>
    </row>
    <row r="295" spans="1:30" x14ac:dyDescent="0.25">
      <c r="A295" s="39" t="str">
        <f>INDEX('MO Store'!D:D,MATCH('Week Wise OT Hours'!$G295,'MO Store'!$A:$A,0))</f>
        <v>Anthony Galichet</v>
      </c>
      <c r="B295" s="39" t="str">
        <f>INDEX('MO Store'!F:F,MATCH('Week Wise OT Hours'!$G295,'MO Store'!$A:$A,0))</f>
        <v>No SD</v>
      </c>
      <c r="C295" s="39" t="str">
        <f>INDEX('MO Store'!G:G,MATCH('Week Wise OT Hours'!$G295,'MO Store'!$A:$A,0))</f>
        <v>Susu Leong</v>
      </c>
      <c r="D295" s="39" t="str">
        <f>INDEX('MO Store'!E:E,MATCH('Week Wise OT Hours'!$G295,'MO Store'!$A:$A,0))</f>
        <v>Brittanie Braggs</v>
      </c>
      <c r="E295" s="39" t="str">
        <f>INDEX('MO Store'!B:B,MATCH('Week Wise OT Hours'!$G295,'MO Store'!$A:$A,0))</f>
        <v>Arizona</v>
      </c>
      <c r="F295" s="39" t="str">
        <f>INDEX('MO Store'!C:C,MATCH('Week Wise OT Hours'!$G295,'MO Store'!$A:$A,0))</f>
        <v>The Groves</v>
      </c>
      <c r="G295" s="38">
        <v>211579</v>
      </c>
      <c r="H295" s="40" t="str">
        <f>INDEX('MO Store'!I:I,MATCH('Week Wise OT Hours'!$G295,'MO Store'!$A:$A,0))</f>
        <v>Regular</v>
      </c>
      <c r="I295" s="89" t="s">
        <v>305</v>
      </c>
      <c r="J295" s="90" t="s">
        <v>2472</v>
      </c>
      <c r="K295" s="38">
        <v>0</v>
      </c>
      <c r="L295" s="39">
        <v>0</v>
      </c>
      <c r="M295" s="39">
        <v>0</v>
      </c>
      <c r="N295" s="39">
        <v>0</v>
      </c>
      <c r="O295" s="39">
        <v>0</v>
      </c>
      <c r="P295" s="39">
        <v>0</v>
      </c>
      <c r="Q295" s="39">
        <v>0</v>
      </c>
      <c r="R295" s="39">
        <v>0</v>
      </c>
      <c r="S295" s="39">
        <v>0</v>
      </c>
      <c r="T295" s="39">
        <v>0</v>
      </c>
      <c r="U295" s="39">
        <v>0</v>
      </c>
      <c r="V295" s="39">
        <v>0</v>
      </c>
      <c r="W295" s="39">
        <v>0</v>
      </c>
      <c r="X295" s="39">
        <v>0</v>
      </c>
      <c r="Y295" s="39">
        <v>0</v>
      </c>
      <c r="Z295" s="39">
        <v>0</v>
      </c>
      <c r="AA295" s="39">
        <v>0</v>
      </c>
      <c r="AB295" s="39">
        <v>0</v>
      </c>
      <c r="AC295" s="39">
        <v>0</v>
      </c>
      <c r="AD295" s="39">
        <v>0</v>
      </c>
    </row>
    <row r="296" spans="1:30" x14ac:dyDescent="0.25">
      <c r="A296" s="39" t="str">
        <f>INDEX('MO Store'!D:D,MATCH('Week Wise OT Hours'!$G296,'MO Store'!$A:$A,0))</f>
        <v>Anthony Galichet</v>
      </c>
      <c r="B296" s="39" t="str">
        <f>INDEX('MO Store'!F:F,MATCH('Week Wise OT Hours'!$G296,'MO Store'!$A:$A,0))</f>
        <v>No SD</v>
      </c>
      <c r="C296" s="39" t="str">
        <f>INDEX('MO Store'!G:G,MATCH('Week Wise OT Hours'!$G296,'MO Store'!$A:$A,0))</f>
        <v>Susu Leong</v>
      </c>
      <c r="D296" s="39" t="str">
        <f>INDEX('MO Store'!E:E,MATCH('Week Wise OT Hours'!$G296,'MO Store'!$A:$A,0))</f>
        <v>Brittanie Braggs</v>
      </c>
      <c r="E296" s="39" t="str">
        <f>INDEX('MO Store'!B:B,MATCH('Week Wise OT Hours'!$G296,'MO Store'!$A:$A,0))</f>
        <v>Arizona</v>
      </c>
      <c r="F296" s="39" t="str">
        <f>INDEX('MO Store'!C:C,MATCH('Week Wise OT Hours'!$G296,'MO Store'!$A:$A,0))</f>
        <v>Nogales - Mariposa Mall</v>
      </c>
      <c r="G296" s="38">
        <v>177961</v>
      </c>
      <c r="H296" s="40" t="str">
        <f>INDEX('MO Store'!I:I,MATCH('Week Wise OT Hours'!$G296,'MO Store'!$A:$A,0))</f>
        <v>Regular</v>
      </c>
      <c r="I296" s="89" t="s">
        <v>201</v>
      </c>
      <c r="J296" s="90" t="s">
        <v>2473</v>
      </c>
      <c r="K296" s="38">
        <v>0</v>
      </c>
      <c r="L296" s="39">
        <v>0</v>
      </c>
      <c r="M296" s="39">
        <v>0</v>
      </c>
      <c r="N296" s="39">
        <v>0</v>
      </c>
      <c r="O296" s="39">
        <v>0</v>
      </c>
      <c r="P296" s="39">
        <v>0</v>
      </c>
      <c r="Q296" s="39">
        <v>0</v>
      </c>
      <c r="R296" s="39">
        <v>0</v>
      </c>
      <c r="S296" s="39">
        <v>0</v>
      </c>
      <c r="T296" s="39">
        <v>0</v>
      </c>
      <c r="U296" s="39">
        <v>0</v>
      </c>
      <c r="V296" s="39">
        <v>0</v>
      </c>
      <c r="W296" s="39">
        <v>0</v>
      </c>
      <c r="X296" s="39">
        <v>0</v>
      </c>
      <c r="Y296" s="39">
        <v>0</v>
      </c>
      <c r="Z296" s="39">
        <v>0</v>
      </c>
      <c r="AA296" s="39">
        <v>0</v>
      </c>
      <c r="AB296" s="39">
        <v>0</v>
      </c>
      <c r="AC296" s="39">
        <v>0</v>
      </c>
      <c r="AD296" s="39">
        <v>0</v>
      </c>
    </row>
    <row r="297" spans="1:30" x14ac:dyDescent="0.25">
      <c r="A297" s="39" t="str">
        <f>INDEX('MO Store'!D:D,MATCH('Week Wise OT Hours'!$G297,'MO Store'!$A:$A,0))</f>
        <v>Anthony Galichet</v>
      </c>
      <c r="B297" s="39" t="str">
        <f>INDEX('MO Store'!F:F,MATCH('Week Wise OT Hours'!$G297,'MO Store'!$A:$A,0))</f>
        <v>No SD</v>
      </c>
      <c r="C297" s="39" t="str">
        <f>INDEX('MO Store'!G:G,MATCH('Week Wise OT Hours'!$G297,'MO Store'!$A:$A,0))</f>
        <v>North Carolina Market - No TM</v>
      </c>
      <c r="D297" s="39" t="str">
        <f>INDEX('MO Store'!E:E,MATCH('Week Wise OT Hours'!$G297,'MO Store'!$A:$A,0))</f>
        <v>Brittanie Braggs</v>
      </c>
      <c r="E297" s="39" t="str">
        <f>INDEX('MO Store'!B:B,MATCH('Week Wise OT Hours'!$G297,'MO Store'!$A:$A,0))</f>
        <v>North Carolina</v>
      </c>
      <c r="F297" s="39" t="str">
        <f>INDEX('MO Store'!C:C,MATCH('Week Wise OT Hours'!$G297,'MO Store'!$A:$A,0))</f>
        <v>Winterville NC</v>
      </c>
      <c r="G297" s="38">
        <v>177547</v>
      </c>
      <c r="H297" s="40" t="str">
        <f>INDEX('MO Store'!I:I,MATCH('Week Wise OT Hours'!$G297,'MO Store'!$A:$A,0))</f>
        <v>Regular</v>
      </c>
      <c r="I297" s="89" t="s">
        <v>196</v>
      </c>
      <c r="J297" s="90" t="s">
        <v>2474</v>
      </c>
      <c r="K297" s="38">
        <v>0</v>
      </c>
      <c r="L297" s="39">
        <v>0</v>
      </c>
      <c r="M297" s="39">
        <v>0</v>
      </c>
      <c r="N297" s="39">
        <v>0</v>
      </c>
      <c r="O297" s="39">
        <v>0</v>
      </c>
      <c r="P297" s="39">
        <v>0</v>
      </c>
      <c r="Q297" s="39">
        <v>0</v>
      </c>
      <c r="R297" s="39">
        <v>0</v>
      </c>
      <c r="S297" s="39">
        <v>0</v>
      </c>
      <c r="T297" s="39">
        <v>0</v>
      </c>
      <c r="U297" s="39">
        <v>0</v>
      </c>
      <c r="V297" s="39">
        <v>0</v>
      </c>
      <c r="W297" s="39">
        <v>0</v>
      </c>
      <c r="X297" s="39">
        <v>0</v>
      </c>
      <c r="Y297" s="39">
        <v>0</v>
      </c>
      <c r="Z297" s="39">
        <v>0</v>
      </c>
      <c r="AA297" s="39">
        <v>0</v>
      </c>
      <c r="AB297" s="39">
        <v>0</v>
      </c>
      <c r="AC297" s="39">
        <v>0</v>
      </c>
      <c r="AD297" s="39">
        <v>0</v>
      </c>
    </row>
    <row r="298" spans="1:30" x14ac:dyDescent="0.25">
      <c r="A298" s="39" t="str">
        <f>INDEX('MO Store'!D:D,MATCH('Week Wise OT Hours'!$G298,'MO Store'!$A:$A,0))</f>
        <v>Anthony Galichet</v>
      </c>
      <c r="B298" s="39" t="str">
        <f>INDEX('MO Store'!F:F,MATCH('Week Wise OT Hours'!$G298,'MO Store'!$A:$A,0))</f>
        <v>No SD</v>
      </c>
      <c r="C298" s="39" t="str">
        <f>INDEX('MO Store'!G:G,MATCH('Week Wise OT Hours'!$G298,'MO Store'!$A:$A,0))</f>
        <v>Jayme Roraff</v>
      </c>
      <c r="D298" s="39" t="str">
        <f>INDEX('MO Store'!E:E,MATCH('Week Wise OT Hours'!$G298,'MO Store'!$A:$A,0))</f>
        <v>Brittanie Braggs</v>
      </c>
      <c r="E298" s="39" t="str">
        <f>INDEX('MO Store'!B:B,MATCH('Week Wise OT Hours'!$G298,'MO Store'!$A:$A,0))</f>
        <v>Wisconsin West</v>
      </c>
      <c r="F298" s="39" t="str">
        <f>INDEX('MO Store'!C:C,MATCH('Week Wise OT Hours'!$G298,'MO Store'!$A:$A,0))</f>
        <v>Tomah Buan Street</v>
      </c>
      <c r="G298" s="38">
        <v>180228</v>
      </c>
      <c r="H298" s="40" t="str">
        <f>INDEX('MO Store'!I:I,MATCH('Week Wise OT Hours'!$G298,'MO Store'!$A:$A,0))</f>
        <v>Battleship</v>
      </c>
      <c r="I298" s="89" t="s">
        <v>226</v>
      </c>
      <c r="J298" s="90" t="s">
        <v>2475</v>
      </c>
      <c r="K298" s="38">
        <v>0</v>
      </c>
      <c r="L298" s="39">
        <v>0</v>
      </c>
      <c r="M298" s="39">
        <v>0</v>
      </c>
      <c r="N298" s="39">
        <v>0</v>
      </c>
      <c r="O298" s="39">
        <v>0</v>
      </c>
      <c r="P298" s="39">
        <v>0</v>
      </c>
      <c r="Q298" s="39">
        <v>0</v>
      </c>
      <c r="R298" s="39">
        <v>0</v>
      </c>
      <c r="S298" s="39">
        <v>0</v>
      </c>
      <c r="T298" s="39">
        <v>0</v>
      </c>
      <c r="U298" s="39">
        <v>0</v>
      </c>
      <c r="V298" s="39">
        <v>0</v>
      </c>
      <c r="W298" s="39">
        <v>0</v>
      </c>
      <c r="X298" s="39">
        <v>0</v>
      </c>
      <c r="Y298" s="39">
        <v>0</v>
      </c>
      <c r="Z298" s="39">
        <v>0</v>
      </c>
      <c r="AA298" s="39">
        <v>0</v>
      </c>
      <c r="AB298" s="39">
        <v>0</v>
      </c>
      <c r="AC298" s="39">
        <v>0</v>
      </c>
      <c r="AD298" s="39">
        <v>0</v>
      </c>
    </row>
    <row r="299" spans="1:30" x14ac:dyDescent="0.25">
      <c r="A299" s="39" t="str">
        <f>INDEX('MO Store'!D:D,MATCH('Week Wise OT Hours'!$G299,'MO Store'!$A:$A,0))</f>
        <v>Anthony Galichet</v>
      </c>
      <c r="B299" s="39" t="str">
        <f>INDEX('MO Store'!F:F,MATCH('Week Wise OT Hours'!$G299,'MO Store'!$A:$A,0))</f>
        <v>Romio Hamdar</v>
      </c>
      <c r="C299" s="39" t="str">
        <f>INDEX('MO Store'!G:G,MATCH('Week Wise OT Hours'!$G299,'MO Store'!$A:$A,0))</f>
        <v>Carlos Ayala-Level Up</v>
      </c>
      <c r="D299" s="39" t="str">
        <f>INDEX('MO Store'!E:E,MATCH('Week Wise OT Hours'!$G299,'MO Store'!$A:$A,0))</f>
        <v>Brittanie Braggs</v>
      </c>
      <c r="E299" s="39" t="str">
        <f>INDEX('MO Store'!B:B,MATCH('Week Wise OT Hours'!$G299,'MO Store'!$A:$A,0))</f>
        <v>Houston South West</v>
      </c>
      <c r="F299" s="39" t="str">
        <f>INDEX('MO Store'!C:C,MATCH('Week Wise OT Hours'!$G299,'MO Store'!$A:$A,0))</f>
        <v>Little York Rd</v>
      </c>
      <c r="G299" s="38">
        <v>217138</v>
      </c>
      <c r="H299" s="40" t="str">
        <f>INDEX('MO Store'!I:I,MATCH('Week Wise OT Hours'!$G299,'MO Store'!$A:$A,0))</f>
        <v>Regular</v>
      </c>
      <c r="I299" s="89" t="s">
        <v>344</v>
      </c>
      <c r="J299" s="90" t="s">
        <v>2476</v>
      </c>
      <c r="K299" s="38">
        <v>0</v>
      </c>
      <c r="L299" s="39">
        <v>0</v>
      </c>
      <c r="M299" s="39">
        <v>0</v>
      </c>
      <c r="N299" s="39">
        <v>0</v>
      </c>
      <c r="O299" s="39">
        <v>0</v>
      </c>
      <c r="P299" s="39">
        <v>0</v>
      </c>
      <c r="Q299" s="39">
        <v>0</v>
      </c>
      <c r="R299" s="39">
        <v>0</v>
      </c>
      <c r="S299" s="39">
        <v>0</v>
      </c>
      <c r="T299" s="39">
        <v>0</v>
      </c>
      <c r="U299" s="39">
        <v>0</v>
      </c>
      <c r="V299" s="39">
        <v>0</v>
      </c>
      <c r="W299" s="39">
        <v>0</v>
      </c>
      <c r="X299" s="39">
        <v>0</v>
      </c>
      <c r="Y299" s="39">
        <v>0</v>
      </c>
      <c r="Z299" s="39">
        <v>0</v>
      </c>
      <c r="AA299" s="39">
        <v>0</v>
      </c>
      <c r="AB299" s="39">
        <v>0</v>
      </c>
      <c r="AC299" s="39">
        <v>0</v>
      </c>
      <c r="AD299" s="39">
        <v>0</v>
      </c>
    </row>
    <row r="300" spans="1:30" x14ac:dyDescent="0.25">
      <c r="A300" s="39" t="str">
        <f>INDEX('MO Store'!D:D,MATCH('Week Wise OT Hours'!$G300,'MO Store'!$A:$A,0))</f>
        <v>Anthony Galichet</v>
      </c>
      <c r="B300" s="39" t="str">
        <f>INDEX('MO Store'!F:F,MATCH('Week Wise OT Hours'!$G300,'MO Store'!$A:$A,0))</f>
        <v>Romio Hamdar</v>
      </c>
      <c r="C300" s="39" t="str">
        <f>INDEX('MO Store'!G:G,MATCH('Week Wise OT Hours'!$G300,'MO Store'!$A:$A,0))</f>
        <v>Colorado Market - No TM</v>
      </c>
      <c r="D300" s="39" t="str">
        <f>INDEX('MO Store'!E:E,MATCH('Week Wise OT Hours'!$G300,'MO Store'!$A:$A,0))</f>
        <v>Brittanie Braggs</v>
      </c>
      <c r="E300" s="39" t="str">
        <f>INDEX('MO Store'!B:B,MATCH('Week Wise OT Hours'!$G300,'MO Store'!$A:$A,0))</f>
        <v>Colorado</v>
      </c>
      <c r="F300" s="39" t="str">
        <f>INDEX('MO Store'!C:C,MATCH('Week Wise OT Hours'!$G300,'MO Store'!$A:$A,0))</f>
        <v>Sand Hill</v>
      </c>
      <c r="G300" s="38">
        <v>195709</v>
      </c>
      <c r="H300" s="40" t="str">
        <f>INDEX('MO Store'!I:I,MATCH('Week Wise OT Hours'!$G300,'MO Store'!$A:$A,0))</f>
        <v>Focus</v>
      </c>
      <c r="I300" s="89" t="s">
        <v>366</v>
      </c>
      <c r="J300" s="90" t="s">
        <v>2477</v>
      </c>
      <c r="K300" s="38">
        <v>0</v>
      </c>
      <c r="L300" s="39">
        <v>0</v>
      </c>
      <c r="M300" s="39">
        <v>0</v>
      </c>
      <c r="N300" s="39">
        <v>0</v>
      </c>
      <c r="O300" s="39">
        <v>0</v>
      </c>
      <c r="P300" s="39">
        <v>0</v>
      </c>
      <c r="Q300" s="39">
        <v>0</v>
      </c>
      <c r="R300" s="39">
        <v>0</v>
      </c>
      <c r="S300" s="39">
        <v>0</v>
      </c>
      <c r="T300" s="39">
        <v>0</v>
      </c>
      <c r="U300" s="39">
        <v>0</v>
      </c>
      <c r="V300" s="39">
        <v>0</v>
      </c>
      <c r="W300" s="39">
        <v>0</v>
      </c>
      <c r="X300" s="39">
        <v>0</v>
      </c>
      <c r="Y300" s="39">
        <v>0</v>
      </c>
      <c r="Z300" s="39">
        <v>0</v>
      </c>
      <c r="AA300" s="39">
        <v>0</v>
      </c>
      <c r="AB300" s="39">
        <v>0</v>
      </c>
      <c r="AC300" s="39">
        <v>0</v>
      </c>
      <c r="AD300" s="39">
        <v>0</v>
      </c>
    </row>
    <row r="301" spans="1:30" x14ac:dyDescent="0.25">
      <c r="A301" s="39" t="str">
        <f>INDEX('MO Store'!D:D,MATCH('Week Wise OT Hours'!$G301,'MO Store'!$A:$A,0))</f>
        <v>Anthony Galichet</v>
      </c>
      <c r="B301" s="39" t="str">
        <f>INDEX('MO Store'!F:F,MATCH('Week Wise OT Hours'!$G301,'MO Store'!$A:$A,0))</f>
        <v>No SD</v>
      </c>
      <c r="C301" s="39" t="str">
        <f>INDEX('MO Store'!G:G,MATCH('Week Wise OT Hours'!$G301,'MO Store'!$A:$A,0))</f>
        <v>Jayme Roraff</v>
      </c>
      <c r="D301" s="39" t="str">
        <f>INDEX('MO Store'!E:E,MATCH('Week Wise OT Hours'!$G301,'MO Store'!$A:$A,0))</f>
        <v>Brittanie Braggs</v>
      </c>
      <c r="E301" s="39" t="str">
        <f>INDEX('MO Store'!B:B,MATCH('Week Wise OT Hours'!$G301,'MO Store'!$A:$A,0))</f>
        <v>Wisconsin East</v>
      </c>
      <c r="F301" s="39" t="str">
        <f>INDEX('MO Store'!C:C,MATCH('Week Wise OT Hours'!$G301,'MO Store'!$A:$A,0))</f>
        <v>WAUKESHA</v>
      </c>
      <c r="G301" s="38">
        <v>176115</v>
      </c>
      <c r="H301" s="40" t="str">
        <f>INDEX('MO Store'!I:I,MATCH('Week Wise OT Hours'!$G301,'MO Store'!$A:$A,0))</f>
        <v>Regular</v>
      </c>
      <c r="I301" s="89" t="s">
        <v>183</v>
      </c>
      <c r="J301" s="90" t="s">
        <v>2478</v>
      </c>
      <c r="K301" s="38">
        <v>0</v>
      </c>
      <c r="L301" s="39">
        <v>0</v>
      </c>
      <c r="M301" s="39">
        <v>0</v>
      </c>
      <c r="N301" s="39">
        <v>0</v>
      </c>
      <c r="O301" s="39">
        <v>0</v>
      </c>
      <c r="P301" s="39">
        <v>0</v>
      </c>
      <c r="Q301" s="39">
        <v>0</v>
      </c>
      <c r="R301" s="39">
        <v>0</v>
      </c>
      <c r="S301" s="39">
        <v>0</v>
      </c>
      <c r="T301" s="39">
        <v>0</v>
      </c>
      <c r="U301" s="39">
        <v>0</v>
      </c>
      <c r="V301" s="39">
        <v>0</v>
      </c>
      <c r="W301" s="39">
        <v>0</v>
      </c>
      <c r="X301" s="39">
        <v>0</v>
      </c>
      <c r="Y301" s="39">
        <v>0</v>
      </c>
      <c r="Z301" s="39">
        <v>0</v>
      </c>
      <c r="AA301" s="39">
        <v>0</v>
      </c>
      <c r="AB301" s="39">
        <v>0</v>
      </c>
      <c r="AC301" s="39">
        <v>0</v>
      </c>
      <c r="AD301" s="39">
        <v>0</v>
      </c>
    </row>
    <row r="302" spans="1:30" x14ac:dyDescent="0.25">
      <c r="A302" s="39" t="str">
        <f>INDEX('MO Store'!D:D,MATCH('Week Wise OT Hours'!$G302,'MO Store'!$A:$A,0))</f>
        <v>Anthony Galichet</v>
      </c>
      <c r="B302" s="39" t="str">
        <f>INDEX('MO Store'!F:F,MATCH('Week Wise OT Hours'!$G302,'MO Store'!$A:$A,0))</f>
        <v>Romio Hamdar</v>
      </c>
      <c r="C302" s="39" t="str">
        <f>INDEX('MO Store'!G:G,MATCH('Week Wise OT Hours'!$G302,'MO Store'!$A:$A,0))</f>
        <v>Colorado Market - No TM</v>
      </c>
      <c r="D302" s="39" t="str">
        <f>INDEX('MO Store'!E:E,MATCH('Week Wise OT Hours'!$G302,'MO Store'!$A:$A,0))</f>
        <v>Brittanie Braggs</v>
      </c>
      <c r="E302" s="39" t="str">
        <f>INDEX('MO Store'!B:B,MATCH('Week Wise OT Hours'!$G302,'MO Store'!$A:$A,0))</f>
        <v>Colorado</v>
      </c>
      <c r="F302" s="39" t="str">
        <f>INDEX('MO Store'!C:C,MATCH('Week Wise OT Hours'!$G302,'MO Store'!$A:$A,0))</f>
        <v>Sand Hill</v>
      </c>
      <c r="G302" s="38">
        <v>195709</v>
      </c>
      <c r="H302" s="40" t="str">
        <f>INDEX('MO Store'!I:I,MATCH('Week Wise OT Hours'!$G302,'MO Store'!$A:$A,0))</f>
        <v>Focus</v>
      </c>
      <c r="I302" s="89" t="s">
        <v>235</v>
      </c>
      <c r="J302" s="90" t="s">
        <v>2479</v>
      </c>
      <c r="K302" s="38">
        <v>0</v>
      </c>
      <c r="L302" s="39">
        <v>0</v>
      </c>
      <c r="M302" s="39">
        <v>0</v>
      </c>
      <c r="N302" s="39">
        <v>0</v>
      </c>
      <c r="O302" s="39">
        <v>0</v>
      </c>
      <c r="P302" s="39">
        <v>0</v>
      </c>
      <c r="Q302" s="39">
        <v>0</v>
      </c>
      <c r="R302" s="39">
        <v>0</v>
      </c>
      <c r="S302" s="39">
        <v>0</v>
      </c>
      <c r="T302" s="39">
        <v>0</v>
      </c>
      <c r="U302" s="39">
        <v>0</v>
      </c>
      <c r="V302" s="39">
        <v>0</v>
      </c>
      <c r="W302" s="39">
        <v>0</v>
      </c>
      <c r="X302" s="39">
        <v>0</v>
      </c>
      <c r="Y302" s="39">
        <v>0</v>
      </c>
      <c r="Z302" s="39">
        <v>0</v>
      </c>
      <c r="AA302" s="39">
        <v>0</v>
      </c>
      <c r="AB302" s="39">
        <v>0</v>
      </c>
      <c r="AC302" s="39">
        <v>0</v>
      </c>
      <c r="AD302" s="39">
        <v>0</v>
      </c>
    </row>
    <row r="303" spans="1:30" x14ac:dyDescent="0.25">
      <c r="A303" s="39" t="str">
        <f>INDEX('MO Store'!D:D,MATCH('Week Wise OT Hours'!$G303,'MO Store'!$A:$A,0))</f>
        <v>Anthony Galichet</v>
      </c>
      <c r="B303" s="39" t="str">
        <f>INDEX('MO Store'!F:F,MATCH('Week Wise OT Hours'!$G303,'MO Store'!$A:$A,0))</f>
        <v>Romio Hamdar</v>
      </c>
      <c r="C303" s="39" t="str">
        <f>INDEX('MO Store'!G:G,MATCH('Week Wise OT Hours'!$G303,'MO Store'!$A:$A,0))</f>
        <v>Colorado Market - No TM</v>
      </c>
      <c r="D303" s="39" t="str">
        <f>INDEX('MO Store'!E:E,MATCH('Week Wise OT Hours'!$G303,'MO Store'!$A:$A,0))</f>
        <v>Brittanie Braggs</v>
      </c>
      <c r="E303" s="39" t="str">
        <f>INDEX('MO Store'!B:B,MATCH('Week Wise OT Hours'!$G303,'MO Store'!$A:$A,0))</f>
        <v>Colorado</v>
      </c>
      <c r="F303" s="39" t="str">
        <f>INDEX('MO Store'!C:C,MATCH('Week Wise OT Hours'!$G303,'MO Store'!$A:$A,0))</f>
        <v>Grand View Market Place</v>
      </c>
      <c r="G303" s="38">
        <v>210924</v>
      </c>
      <c r="H303" s="40" t="str">
        <f>INDEX('MO Store'!I:I,MATCH('Week Wise OT Hours'!$G303,'MO Store'!$A:$A,0))</f>
        <v>Regular</v>
      </c>
      <c r="I303" s="89" t="s">
        <v>298</v>
      </c>
      <c r="J303" s="90" t="s">
        <v>2480</v>
      </c>
      <c r="K303" s="38">
        <v>0</v>
      </c>
      <c r="L303" s="39">
        <v>0</v>
      </c>
      <c r="M303" s="39">
        <v>0</v>
      </c>
      <c r="N303" s="39">
        <v>0</v>
      </c>
      <c r="O303" s="39">
        <v>0</v>
      </c>
      <c r="P303" s="39">
        <v>0</v>
      </c>
      <c r="Q303" s="39">
        <v>0</v>
      </c>
      <c r="R303" s="39">
        <v>0</v>
      </c>
      <c r="S303" s="39">
        <v>0</v>
      </c>
      <c r="T303" s="39">
        <v>0</v>
      </c>
      <c r="U303" s="39">
        <v>0</v>
      </c>
      <c r="V303" s="39">
        <v>0</v>
      </c>
      <c r="W303" s="39">
        <v>0</v>
      </c>
      <c r="X303" s="39">
        <v>0</v>
      </c>
      <c r="Y303" s="39">
        <v>0</v>
      </c>
      <c r="Z303" s="39">
        <v>0</v>
      </c>
      <c r="AA303" s="39">
        <v>0</v>
      </c>
      <c r="AB303" s="39">
        <v>0</v>
      </c>
      <c r="AC303" s="39">
        <v>0</v>
      </c>
      <c r="AD303" s="39">
        <v>0</v>
      </c>
    </row>
    <row r="304" spans="1:30" x14ac:dyDescent="0.25">
      <c r="A304" s="39" t="str">
        <f>INDEX('MO Store'!D:D,MATCH('Week Wise OT Hours'!$G304,'MO Store'!$A:$A,0))</f>
        <v>Anthony Galichet</v>
      </c>
      <c r="B304" s="39" t="str">
        <f>INDEX('MO Store'!F:F,MATCH('Week Wise OT Hours'!$G304,'MO Store'!$A:$A,0))</f>
        <v>No SD</v>
      </c>
      <c r="C304" s="39" t="str">
        <f>INDEX('MO Store'!G:G,MATCH('Week Wise OT Hours'!$G304,'MO Store'!$A:$A,0))</f>
        <v>Jayme Roraff</v>
      </c>
      <c r="D304" s="39" t="str">
        <f>INDEX('MO Store'!E:E,MATCH('Week Wise OT Hours'!$G304,'MO Store'!$A:$A,0))</f>
        <v>Brittanie Braggs</v>
      </c>
      <c r="E304" s="39" t="str">
        <f>INDEX('MO Store'!B:B,MATCH('Week Wise OT Hours'!$G304,'MO Store'!$A:$A,0))</f>
        <v>Wisconsin West</v>
      </c>
      <c r="F304" s="39" t="str">
        <f>INDEX('MO Store'!C:C,MATCH('Week Wise OT Hours'!$G304,'MO Store'!$A:$A,0))</f>
        <v>PLOVER</v>
      </c>
      <c r="G304" s="38">
        <v>207760</v>
      </c>
      <c r="H304" s="40" t="str">
        <f>INDEX('MO Store'!I:I,MATCH('Week Wise OT Hours'!$G304,'MO Store'!$A:$A,0))</f>
        <v>Flagship</v>
      </c>
      <c r="I304" s="89" t="s">
        <v>184</v>
      </c>
      <c r="J304" s="90" t="s">
        <v>2481</v>
      </c>
      <c r="K304" s="38">
        <v>0</v>
      </c>
      <c r="L304" s="39">
        <v>0</v>
      </c>
      <c r="M304" s="39">
        <v>0</v>
      </c>
      <c r="N304" s="39">
        <v>0</v>
      </c>
      <c r="O304" s="39">
        <v>0</v>
      </c>
      <c r="P304" s="39">
        <v>0</v>
      </c>
      <c r="Q304" s="39">
        <v>0</v>
      </c>
      <c r="R304" s="39">
        <v>0</v>
      </c>
      <c r="S304" s="39">
        <v>0</v>
      </c>
      <c r="T304" s="39">
        <v>0</v>
      </c>
      <c r="U304" s="39">
        <v>0</v>
      </c>
      <c r="V304" s="39">
        <v>0</v>
      </c>
      <c r="W304" s="39">
        <v>0</v>
      </c>
      <c r="X304" s="39">
        <v>0</v>
      </c>
      <c r="Y304" s="39">
        <v>0</v>
      </c>
      <c r="Z304" s="39">
        <v>0</v>
      </c>
      <c r="AA304" s="39">
        <v>0</v>
      </c>
      <c r="AB304" s="39">
        <v>0</v>
      </c>
      <c r="AC304" s="39">
        <v>0</v>
      </c>
      <c r="AD304" s="39">
        <v>0</v>
      </c>
    </row>
    <row r="305" spans="1:30" x14ac:dyDescent="0.25">
      <c r="A305" s="39" t="str">
        <f>INDEX('MO Store'!D:D,MATCH('Week Wise OT Hours'!$G305,'MO Store'!$A:$A,0))</f>
        <v>Anthony Galichet</v>
      </c>
      <c r="B305" s="39" t="str">
        <f>INDEX('MO Store'!F:F,MATCH('Week Wise OT Hours'!$G305,'MO Store'!$A:$A,0))</f>
        <v>Romio Hamdar</v>
      </c>
      <c r="C305" s="39" t="str">
        <f>INDEX('MO Store'!G:G,MATCH('Week Wise OT Hours'!$G305,'MO Store'!$A:$A,0))</f>
        <v>Austin TM</v>
      </c>
      <c r="D305" s="39" t="str">
        <f>INDEX('MO Store'!E:E,MATCH('Week Wise OT Hours'!$G305,'MO Store'!$A:$A,0))</f>
        <v>Brittanie Braggs</v>
      </c>
      <c r="E305" s="39" t="str">
        <f>INDEX('MO Store'!B:B,MATCH('Week Wise OT Hours'!$G305,'MO Store'!$A:$A,0))</f>
        <v>Austin</v>
      </c>
      <c r="F305" s="39" t="str">
        <f>INDEX('MO Store'!C:C,MATCH('Week Wise OT Hours'!$G305,'MO Store'!$A:$A,0))</f>
        <v>OLTORF</v>
      </c>
      <c r="G305" s="38">
        <v>176020</v>
      </c>
      <c r="H305" s="40" t="str">
        <f>INDEX('MO Store'!I:I,MATCH('Week Wise OT Hours'!$G305,'MO Store'!$A:$A,0))</f>
        <v>Regular</v>
      </c>
      <c r="I305" s="89" t="s">
        <v>170</v>
      </c>
      <c r="J305" s="90" t="s">
        <v>2482</v>
      </c>
      <c r="K305" s="38">
        <v>0</v>
      </c>
      <c r="L305" s="39">
        <v>0</v>
      </c>
      <c r="M305" s="39">
        <v>0</v>
      </c>
      <c r="N305" s="39">
        <v>0</v>
      </c>
      <c r="O305" s="39">
        <v>0</v>
      </c>
      <c r="P305" s="39">
        <v>0</v>
      </c>
      <c r="Q305" s="39">
        <v>0</v>
      </c>
      <c r="R305" s="39">
        <v>0</v>
      </c>
      <c r="S305" s="39">
        <v>0</v>
      </c>
      <c r="T305" s="39">
        <v>0</v>
      </c>
      <c r="U305" s="39">
        <v>0</v>
      </c>
      <c r="V305" s="39">
        <v>0</v>
      </c>
      <c r="W305" s="39">
        <v>0</v>
      </c>
      <c r="X305" s="39">
        <v>0</v>
      </c>
      <c r="Y305" s="39">
        <v>0</v>
      </c>
      <c r="Z305" s="39">
        <v>0</v>
      </c>
      <c r="AA305" s="39">
        <v>0</v>
      </c>
      <c r="AB305" s="39">
        <v>0</v>
      </c>
      <c r="AC305" s="39">
        <v>0</v>
      </c>
      <c r="AD305" s="39">
        <v>0</v>
      </c>
    </row>
    <row r="306" spans="1:30" x14ac:dyDescent="0.25">
      <c r="A306" s="39" t="str">
        <f>INDEX('MO Store'!D:D,MATCH('Week Wise OT Hours'!$G306,'MO Store'!$A:$A,0))</f>
        <v>Anthony Galichet</v>
      </c>
      <c r="B306" s="39" t="str">
        <f>INDEX('MO Store'!F:F,MATCH('Week Wise OT Hours'!$G306,'MO Store'!$A:$A,0))</f>
        <v>No SD</v>
      </c>
      <c r="C306" s="39" t="str">
        <f>INDEX('MO Store'!G:G,MATCH('Week Wise OT Hours'!$G306,'MO Store'!$A:$A,0))</f>
        <v>Susu Leong</v>
      </c>
      <c r="D306" s="39" t="str">
        <f>INDEX('MO Store'!E:E,MATCH('Week Wise OT Hours'!$G306,'MO Store'!$A:$A,0))</f>
        <v>Brittanie Braggs</v>
      </c>
      <c r="E306" s="39" t="str">
        <f>INDEX('MO Store'!B:B,MATCH('Week Wise OT Hours'!$G306,'MO Store'!$A:$A,0))</f>
        <v>Arizona</v>
      </c>
      <c r="F306" s="39" t="str">
        <f>INDEX('MO Store'!C:C,MATCH('Week Wise OT Hours'!$G306,'MO Store'!$A:$A,0))</f>
        <v>Old Vail Plaza</v>
      </c>
      <c r="G306" s="38">
        <v>222262</v>
      </c>
      <c r="H306" s="40" t="str">
        <f>INDEX('MO Store'!I:I,MATCH('Week Wise OT Hours'!$G306,'MO Store'!$A:$A,0))</f>
        <v>Regular</v>
      </c>
      <c r="I306" s="89" t="s">
        <v>339</v>
      </c>
      <c r="J306" s="90" t="s">
        <v>2483</v>
      </c>
      <c r="K306" s="38">
        <v>0</v>
      </c>
      <c r="L306" s="39">
        <v>0</v>
      </c>
      <c r="M306" s="39">
        <v>0</v>
      </c>
      <c r="N306" s="39">
        <v>0</v>
      </c>
      <c r="O306" s="39">
        <v>0</v>
      </c>
      <c r="P306" s="39">
        <v>0</v>
      </c>
      <c r="Q306" s="39">
        <v>0</v>
      </c>
      <c r="R306" s="39">
        <v>0</v>
      </c>
      <c r="S306" s="39">
        <v>0</v>
      </c>
      <c r="T306" s="39">
        <v>0</v>
      </c>
      <c r="U306" s="39">
        <v>0</v>
      </c>
      <c r="V306" s="39">
        <v>0</v>
      </c>
      <c r="W306" s="39">
        <v>0</v>
      </c>
      <c r="X306" s="39">
        <v>0</v>
      </c>
      <c r="Y306" s="39">
        <v>0</v>
      </c>
      <c r="Z306" s="39">
        <v>0</v>
      </c>
      <c r="AA306" s="39">
        <v>0</v>
      </c>
      <c r="AB306" s="39">
        <v>0</v>
      </c>
      <c r="AC306" s="39">
        <v>0</v>
      </c>
      <c r="AD306" s="39">
        <v>0</v>
      </c>
    </row>
    <row r="307" spans="1:30" x14ac:dyDescent="0.25">
      <c r="A307" s="39" t="str">
        <f>INDEX('MO Store'!D:D,MATCH('Week Wise OT Hours'!$G307,'MO Store'!$A:$A,0))</f>
        <v>Anthony Galichet</v>
      </c>
      <c r="B307" s="39" t="str">
        <f>INDEX('MO Store'!F:F,MATCH('Week Wise OT Hours'!$G307,'MO Store'!$A:$A,0))</f>
        <v>No SD</v>
      </c>
      <c r="C307" s="39" t="str">
        <f>INDEX('MO Store'!G:G,MATCH('Week Wise OT Hours'!$G307,'MO Store'!$A:$A,0))</f>
        <v>Susu Leong</v>
      </c>
      <c r="D307" s="39" t="str">
        <f>INDEX('MO Store'!E:E,MATCH('Week Wise OT Hours'!$G307,'MO Store'!$A:$A,0))</f>
        <v>Brittanie Braggs</v>
      </c>
      <c r="E307" s="39" t="str">
        <f>INDEX('MO Store'!B:B,MATCH('Week Wise OT Hours'!$G307,'MO Store'!$A:$A,0))</f>
        <v>Arizona</v>
      </c>
      <c r="F307" s="39" t="str">
        <f>INDEX('MO Store'!C:C,MATCH('Week Wise OT Hours'!$G307,'MO Store'!$A:$A,0))</f>
        <v>Bethany Home</v>
      </c>
      <c r="G307" s="38">
        <v>216514</v>
      </c>
      <c r="H307" s="40" t="str">
        <f>INDEX('MO Store'!I:I,MATCH('Week Wise OT Hours'!$G307,'MO Store'!$A:$A,0))</f>
        <v>Regular</v>
      </c>
      <c r="I307" s="89" t="s">
        <v>335</v>
      </c>
      <c r="J307" s="90" t="s">
        <v>2484</v>
      </c>
      <c r="K307" s="38">
        <v>0</v>
      </c>
      <c r="L307" s="39">
        <v>0</v>
      </c>
      <c r="M307" s="39">
        <v>0</v>
      </c>
      <c r="N307" s="39">
        <v>0</v>
      </c>
      <c r="O307" s="39">
        <v>0</v>
      </c>
      <c r="P307" s="39">
        <v>0</v>
      </c>
      <c r="Q307" s="39">
        <v>0</v>
      </c>
      <c r="R307" s="39">
        <v>0</v>
      </c>
      <c r="S307" s="39">
        <v>0</v>
      </c>
      <c r="T307" s="39">
        <v>0</v>
      </c>
      <c r="U307" s="39">
        <v>0</v>
      </c>
      <c r="V307" s="39">
        <v>0</v>
      </c>
      <c r="W307" s="39">
        <v>0</v>
      </c>
      <c r="X307" s="39">
        <v>0</v>
      </c>
      <c r="Y307" s="39">
        <v>0</v>
      </c>
      <c r="Z307" s="39">
        <v>0</v>
      </c>
      <c r="AA307" s="39">
        <v>0</v>
      </c>
      <c r="AB307" s="39">
        <v>0</v>
      </c>
      <c r="AC307" s="39">
        <v>0</v>
      </c>
      <c r="AD307" s="39">
        <v>0</v>
      </c>
    </row>
    <row r="308" spans="1:30" x14ac:dyDescent="0.25">
      <c r="A308" s="39" t="str">
        <f>INDEX('MO Store'!D:D,MATCH('Week Wise OT Hours'!$G308,'MO Store'!$A:$A,0))</f>
        <v>Anthony Galichet</v>
      </c>
      <c r="B308" s="39" t="str">
        <f>INDEX('MO Store'!F:F,MATCH('Week Wise OT Hours'!$G308,'MO Store'!$A:$A,0))</f>
        <v>Romio Hamdar</v>
      </c>
      <c r="C308" s="39" t="str">
        <f>INDEX('MO Store'!G:G,MATCH('Week Wise OT Hours'!$G308,'MO Store'!$A:$A,0))</f>
        <v>Suhail Ishaq</v>
      </c>
      <c r="D308" s="39" t="str">
        <f>INDEX('MO Store'!E:E,MATCH('Week Wise OT Hours'!$G308,'MO Store'!$A:$A,0))</f>
        <v>Brittanie Braggs</v>
      </c>
      <c r="E308" s="39" t="str">
        <f>INDEX('MO Store'!B:B,MATCH('Week Wise OT Hours'!$G308,'MO Store'!$A:$A,0))</f>
        <v>Houston North East</v>
      </c>
      <c r="F308" s="39" t="str">
        <f>INDEX('MO Store'!C:C,MATCH('Week Wise OT Hours'!$G308,'MO Store'!$A:$A,0))</f>
        <v>Richmond (River Park)</v>
      </c>
      <c r="G308" s="38">
        <v>174110</v>
      </c>
      <c r="H308" s="40" t="str">
        <f>INDEX('MO Store'!I:I,MATCH('Week Wise OT Hours'!$G308,'MO Store'!$A:$A,0))</f>
        <v>Regular</v>
      </c>
      <c r="I308" s="89" t="s">
        <v>162</v>
      </c>
      <c r="J308" s="90" t="s">
        <v>2485</v>
      </c>
      <c r="K308" s="38">
        <v>0</v>
      </c>
      <c r="L308" s="39">
        <v>0</v>
      </c>
      <c r="M308" s="39">
        <v>0</v>
      </c>
      <c r="N308" s="39">
        <v>0</v>
      </c>
      <c r="O308" s="39">
        <v>0</v>
      </c>
      <c r="P308" s="39">
        <v>0</v>
      </c>
      <c r="Q308" s="39">
        <v>0</v>
      </c>
      <c r="R308" s="39">
        <v>0</v>
      </c>
      <c r="S308" s="39">
        <v>0</v>
      </c>
      <c r="T308" s="39">
        <v>0</v>
      </c>
      <c r="U308" s="39">
        <v>0</v>
      </c>
      <c r="V308" s="39">
        <v>0</v>
      </c>
      <c r="W308" s="39">
        <v>0</v>
      </c>
      <c r="X308" s="39">
        <v>0</v>
      </c>
      <c r="Y308" s="39">
        <v>0</v>
      </c>
      <c r="Z308" s="39">
        <v>0</v>
      </c>
      <c r="AA308" s="39">
        <v>0</v>
      </c>
      <c r="AB308" s="39">
        <v>0</v>
      </c>
      <c r="AC308" s="39">
        <v>0</v>
      </c>
      <c r="AD308" s="39">
        <v>0</v>
      </c>
    </row>
    <row r="309" spans="1:30" x14ac:dyDescent="0.25">
      <c r="A309" s="39" t="str">
        <f>INDEX('MO Store'!D:D,MATCH('Week Wise OT Hours'!$G309,'MO Store'!$A:$A,0))</f>
        <v>Anthony Galichet</v>
      </c>
      <c r="B309" s="39" t="str">
        <f>INDEX('MO Store'!F:F,MATCH('Week Wise OT Hours'!$G309,'MO Store'!$A:$A,0))</f>
        <v>Romio Hamdar</v>
      </c>
      <c r="C309" s="39" t="str">
        <f>INDEX('MO Store'!G:G,MATCH('Week Wise OT Hours'!$G309,'MO Store'!$A:$A,0))</f>
        <v>Suhail Ishaq</v>
      </c>
      <c r="D309" s="39" t="str">
        <f>INDEX('MO Store'!E:E,MATCH('Week Wise OT Hours'!$G309,'MO Store'!$A:$A,0))</f>
        <v>Brittanie Braggs</v>
      </c>
      <c r="E309" s="39" t="str">
        <f>INDEX('MO Store'!B:B,MATCH('Week Wise OT Hours'!$G309,'MO Store'!$A:$A,0))</f>
        <v>Houston North East</v>
      </c>
      <c r="F309" s="39" t="str">
        <f>INDEX('MO Store'!C:C,MATCH('Week Wise OT Hours'!$G309,'MO Store'!$A:$A,0))</f>
        <v>Antoine Town Center</v>
      </c>
      <c r="G309" s="38">
        <v>209865</v>
      </c>
      <c r="H309" s="40" t="str">
        <f>INDEX('MO Store'!I:I,MATCH('Week Wise OT Hours'!$G309,'MO Store'!$A:$A,0))</f>
        <v>Regular</v>
      </c>
      <c r="I309" s="89" t="s">
        <v>172</v>
      </c>
      <c r="J309" s="90" t="s">
        <v>2202</v>
      </c>
      <c r="K309" s="38">
        <v>0</v>
      </c>
      <c r="L309" s="39">
        <v>0</v>
      </c>
      <c r="M309" s="39">
        <v>0</v>
      </c>
      <c r="N309" s="39">
        <v>0</v>
      </c>
      <c r="O309" s="39">
        <v>0</v>
      </c>
      <c r="P309" s="39">
        <v>0</v>
      </c>
      <c r="Q309" s="39">
        <v>0</v>
      </c>
      <c r="R309" s="39">
        <v>0</v>
      </c>
      <c r="S309" s="39">
        <v>0</v>
      </c>
      <c r="T309" s="39">
        <v>0</v>
      </c>
      <c r="U309" s="39">
        <v>0</v>
      </c>
      <c r="V309" s="39">
        <v>0</v>
      </c>
      <c r="W309" s="39">
        <v>0</v>
      </c>
      <c r="X309" s="39">
        <v>0</v>
      </c>
      <c r="Y309" s="39">
        <v>0</v>
      </c>
      <c r="Z309" s="39">
        <v>0</v>
      </c>
      <c r="AA309" s="39">
        <v>0.23</v>
      </c>
      <c r="AB309" s="39">
        <v>0.4</v>
      </c>
      <c r="AC309" s="39">
        <v>0</v>
      </c>
      <c r="AD309" s="39">
        <v>0.04</v>
      </c>
    </row>
    <row r="310" spans="1:30" x14ac:dyDescent="0.25">
      <c r="A310" s="39" t="str">
        <f>INDEX('MO Store'!D:D,MATCH('Week Wise OT Hours'!$G310,'MO Store'!$A:$A,0))</f>
        <v>Anthony Galichet</v>
      </c>
      <c r="B310" s="39" t="str">
        <f>INDEX('MO Store'!F:F,MATCH('Week Wise OT Hours'!$G310,'MO Store'!$A:$A,0))</f>
        <v>Romio Hamdar</v>
      </c>
      <c r="C310" s="39" t="str">
        <f>INDEX('MO Store'!G:G,MATCH('Week Wise OT Hours'!$G310,'MO Store'!$A:$A,0))</f>
        <v>Colorado Market - No TM</v>
      </c>
      <c r="D310" s="39" t="str">
        <f>INDEX('MO Store'!E:E,MATCH('Week Wise OT Hours'!$G310,'MO Store'!$A:$A,0))</f>
        <v>Brittanie Braggs</v>
      </c>
      <c r="E310" s="39" t="str">
        <f>INDEX('MO Store'!B:B,MATCH('Week Wise OT Hours'!$G310,'MO Store'!$A:$A,0))</f>
        <v>Colorado</v>
      </c>
      <c r="F310" s="39" t="str">
        <f>INDEX('MO Store'!C:C,MATCH('Week Wise OT Hours'!$G310,'MO Store'!$A:$A,0))</f>
        <v>Briargate</v>
      </c>
      <c r="G310" s="38">
        <v>178937</v>
      </c>
      <c r="H310" s="40" t="str">
        <f>INDEX('MO Store'!I:I,MATCH('Week Wise OT Hours'!$G310,'MO Store'!$A:$A,0))</f>
        <v>Regular</v>
      </c>
      <c r="I310" s="89" t="s">
        <v>218</v>
      </c>
      <c r="J310" s="90" t="s">
        <v>2486</v>
      </c>
      <c r="K310" s="38">
        <v>0</v>
      </c>
      <c r="L310" s="39">
        <v>0</v>
      </c>
      <c r="M310" s="39">
        <v>0</v>
      </c>
      <c r="N310" s="39">
        <v>0</v>
      </c>
      <c r="O310" s="39">
        <v>0</v>
      </c>
      <c r="P310" s="39">
        <v>0</v>
      </c>
      <c r="Q310" s="39">
        <v>0</v>
      </c>
      <c r="R310" s="39">
        <v>0</v>
      </c>
      <c r="S310" s="39">
        <v>0</v>
      </c>
      <c r="T310" s="39">
        <v>0</v>
      </c>
      <c r="U310" s="39">
        <v>0</v>
      </c>
      <c r="V310" s="39">
        <v>0</v>
      </c>
      <c r="W310" s="39">
        <v>0</v>
      </c>
      <c r="X310" s="39">
        <v>0</v>
      </c>
      <c r="Y310" s="39">
        <v>0</v>
      </c>
      <c r="Z310" s="39">
        <v>0</v>
      </c>
      <c r="AA310" s="39">
        <v>0</v>
      </c>
      <c r="AB310" s="39">
        <v>0</v>
      </c>
      <c r="AC310" s="39">
        <v>0</v>
      </c>
      <c r="AD310" s="39">
        <v>0</v>
      </c>
    </row>
    <row r="311" spans="1:30" x14ac:dyDescent="0.25">
      <c r="A311" s="39" t="str">
        <f>INDEX('MO Store'!D:D,MATCH('Week Wise OT Hours'!$G311,'MO Store'!$A:$A,0))</f>
        <v>Anthony Galichet</v>
      </c>
      <c r="B311" s="39" t="str">
        <f>INDEX('MO Store'!F:F,MATCH('Week Wise OT Hours'!$G311,'MO Store'!$A:$A,0))</f>
        <v>Romio Hamdar</v>
      </c>
      <c r="C311" s="39" t="str">
        <f>INDEX('MO Store'!G:G,MATCH('Week Wise OT Hours'!$G311,'MO Store'!$A:$A,0))</f>
        <v>Suhail Ishaq</v>
      </c>
      <c r="D311" s="39" t="str">
        <f>INDEX('MO Store'!E:E,MATCH('Week Wise OT Hours'!$G311,'MO Store'!$A:$A,0))</f>
        <v>Brittanie Braggs</v>
      </c>
      <c r="E311" s="39" t="str">
        <f>INDEX('MO Store'!B:B,MATCH('Week Wise OT Hours'!$G311,'MO Store'!$A:$A,0))</f>
        <v>Houston North East</v>
      </c>
      <c r="F311" s="39" t="str">
        <f>INDEX('MO Store'!C:C,MATCH('Week Wise OT Hours'!$G311,'MO Store'!$A:$A,0))</f>
        <v>Ponderosa Forest</v>
      </c>
      <c r="G311" s="38">
        <v>209868</v>
      </c>
      <c r="H311" s="40" t="str">
        <f>INDEX('MO Store'!I:I,MATCH('Week Wise OT Hours'!$G311,'MO Store'!$A:$A,0))</f>
        <v>Regular</v>
      </c>
      <c r="I311" s="89" t="s">
        <v>289</v>
      </c>
      <c r="J311" s="90" t="s">
        <v>2487</v>
      </c>
      <c r="K311" s="38">
        <v>0</v>
      </c>
      <c r="L311" s="39">
        <v>0</v>
      </c>
      <c r="M311" s="39">
        <v>0</v>
      </c>
      <c r="N311" s="39">
        <v>0</v>
      </c>
      <c r="O311" s="39">
        <v>0</v>
      </c>
      <c r="P311" s="39">
        <v>0</v>
      </c>
      <c r="Q311" s="39">
        <v>0</v>
      </c>
      <c r="R311" s="39">
        <v>0</v>
      </c>
      <c r="S311" s="39">
        <v>0</v>
      </c>
      <c r="T311" s="39">
        <v>0</v>
      </c>
      <c r="U311" s="39">
        <v>0</v>
      </c>
      <c r="V311" s="39">
        <v>0</v>
      </c>
      <c r="W311" s="39">
        <v>0</v>
      </c>
      <c r="X311" s="39">
        <v>0</v>
      </c>
      <c r="Y311" s="39">
        <v>0</v>
      </c>
      <c r="Z311" s="39">
        <v>0</v>
      </c>
      <c r="AA311" s="39">
        <v>0</v>
      </c>
      <c r="AB311" s="39">
        <v>0</v>
      </c>
      <c r="AC311" s="39">
        <v>0</v>
      </c>
      <c r="AD311" s="39">
        <v>0</v>
      </c>
    </row>
    <row r="312" spans="1:30" x14ac:dyDescent="0.25">
      <c r="A312" s="39" t="str">
        <f>INDEX('MO Store'!D:D,MATCH('Week Wise OT Hours'!$G312,'MO Store'!$A:$A,0))</f>
        <v>Anthony Galichet</v>
      </c>
      <c r="B312" s="39" t="str">
        <f>INDEX('MO Store'!F:F,MATCH('Week Wise OT Hours'!$G312,'MO Store'!$A:$A,0))</f>
        <v>Romio Hamdar</v>
      </c>
      <c r="C312" s="39" t="str">
        <f>INDEX('MO Store'!G:G,MATCH('Week Wise OT Hours'!$G312,'MO Store'!$A:$A,0))</f>
        <v>Suhail Ishaq</v>
      </c>
      <c r="D312" s="39" t="str">
        <f>INDEX('MO Store'!E:E,MATCH('Week Wise OT Hours'!$G312,'MO Store'!$A:$A,0))</f>
        <v>Brittanie Braggs</v>
      </c>
      <c r="E312" s="39" t="str">
        <f>INDEX('MO Store'!B:B,MATCH('Week Wise OT Hours'!$G312,'MO Store'!$A:$A,0))</f>
        <v>Houston North East</v>
      </c>
      <c r="F312" s="39" t="str">
        <f>INDEX('MO Store'!C:C,MATCH('Week Wise OT Hours'!$G312,'MO Store'!$A:$A,0))</f>
        <v>Riverstone</v>
      </c>
      <c r="G312" s="38">
        <v>207758</v>
      </c>
      <c r="H312" s="40" t="str">
        <f>INDEX('MO Store'!I:I,MATCH('Week Wise OT Hours'!$G312,'MO Store'!$A:$A,0))</f>
        <v>Flagship</v>
      </c>
      <c r="I312" s="89" t="s">
        <v>264</v>
      </c>
      <c r="J312" s="90" t="s">
        <v>2488</v>
      </c>
      <c r="K312" s="38">
        <v>0</v>
      </c>
      <c r="L312" s="39">
        <v>0</v>
      </c>
      <c r="M312" s="39">
        <v>0</v>
      </c>
      <c r="N312" s="39">
        <v>0</v>
      </c>
      <c r="O312" s="39">
        <v>0</v>
      </c>
      <c r="P312" s="39">
        <v>0</v>
      </c>
      <c r="Q312" s="39">
        <v>0</v>
      </c>
      <c r="R312" s="39">
        <v>0</v>
      </c>
      <c r="S312" s="39">
        <v>0</v>
      </c>
      <c r="T312" s="39">
        <v>0</v>
      </c>
      <c r="U312" s="39">
        <v>0</v>
      </c>
      <c r="V312" s="39">
        <v>0</v>
      </c>
      <c r="W312" s="39">
        <v>0</v>
      </c>
      <c r="X312" s="39">
        <v>0</v>
      </c>
      <c r="Y312" s="39">
        <v>0</v>
      </c>
      <c r="Z312" s="39">
        <v>0</v>
      </c>
      <c r="AA312" s="39">
        <v>0</v>
      </c>
      <c r="AB312" s="39">
        <v>0</v>
      </c>
      <c r="AC312" s="39">
        <v>0</v>
      </c>
      <c r="AD312" s="39">
        <v>0</v>
      </c>
    </row>
    <row r="313" spans="1:30" x14ac:dyDescent="0.25">
      <c r="A313" s="39" t="str">
        <f>INDEX('MO Store'!D:D,MATCH('Week Wise OT Hours'!$G313,'MO Store'!$A:$A,0))</f>
        <v>Anthony Galichet</v>
      </c>
      <c r="B313" s="39" t="str">
        <f>INDEX('MO Store'!F:F,MATCH('Week Wise OT Hours'!$G313,'MO Store'!$A:$A,0))</f>
        <v>Romio Hamdar</v>
      </c>
      <c r="C313" s="39" t="str">
        <f>INDEX('MO Store'!G:G,MATCH('Week Wise OT Hours'!$G313,'MO Store'!$A:$A,0))</f>
        <v>Carlos Ayala-Level Up</v>
      </c>
      <c r="D313" s="39" t="str">
        <f>INDEX('MO Store'!E:E,MATCH('Week Wise OT Hours'!$G313,'MO Store'!$A:$A,0))</f>
        <v>Brittanie Braggs</v>
      </c>
      <c r="E313" s="39" t="str">
        <f>INDEX('MO Store'!B:B,MATCH('Week Wise OT Hours'!$G313,'MO Store'!$A:$A,0))</f>
        <v>Houston South West</v>
      </c>
      <c r="F313" s="39" t="str">
        <f>INDEX('MO Store'!C:C,MATCH('Week Wise OT Hours'!$G313,'MO Store'!$A:$A,0))</f>
        <v>The Grid</v>
      </c>
      <c r="G313" s="38">
        <v>209858</v>
      </c>
      <c r="H313" s="40" t="str">
        <f>INDEX('MO Store'!I:I,MATCH('Week Wise OT Hours'!$G313,'MO Store'!$A:$A,0))</f>
        <v>Battleship</v>
      </c>
      <c r="I313" s="89" t="s">
        <v>265</v>
      </c>
      <c r="J313" s="90" t="s">
        <v>2489</v>
      </c>
      <c r="K313" s="38">
        <v>0</v>
      </c>
      <c r="L313" s="39">
        <v>0</v>
      </c>
      <c r="M313" s="39">
        <v>0</v>
      </c>
      <c r="N313" s="39">
        <v>0</v>
      </c>
      <c r="O313" s="39">
        <v>0</v>
      </c>
      <c r="P313" s="39">
        <v>0</v>
      </c>
      <c r="Q313" s="39">
        <v>0</v>
      </c>
      <c r="R313" s="39">
        <v>0</v>
      </c>
      <c r="S313" s="39">
        <v>0</v>
      </c>
      <c r="T313" s="39">
        <v>0</v>
      </c>
      <c r="U313" s="39">
        <v>0</v>
      </c>
      <c r="V313" s="39">
        <v>0</v>
      </c>
      <c r="W313" s="39">
        <v>0</v>
      </c>
      <c r="X313" s="39">
        <v>0</v>
      </c>
      <c r="Y313" s="39">
        <v>0</v>
      </c>
      <c r="Z313" s="39">
        <v>0</v>
      </c>
      <c r="AA313" s="39">
        <v>0</v>
      </c>
      <c r="AB313" s="39">
        <v>0</v>
      </c>
      <c r="AC313" s="39">
        <v>0</v>
      </c>
      <c r="AD313" s="39">
        <v>0</v>
      </c>
    </row>
    <row r="314" spans="1:30" x14ac:dyDescent="0.25">
      <c r="A314" s="39" t="str">
        <f>INDEX('MO Store'!D:D,MATCH('Week Wise OT Hours'!$G314,'MO Store'!$A:$A,0))</f>
        <v>Anthony Galichet</v>
      </c>
      <c r="B314" s="39" t="str">
        <f>INDEX('MO Store'!F:F,MATCH('Week Wise OT Hours'!$G314,'MO Store'!$A:$A,0))</f>
        <v>Romio Hamdar</v>
      </c>
      <c r="C314" s="39" t="str">
        <f>INDEX('MO Store'!G:G,MATCH('Week Wise OT Hours'!$G314,'MO Store'!$A:$A,0))</f>
        <v>Carlos Ayala-Level Up</v>
      </c>
      <c r="D314" s="39" t="str">
        <f>INDEX('MO Store'!E:E,MATCH('Week Wise OT Hours'!$G314,'MO Store'!$A:$A,0))</f>
        <v>Brittanie Braggs</v>
      </c>
      <c r="E314" s="39" t="str">
        <f>INDEX('MO Store'!B:B,MATCH('Week Wise OT Hours'!$G314,'MO Store'!$A:$A,0))</f>
        <v>Houston South West</v>
      </c>
      <c r="F314" s="39" t="str">
        <f>INDEX('MO Store'!C:C,MATCH('Week Wise OT Hours'!$G314,'MO Store'!$A:$A,0))</f>
        <v>The Grid</v>
      </c>
      <c r="G314" s="38">
        <v>209858</v>
      </c>
      <c r="H314" s="40" t="str">
        <f>INDEX('MO Store'!I:I,MATCH('Week Wise OT Hours'!$G314,'MO Store'!$A:$A,0))</f>
        <v>Battleship</v>
      </c>
      <c r="I314" s="89" t="s">
        <v>266</v>
      </c>
      <c r="J314" s="90" t="s">
        <v>2490</v>
      </c>
      <c r="K314" s="38">
        <v>0</v>
      </c>
      <c r="L314" s="39">
        <v>0</v>
      </c>
      <c r="M314" s="39">
        <v>0</v>
      </c>
      <c r="N314" s="39">
        <v>0</v>
      </c>
      <c r="O314" s="39">
        <v>0</v>
      </c>
      <c r="P314" s="39">
        <v>0</v>
      </c>
      <c r="Q314" s="39">
        <v>0</v>
      </c>
      <c r="R314" s="39">
        <v>0</v>
      </c>
      <c r="S314" s="39">
        <v>0</v>
      </c>
      <c r="T314" s="39">
        <v>0</v>
      </c>
      <c r="U314" s="39">
        <v>0</v>
      </c>
      <c r="V314" s="39">
        <v>0</v>
      </c>
      <c r="W314" s="39">
        <v>0</v>
      </c>
      <c r="X314" s="39">
        <v>0</v>
      </c>
      <c r="Y314" s="39">
        <v>0</v>
      </c>
      <c r="Z314" s="39">
        <v>0</v>
      </c>
      <c r="AA314" s="39">
        <v>0</v>
      </c>
      <c r="AB314" s="39">
        <v>0</v>
      </c>
      <c r="AC314" s="39">
        <v>0</v>
      </c>
      <c r="AD314" s="39">
        <v>0</v>
      </c>
    </row>
    <row r="315" spans="1:30" x14ac:dyDescent="0.25">
      <c r="A315" s="39" t="str">
        <f>INDEX('MO Store'!D:D,MATCH('Week Wise OT Hours'!$G315,'MO Store'!$A:$A,0))</f>
        <v>Anthony Galichet</v>
      </c>
      <c r="B315" s="39" t="str">
        <f>INDEX('MO Store'!F:F,MATCH('Week Wise OT Hours'!$G315,'MO Store'!$A:$A,0))</f>
        <v>Romio Hamdar</v>
      </c>
      <c r="C315" s="39" t="str">
        <f>INDEX('MO Store'!G:G,MATCH('Week Wise OT Hours'!$G315,'MO Store'!$A:$A,0))</f>
        <v>Suhail Ishaq</v>
      </c>
      <c r="D315" s="39" t="str">
        <f>INDEX('MO Store'!E:E,MATCH('Week Wise OT Hours'!$G315,'MO Store'!$A:$A,0))</f>
        <v>Brittanie Braggs</v>
      </c>
      <c r="E315" s="39" t="str">
        <f>INDEX('MO Store'!B:B,MATCH('Week Wise OT Hours'!$G315,'MO Store'!$A:$A,0))</f>
        <v>Houston North East</v>
      </c>
      <c r="F315" s="39" t="str">
        <f>INDEX('MO Store'!C:C,MATCH('Week Wise OT Hours'!$G315,'MO Store'!$A:$A,0))</f>
        <v>Richmond (River Park)</v>
      </c>
      <c r="G315" s="38">
        <v>174110</v>
      </c>
      <c r="H315" s="40" t="str">
        <f>INDEX('MO Store'!I:I,MATCH('Week Wise OT Hours'!$G315,'MO Store'!$A:$A,0))</f>
        <v>Regular</v>
      </c>
      <c r="I315" s="89" t="s">
        <v>169</v>
      </c>
      <c r="J315" s="90" t="s">
        <v>2491</v>
      </c>
      <c r="K315" s="38">
        <v>0</v>
      </c>
      <c r="L315" s="39">
        <v>0</v>
      </c>
      <c r="M315" s="39">
        <v>0</v>
      </c>
      <c r="N315" s="39">
        <v>0</v>
      </c>
      <c r="O315" s="39">
        <v>0</v>
      </c>
      <c r="P315" s="39">
        <v>0</v>
      </c>
      <c r="Q315" s="39">
        <v>0</v>
      </c>
      <c r="R315" s="39">
        <v>0</v>
      </c>
      <c r="S315" s="39">
        <v>0</v>
      </c>
      <c r="T315" s="39">
        <v>0</v>
      </c>
      <c r="U315" s="39">
        <v>0</v>
      </c>
      <c r="V315" s="39">
        <v>0</v>
      </c>
      <c r="W315" s="39">
        <v>0</v>
      </c>
      <c r="X315" s="39">
        <v>0</v>
      </c>
      <c r="Y315" s="39">
        <v>0</v>
      </c>
      <c r="Z315" s="39">
        <v>0</v>
      </c>
      <c r="AA315" s="39">
        <v>0</v>
      </c>
      <c r="AB315" s="39">
        <v>0</v>
      </c>
      <c r="AC315" s="39">
        <v>0</v>
      </c>
      <c r="AD315" s="39">
        <v>0</v>
      </c>
    </row>
    <row r="316" spans="1:30" x14ac:dyDescent="0.25">
      <c r="A316" s="39" t="str">
        <f>INDEX('MO Store'!D:D,MATCH('Week Wise OT Hours'!$G316,'MO Store'!$A:$A,0))</f>
        <v>Anthony Galichet</v>
      </c>
      <c r="B316" s="39" t="str">
        <f>INDEX('MO Store'!F:F,MATCH('Week Wise OT Hours'!$G316,'MO Store'!$A:$A,0))</f>
        <v>Romio Hamdar</v>
      </c>
      <c r="C316" s="39" t="str">
        <f>INDEX('MO Store'!G:G,MATCH('Week Wise OT Hours'!$G316,'MO Store'!$A:$A,0))</f>
        <v>Isreal Gomez- Level Up</v>
      </c>
      <c r="D316" s="39" t="str">
        <f>INDEX('MO Store'!E:E,MATCH('Week Wise OT Hours'!$G316,'MO Store'!$A:$A,0))</f>
        <v>Brittanie Braggs</v>
      </c>
      <c r="E316" s="39" t="str">
        <f>INDEX('MO Store'!B:B,MATCH('Week Wise OT Hours'!$G316,'MO Store'!$A:$A,0))</f>
        <v>Houston East</v>
      </c>
      <c r="F316" s="39" t="str">
        <f>INDEX('MO Store'!C:C,MATCH('Week Wise OT Hours'!$G316,'MO Store'!$A:$A,0))</f>
        <v>Deer Park</v>
      </c>
      <c r="G316" s="38">
        <v>209870</v>
      </c>
      <c r="H316" s="40" t="str">
        <f>INDEX('MO Store'!I:I,MATCH('Week Wise OT Hours'!$G316,'MO Store'!$A:$A,0))</f>
        <v>Regular</v>
      </c>
      <c r="I316" s="89" t="s">
        <v>287</v>
      </c>
      <c r="J316" s="90" t="s">
        <v>2492</v>
      </c>
      <c r="K316" s="38">
        <v>0</v>
      </c>
      <c r="L316" s="39">
        <v>0</v>
      </c>
      <c r="M316" s="39">
        <v>0</v>
      </c>
      <c r="N316" s="39">
        <v>0</v>
      </c>
      <c r="O316" s="39">
        <v>0</v>
      </c>
      <c r="P316" s="39">
        <v>0</v>
      </c>
      <c r="Q316" s="39">
        <v>0</v>
      </c>
      <c r="R316" s="39">
        <v>0</v>
      </c>
      <c r="S316" s="39">
        <v>0</v>
      </c>
      <c r="T316" s="39">
        <v>0</v>
      </c>
      <c r="U316" s="39">
        <v>0</v>
      </c>
      <c r="V316" s="39">
        <v>0</v>
      </c>
      <c r="W316" s="39">
        <v>0</v>
      </c>
      <c r="X316" s="39">
        <v>0</v>
      </c>
      <c r="Y316" s="39">
        <v>0</v>
      </c>
      <c r="Z316" s="39">
        <v>0</v>
      </c>
      <c r="AA316" s="39">
        <v>0</v>
      </c>
      <c r="AB316" s="39">
        <v>0</v>
      </c>
      <c r="AC316" s="39">
        <v>0</v>
      </c>
      <c r="AD316" s="39">
        <v>0</v>
      </c>
    </row>
    <row r="317" spans="1:30" x14ac:dyDescent="0.25">
      <c r="A317" s="39" t="str">
        <f>INDEX('MO Store'!D:D,MATCH('Week Wise OT Hours'!$G317,'MO Store'!$A:$A,0))</f>
        <v>Anthony Galichet</v>
      </c>
      <c r="B317" s="39" t="str">
        <f>INDEX('MO Store'!F:F,MATCH('Week Wise OT Hours'!$G317,'MO Store'!$A:$A,0))</f>
        <v>No SD</v>
      </c>
      <c r="C317" s="39" t="str">
        <f>INDEX('MO Store'!G:G,MATCH('Week Wise OT Hours'!$G317,'MO Store'!$A:$A,0))</f>
        <v>Jayme Roraff</v>
      </c>
      <c r="D317" s="39" t="str">
        <f>INDEX('MO Store'!E:E,MATCH('Week Wise OT Hours'!$G317,'MO Store'!$A:$A,0))</f>
        <v>Brittanie Braggs</v>
      </c>
      <c r="E317" s="39" t="str">
        <f>INDEX('MO Store'!B:B,MATCH('Week Wise OT Hours'!$G317,'MO Store'!$A:$A,0))</f>
        <v>Wisconsin East</v>
      </c>
      <c r="F317" s="39" t="str">
        <f>INDEX('MO Store'!C:C,MATCH('Week Wise OT Hours'!$G317,'MO Store'!$A:$A,0))</f>
        <v>WAUKESHA</v>
      </c>
      <c r="G317" s="38">
        <v>176115</v>
      </c>
      <c r="H317" s="40" t="str">
        <f>INDEX('MO Store'!I:I,MATCH('Week Wise OT Hours'!$G317,'MO Store'!$A:$A,0))</f>
        <v>Regular</v>
      </c>
      <c r="I317" s="89" t="s">
        <v>185</v>
      </c>
      <c r="J317" s="90" t="s">
        <v>2493</v>
      </c>
      <c r="K317" s="38">
        <v>0</v>
      </c>
      <c r="L317" s="39">
        <v>0</v>
      </c>
      <c r="M317" s="39">
        <v>0</v>
      </c>
      <c r="N317" s="39">
        <v>0</v>
      </c>
      <c r="O317" s="39">
        <v>0</v>
      </c>
      <c r="P317" s="39">
        <v>0</v>
      </c>
      <c r="Q317" s="39">
        <v>0</v>
      </c>
      <c r="R317" s="39">
        <v>0</v>
      </c>
      <c r="S317" s="39">
        <v>0</v>
      </c>
      <c r="T317" s="39">
        <v>0</v>
      </c>
      <c r="U317" s="39">
        <v>0</v>
      </c>
      <c r="V317" s="39">
        <v>0</v>
      </c>
      <c r="W317" s="39">
        <v>0</v>
      </c>
      <c r="X317" s="39">
        <v>0</v>
      </c>
      <c r="Y317" s="39">
        <v>0</v>
      </c>
      <c r="Z317" s="39">
        <v>0</v>
      </c>
      <c r="AA317" s="39">
        <v>0</v>
      </c>
      <c r="AB317" s="39">
        <v>0</v>
      </c>
      <c r="AC317" s="39">
        <v>0</v>
      </c>
      <c r="AD317" s="39">
        <v>0</v>
      </c>
    </row>
    <row r="318" spans="1:30" x14ac:dyDescent="0.25">
      <c r="A318" s="39" t="str">
        <f>INDEX('MO Store'!D:D,MATCH('Week Wise OT Hours'!$G318,'MO Store'!$A:$A,0))</f>
        <v>Anthony Galichet</v>
      </c>
      <c r="B318" s="39" t="str">
        <f>INDEX('MO Store'!F:F,MATCH('Week Wise OT Hours'!$G318,'MO Store'!$A:$A,0))</f>
        <v>Romio Hamdar</v>
      </c>
      <c r="C318" s="39" t="str">
        <f>INDEX('MO Store'!G:G,MATCH('Week Wise OT Hours'!$G318,'MO Store'!$A:$A,0))</f>
        <v>Isreal Gomez- Level Up</v>
      </c>
      <c r="D318" s="39" t="str">
        <f>INDEX('MO Store'!E:E,MATCH('Week Wise OT Hours'!$G318,'MO Store'!$A:$A,0))</f>
        <v>Brittanie Braggs</v>
      </c>
      <c r="E318" s="39" t="str">
        <f>INDEX('MO Store'!B:B,MATCH('Week Wise OT Hours'!$G318,'MO Store'!$A:$A,0))</f>
        <v>Houston East</v>
      </c>
      <c r="F318" s="39" t="str">
        <f>INDEX('MO Store'!C:C,MATCH('Week Wise OT Hours'!$G318,'MO Store'!$A:$A,0))</f>
        <v>Falls Creek Humble</v>
      </c>
      <c r="G318" s="38">
        <v>176028</v>
      </c>
      <c r="H318" s="40" t="str">
        <f>INDEX('MO Store'!I:I,MATCH('Week Wise OT Hours'!$G318,'MO Store'!$A:$A,0))</f>
        <v>Battleship</v>
      </c>
      <c r="I318" s="89" t="s">
        <v>175</v>
      </c>
      <c r="J318" s="90" t="s">
        <v>2494</v>
      </c>
      <c r="K318" s="38">
        <v>0</v>
      </c>
      <c r="L318" s="39">
        <v>0</v>
      </c>
      <c r="M318" s="39">
        <v>0</v>
      </c>
      <c r="N318" s="39">
        <v>0</v>
      </c>
      <c r="O318" s="39">
        <v>0</v>
      </c>
      <c r="P318" s="39">
        <v>0</v>
      </c>
      <c r="Q318" s="39">
        <v>0</v>
      </c>
      <c r="R318" s="39">
        <v>0</v>
      </c>
      <c r="S318" s="39">
        <v>0</v>
      </c>
      <c r="T318" s="39">
        <v>0</v>
      </c>
      <c r="U318" s="39">
        <v>0</v>
      </c>
      <c r="V318" s="39">
        <v>0</v>
      </c>
      <c r="W318" s="39">
        <v>0</v>
      </c>
      <c r="X318" s="39">
        <v>0</v>
      </c>
      <c r="Y318" s="39">
        <v>0</v>
      </c>
      <c r="Z318" s="39">
        <v>0</v>
      </c>
      <c r="AA318" s="39">
        <v>0</v>
      </c>
      <c r="AB318" s="39">
        <v>0</v>
      </c>
      <c r="AC318" s="39">
        <v>0</v>
      </c>
      <c r="AD318" s="39">
        <v>0</v>
      </c>
    </row>
    <row r="319" spans="1:30" x14ac:dyDescent="0.25">
      <c r="A319" s="39" t="str">
        <f>INDEX('MO Store'!D:D,MATCH('Week Wise OT Hours'!$G319,'MO Store'!$A:$A,0))</f>
        <v>Anthony Galichet</v>
      </c>
      <c r="B319" s="39" t="str">
        <f>INDEX('MO Store'!F:F,MATCH('Week Wise OT Hours'!$G319,'MO Store'!$A:$A,0))</f>
        <v>Romio Hamdar</v>
      </c>
      <c r="C319" s="39" t="str">
        <f>INDEX('MO Store'!G:G,MATCH('Week Wise OT Hours'!$G319,'MO Store'!$A:$A,0))</f>
        <v>Suhail Ishaq</v>
      </c>
      <c r="D319" s="39" t="str">
        <f>INDEX('MO Store'!E:E,MATCH('Week Wise OT Hours'!$G319,'MO Store'!$A:$A,0))</f>
        <v>Brittanie Braggs</v>
      </c>
      <c r="E319" s="39" t="str">
        <f>INDEX('MO Store'!B:B,MATCH('Week Wise OT Hours'!$G319,'MO Store'!$A:$A,0))</f>
        <v>Houston North East</v>
      </c>
      <c r="F319" s="39" t="str">
        <f>INDEX('MO Store'!C:C,MATCH('Week Wise OT Hours'!$G319,'MO Store'!$A:$A,0))</f>
        <v>Missouri City</v>
      </c>
      <c r="G319" s="38">
        <v>174113</v>
      </c>
      <c r="H319" s="40" t="str">
        <f>INDEX('MO Store'!I:I,MATCH('Week Wise OT Hours'!$G319,'MO Store'!$A:$A,0))</f>
        <v>Regular</v>
      </c>
      <c r="I319" s="89" t="s">
        <v>167</v>
      </c>
      <c r="J319" s="90" t="s">
        <v>2495</v>
      </c>
      <c r="K319" s="38">
        <v>0</v>
      </c>
      <c r="L319" s="39">
        <v>0</v>
      </c>
      <c r="M319" s="39">
        <v>0</v>
      </c>
      <c r="N319" s="39">
        <v>0</v>
      </c>
      <c r="O319" s="39">
        <v>0</v>
      </c>
      <c r="P319" s="39">
        <v>0</v>
      </c>
      <c r="Q319" s="39">
        <v>0</v>
      </c>
      <c r="R319" s="39">
        <v>0</v>
      </c>
      <c r="S319" s="39">
        <v>0</v>
      </c>
      <c r="T319" s="39">
        <v>0</v>
      </c>
      <c r="U319" s="39">
        <v>0</v>
      </c>
      <c r="V319" s="39">
        <v>0</v>
      </c>
      <c r="W319" s="39">
        <v>0</v>
      </c>
      <c r="X319" s="39">
        <v>0</v>
      </c>
      <c r="Y319" s="39">
        <v>0</v>
      </c>
      <c r="Z319" s="39">
        <v>0</v>
      </c>
      <c r="AA319" s="39">
        <v>0</v>
      </c>
      <c r="AB319" s="39">
        <v>0</v>
      </c>
      <c r="AC319" s="39">
        <v>0</v>
      </c>
      <c r="AD319" s="39">
        <v>0</v>
      </c>
    </row>
    <row r="320" spans="1:30" x14ac:dyDescent="0.25">
      <c r="A320" s="39" t="str">
        <f>INDEX('MO Store'!D:D,MATCH('Week Wise OT Hours'!$G320,'MO Store'!$A:$A,0))</f>
        <v>Anthony Galichet</v>
      </c>
      <c r="B320" s="39" t="str">
        <f>INDEX('MO Store'!F:F,MATCH('Week Wise OT Hours'!$G320,'MO Store'!$A:$A,0))</f>
        <v>No SD</v>
      </c>
      <c r="C320" s="39" t="str">
        <f>INDEX('MO Store'!G:G,MATCH('Week Wise OT Hours'!$G320,'MO Store'!$A:$A,0))</f>
        <v>Susu Leong</v>
      </c>
      <c r="D320" s="39" t="str">
        <f>INDEX('MO Store'!E:E,MATCH('Week Wise OT Hours'!$G320,'MO Store'!$A:$A,0))</f>
        <v>Brittanie Braggs</v>
      </c>
      <c r="E320" s="39" t="str">
        <f>INDEX('MO Store'!B:B,MATCH('Week Wise OT Hours'!$G320,'MO Store'!$A:$A,0))</f>
        <v>Arizona</v>
      </c>
      <c r="F320" s="39" t="str">
        <f>INDEX('MO Store'!C:C,MATCH('Week Wise OT Hours'!$G320,'MO Store'!$A:$A,0))</f>
        <v>Buffalo Spot</v>
      </c>
      <c r="G320" s="38">
        <v>178109</v>
      </c>
      <c r="H320" s="40" t="str">
        <f>INDEX('MO Store'!I:I,MATCH('Week Wise OT Hours'!$G320,'MO Store'!$A:$A,0))</f>
        <v>Battleship</v>
      </c>
      <c r="I320" s="89" t="s">
        <v>102</v>
      </c>
      <c r="J320" s="90" t="s">
        <v>2496</v>
      </c>
      <c r="K320" s="38">
        <v>0</v>
      </c>
      <c r="L320" s="39">
        <v>0</v>
      </c>
      <c r="M320" s="39">
        <v>0</v>
      </c>
      <c r="N320" s="39">
        <v>0</v>
      </c>
      <c r="O320" s="39">
        <v>0</v>
      </c>
      <c r="P320" s="39">
        <v>0</v>
      </c>
      <c r="Q320" s="39">
        <v>0</v>
      </c>
      <c r="R320" s="39">
        <v>0</v>
      </c>
      <c r="S320" s="39">
        <v>0</v>
      </c>
      <c r="T320" s="39">
        <v>0</v>
      </c>
      <c r="U320" s="39">
        <v>0</v>
      </c>
      <c r="V320" s="39">
        <v>0</v>
      </c>
      <c r="W320" s="39">
        <v>0</v>
      </c>
      <c r="X320" s="39">
        <v>0</v>
      </c>
      <c r="Y320" s="39">
        <v>0</v>
      </c>
      <c r="Z320" s="39">
        <v>0</v>
      </c>
      <c r="AA320" s="39">
        <v>0</v>
      </c>
      <c r="AB320" s="39">
        <v>0</v>
      </c>
      <c r="AC320" s="39">
        <v>0</v>
      </c>
      <c r="AD320" s="39">
        <v>0</v>
      </c>
    </row>
    <row r="321" spans="1:30" x14ac:dyDescent="0.25">
      <c r="A321" s="39" t="str">
        <f>INDEX('MO Store'!D:D,MATCH('Week Wise OT Hours'!$G321,'MO Store'!$A:$A,0))</f>
        <v>Anthony Galichet</v>
      </c>
      <c r="B321" s="39" t="str">
        <f>INDEX('MO Store'!F:F,MATCH('Week Wise OT Hours'!$G321,'MO Store'!$A:$A,0))</f>
        <v>No SD</v>
      </c>
      <c r="C321" s="39" t="str">
        <f>INDEX('MO Store'!G:G,MATCH('Week Wise OT Hours'!$G321,'MO Store'!$A:$A,0))</f>
        <v>North Carolina Market - No TM</v>
      </c>
      <c r="D321" s="39" t="str">
        <f>INDEX('MO Store'!E:E,MATCH('Week Wise OT Hours'!$G321,'MO Store'!$A:$A,0))</f>
        <v>Brittanie Braggs</v>
      </c>
      <c r="E321" s="39" t="str">
        <f>INDEX('MO Store'!B:B,MATCH('Week Wise OT Hours'!$G321,'MO Store'!$A:$A,0))</f>
        <v>North Carolina</v>
      </c>
      <c r="F321" s="39" t="str">
        <f>INDEX('MO Store'!C:C,MATCH('Week Wise OT Hours'!$G321,'MO Store'!$A:$A,0))</f>
        <v>Garner Raleigh</v>
      </c>
      <c r="G321" s="38">
        <v>176289</v>
      </c>
      <c r="H321" s="40" t="str">
        <f>INDEX('MO Store'!I:I,MATCH('Week Wise OT Hours'!$G321,'MO Store'!$A:$A,0))</f>
        <v>Regular</v>
      </c>
      <c r="I321" s="89" t="s">
        <v>190</v>
      </c>
      <c r="J321" s="90" t="s">
        <v>2497</v>
      </c>
      <c r="K321" s="38">
        <v>0</v>
      </c>
      <c r="L321" s="39">
        <v>0</v>
      </c>
      <c r="M321" s="39">
        <v>0</v>
      </c>
      <c r="N321" s="39">
        <v>0</v>
      </c>
      <c r="O321" s="39">
        <v>0</v>
      </c>
      <c r="P321" s="39">
        <v>0</v>
      </c>
      <c r="Q321" s="39">
        <v>0</v>
      </c>
      <c r="R321" s="39">
        <v>0</v>
      </c>
      <c r="S321" s="39">
        <v>0</v>
      </c>
      <c r="T321" s="39">
        <v>0</v>
      </c>
      <c r="U321" s="39">
        <v>0</v>
      </c>
      <c r="V321" s="39">
        <v>0</v>
      </c>
      <c r="W321" s="39">
        <v>0</v>
      </c>
      <c r="X321" s="39">
        <v>0</v>
      </c>
      <c r="Y321" s="39">
        <v>0</v>
      </c>
      <c r="Z321" s="39">
        <v>0</v>
      </c>
      <c r="AA321" s="39">
        <v>0</v>
      </c>
      <c r="AB321" s="39">
        <v>0</v>
      </c>
      <c r="AC321" s="39">
        <v>0</v>
      </c>
      <c r="AD321" s="39">
        <v>0</v>
      </c>
    </row>
    <row r="322" spans="1:30" x14ac:dyDescent="0.25">
      <c r="A322" s="39" t="str">
        <f>INDEX('MO Store'!D:D,MATCH('Week Wise OT Hours'!$G322,'MO Store'!$A:$A,0))</f>
        <v>Anthony Galichet</v>
      </c>
      <c r="B322" s="39" t="str">
        <f>INDEX('MO Store'!F:F,MATCH('Week Wise OT Hours'!$G322,'MO Store'!$A:$A,0))</f>
        <v>No SD</v>
      </c>
      <c r="C322" s="39" t="str">
        <f>INDEX('MO Store'!G:G,MATCH('Week Wise OT Hours'!$G322,'MO Store'!$A:$A,0))</f>
        <v>Jayme Roraff</v>
      </c>
      <c r="D322" s="39" t="str">
        <f>INDEX('MO Store'!E:E,MATCH('Week Wise OT Hours'!$G322,'MO Store'!$A:$A,0))</f>
        <v>Brittanie Braggs</v>
      </c>
      <c r="E322" s="39" t="str">
        <f>INDEX('MO Store'!B:B,MATCH('Week Wise OT Hours'!$G322,'MO Store'!$A:$A,0))</f>
        <v>Wisconsin East</v>
      </c>
      <c r="F322" s="39" t="str">
        <f>INDEX('MO Store'!C:C,MATCH('Week Wise OT Hours'!$G322,'MO Store'!$A:$A,0))</f>
        <v>WAUKESHA</v>
      </c>
      <c r="G322" s="38">
        <v>176115</v>
      </c>
      <c r="H322" s="40" t="str">
        <f>INDEX('MO Store'!I:I,MATCH('Week Wise OT Hours'!$G322,'MO Store'!$A:$A,0))</f>
        <v>Regular</v>
      </c>
      <c r="I322" s="89" t="s">
        <v>186</v>
      </c>
      <c r="J322" s="90" t="s">
        <v>2498</v>
      </c>
      <c r="K322" s="38">
        <v>0</v>
      </c>
      <c r="L322" s="39">
        <v>0</v>
      </c>
      <c r="M322" s="39">
        <v>0</v>
      </c>
      <c r="N322" s="39">
        <v>0</v>
      </c>
      <c r="O322" s="39">
        <v>0</v>
      </c>
      <c r="P322" s="39">
        <v>0</v>
      </c>
      <c r="Q322" s="39">
        <v>0</v>
      </c>
      <c r="R322" s="39">
        <v>0</v>
      </c>
      <c r="S322" s="39">
        <v>0</v>
      </c>
      <c r="T322" s="39">
        <v>0</v>
      </c>
      <c r="U322" s="39">
        <v>0</v>
      </c>
      <c r="V322" s="39">
        <v>0</v>
      </c>
      <c r="W322" s="39">
        <v>0</v>
      </c>
      <c r="X322" s="39">
        <v>0</v>
      </c>
      <c r="Y322" s="39">
        <v>0</v>
      </c>
      <c r="Z322" s="39">
        <v>0</v>
      </c>
      <c r="AA322" s="39">
        <v>0</v>
      </c>
      <c r="AB322" s="39">
        <v>0</v>
      </c>
      <c r="AC322" s="39">
        <v>0</v>
      </c>
      <c r="AD322" s="39">
        <v>0</v>
      </c>
    </row>
    <row r="323" spans="1:30" x14ac:dyDescent="0.25">
      <c r="A323" s="39" t="str">
        <f>INDEX('MO Store'!D:D,MATCH('Week Wise OT Hours'!$G323,'MO Store'!$A:$A,0))</f>
        <v>Anthony Galichet</v>
      </c>
      <c r="B323" s="39" t="str">
        <f>INDEX('MO Store'!F:F,MATCH('Week Wise OT Hours'!$G323,'MO Store'!$A:$A,0))</f>
        <v>No SD</v>
      </c>
      <c r="C323" s="39" t="str">
        <f>INDEX('MO Store'!G:G,MATCH('Week Wise OT Hours'!$G323,'MO Store'!$A:$A,0))</f>
        <v>Susu Leong</v>
      </c>
      <c r="D323" s="39" t="str">
        <f>INDEX('MO Store'!E:E,MATCH('Week Wise OT Hours'!$G323,'MO Store'!$A:$A,0))</f>
        <v>Brittanie Braggs</v>
      </c>
      <c r="E323" s="39" t="str">
        <f>INDEX('MO Store'!B:B,MATCH('Week Wise OT Hours'!$G323,'MO Store'!$A:$A,0))</f>
        <v>Arizona</v>
      </c>
      <c r="F323" s="39" t="str">
        <f>INDEX('MO Store'!C:C,MATCH('Week Wise OT Hours'!$G323,'MO Store'!$A:$A,0))</f>
        <v>Buffalo Spot</v>
      </c>
      <c r="G323" s="38">
        <v>178109</v>
      </c>
      <c r="H323" s="40" t="str">
        <f>INDEX('MO Store'!I:I,MATCH('Week Wise OT Hours'!$G323,'MO Store'!$A:$A,0))</f>
        <v>Battleship</v>
      </c>
      <c r="I323" s="89" t="s">
        <v>96</v>
      </c>
      <c r="J323" s="90" t="s">
        <v>2499</v>
      </c>
      <c r="K323" s="38">
        <v>0</v>
      </c>
      <c r="L323" s="39">
        <v>0</v>
      </c>
      <c r="M323" s="39">
        <v>0</v>
      </c>
      <c r="N323" s="39">
        <v>0</v>
      </c>
      <c r="O323" s="39">
        <v>0</v>
      </c>
      <c r="P323" s="39">
        <v>0</v>
      </c>
      <c r="Q323" s="39">
        <v>0</v>
      </c>
      <c r="R323" s="39">
        <v>0</v>
      </c>
      <c r="S323" s="39">
        <v>0</v>
      </c>
      <c r="T323" s="39">
        <v>0</v>
      </c>
      <c r="U323" s="39">
        <v>0</v>
      </c>
      <c r="V323" s="39">
        <v>0</v>
      </c>
      <c r="W323" s="39">
        <v>0</v>
      </c>
      <c r="X323" s="39">
        <v>0</v>
      </c>
      <c r="Y323" s="39">
        <v>0</v>
      </c>
      <c r="Z323" s="39">
        <v>0</v>
      </c>
      <c r="AA323" s="39">
        <v>0</v>
      </c>
      <c r="AB323" s="39">
        <v>0</v>
      </c>
      <c r="AC323" s="39">
        <v>0</v>
      </c>
      <c r="AD323" s="39">
        <v>0</v>
      </c>
    </row>
    <row r="324" spans="1:30" x14ac:dyDescent="0.25">
      <c r="A324" s="39" t="str">
        <f>INDEX('MO Store'!D:D,MATCH('Week Wise OT Hours'!$G324,'MO Store'!$A:$A,0))</f>
        <v>Anthony Galichet</v>
      </c>
      <c r="B324" s="39" t="str">
        <f>INDEX('MO Store'!F:F,MATCH('Week Wise OT Hours'!$G324,'MO Store'!$A:$A,0))</f>
        <v>Romio Hamdar</v>
      </c>
      <c r="C324" s="39" t="str">
        <f>INDEX('MO Store'!G:G,MATCH('Week Wise OT Hours'!$G324,'MO Store'!$A:$A,0))</f>
        <v>Colorado Market - No TM</v>
      </c>
      <c r="D324" s="39" t="str">
        <f>INDEX('MO Store'!E:E,MATCH('Week Wise OT Hours'!$G324,'MO Store'!$A:$A,0))</f>
        <v>Brittanie Braggs</v>
      </c>
      <c r="E324" s="39" t="str">
        <f>INDEX('MO Store'!B:B,MATCH('Week Wise OT Hours'!$G324,'MO Store'!$A:$A,0))</f>
        <v>Colorado</v>
      </c>
      <c r="F324" s="39" t="str">
        <f>INDEX('MO Store'!C:C,MATCH('Week Wise OT Hours'!$G324,'MO Store'!$A:$A,0))</f>
        <v>Sand Hill</v>
      </c>
      <c r="G324" s="38">
        <v>195709</v>
      </c>
      <c r="H324" s="40" t="str">
        <f>INDEX('MO Store'!I:I,MATCH('Week Wise OT Hours'!$G324,'MO Store'!$A:$A,0))</f>
        <v>Focus</v>
      </c>
      <c r="I324" s="89" t="s">
        <v>182</v>
      </c>
      <c r="J324" s="90" t="s">
        <v>2500</v>
      </c>
      <c r="K324" s="38">
        <v>0</v>
      </c>
      <c r="L324" s="39">
        <v>0</v>
      </c>
      <c r="M324" s="39">
        <v>0</v>
      </c>
      <c r="N324" s="39">
        <v>0</v>
      </c>
      <c r="O324" s="39">
        <v>0</v>
      </c>
      <c r="P324" s="39">
        <v>0</v>
      </c>
      <c r="Q324" s="39">
        <v>0</v>
      </c>
      <c r="R324" s="39">
        <v>0</v>
      </c>
      <c r="S324" s="39">
        <v>0</v>
      </c>
      <c r="T324" s="39">
        <v>0</v>
      </c>
      <c r="U324" s="39">
        <v>0</v>
      </c>
      <c r="V324" s="39">
        <v>0</v>
      </c>
      <c r="W324" s="39">
        <v>0</v>
      </c>
      <c r="X324" s="39">
        <v>0</v>
      </c>
      <c r="Y324" s="39">
        <v>0</v>
      </c>
      <c r="Z324" s="39">
        <v>0</v>
      </c>
      <c r="AA324" s="39">
        <v>0</v>
      </c>
      <c r="AB324" s="39">
        <v>0</v>
      </c>
      <c r="AC324" s="39">
        <v>0</v>
      </c>
      <c r="AD324" s="39">
        <v>0</v>
      </c>
    </row>
    <row r="325" spans="1:30" x14ac:dyDescent="0.25">
      <c r="A325" s="39" t="str">
        <f>INDEX('MO Store'!D:D,MATCH('Week Wise OT Hours'!$G325,'MO Store'!$A:$A,0))</f>
        <v>Anthony Galichet</v>
      </c>
      <c r="B325" s="39" t="str">
        <f>INDEX('MO Store'!F:F,MATCH('Week Wise OT Hours'!$G325,'MO Store'!$A:$A,0))</f>
        <v>Romio Hamdar</v>
      </c>
      <c r="C325" s="39" t="str">
        <f>INDEX('MO Store'!G:G,MATCH('Week Wise OT Hours'!$G325,'MO Store'!$A:$A,0))</f>
        <v>Carlos Ayala-Level Up</v>
      </c>
      <c r="D325" s="39" t="str">
        <f>INDEX('MO Store'!E:E,MATCH('Week Wise OT Hours'!$G325,'MO Store'!$A:$A,0))</f>
        <v>Brittanie Braggs</v>
      </c>
      <c r="E325" s="39" t="str">
        <f>INDEX('MO Store'!B:B,MATCH('Week Wise OT Hours'!$G325,'MO Store'!$A:$A,0))</f>
        <v>Houston South West</v>
      </c>
      <c r="F325" s="39" t="str">
        <f>INDEX('MO Store'!C:C,MATCH('Week Wise OT Hours'!$G325,'MO Store'!$A:$A,0))</f>
        <v>Bellaire (Hong Kong Mall)</v>
      </c>
      <c r="G325" s="38">
        <v>209866</v>
      </c>
      <c r="H325" s="40" t="str">
        <f>INDEX('MO Store'!I:I,MATCH('Week Wise OT Hours'!$G325,'MO Store'!$A:$A,0))</f>
        <v>Battleship</v>
      </c>
      <c r="I325" s="89" t="s">
        <v>285</v>
      </c>
      <c r="J325" s="90" t="s">
        <v>2501</v>
      </c>
      <c r="K325" s="38">
        <v>0</v>
      </c>
      <c r="L325" s="39">
        <v>0</v>
      </c>
      <c r="M325" s="39">
        <v>0</v>
      </c>
      <c r="N325" s="39">
        <v>0</v>
      </c>
      <c r="O325" s="39">
        <v>0</v>
      </c>
      <c r="P325" s="39">
        <v>0</v>
      </c>
      <c r="Q325" s="39">
        <v>0</v>
      </c>
      <c r="R325" s="39">
        <v>0</v>
      </c>
      <c r="S325" s="39">
        <v>0</v>
      </c>
      <c r="T325" s="39">
        <v>0</v>
      </c>
      <c r="U325" s="39">
        <v>0</v>
      </c>
      <c r="V325" s="39">
        <v>0</v>
      </c>
      <c r="W325" s="39">
        <v>0</v>
      </c>
      <c r="X325" s="39">
        <v>0</v>
      </c>
      <c r="Y325" s="39">
        <v>0</v>
      </c>
      <c r="Z325" s="39">
        <v>0</v>
      </c>
      <c r="AA325" s="39">
        <v>0</v>
      </c>
      <c r="AB325" s="39">
        <v>0</v>
      </c>
      <c r="AC325" s="39">
        <v>0</v>
      </c>
      <c r="AD325" s="39">
        <v>0</v>
      </c>
    </row>
    <row r="326" spans="1:30" x14ac:dyDescent="0.25">
      <c r="A326" s="39" t="str">
        <f>INDEX('MO Store'!D:D,MATCH('Week Wise OT Hours'!$G326,'MO Store'!$A:$A,0))</f>
        <v>Anthony Galichet</v>
      </c>
      <c r="B326" s="39" t="str">
        <f>INDEX('MO Store'!F:F,MATCH('Week Wise OT Hours'!$G326,'MO Store'!$A:$A,0))</f>
        <v>Romio Hamdar</v>
      </c>
      <c r="C326" s="39" t="str">
        <f>INDEX('MO Store'!G:G,MATCH('Week Wise OT Hours'!$G326,'MO Store'!$A:$A,0))</f>
        <v>Veronica Ramos</v>
      </c>
      <c r="D326" s="39" t="str">
        <f>INDEX('MO Store'!E:E,MATCH('Week Wise OT Hours'!$G326,'MO Store'!$A:$A,0))</f>
        <v>Brittanie Braggs</v>
      </c>
      <c r="E326" s="39" t="str">
        <f>INDEX('MO Store'!B:B,MATCH('Week Wise OT Hours'!$G326,'MO Store'!$A:$A,0))</f>
        <v>San Antonio/Laredo</v>
      </c>
      <c r="F326" s="39" t="str">
        <f>INDEX('MO Store'!C:C,MATCH('Week Wise OT Hours'!$G326,'MO Store'!$A:$A,0))</f>
        <v>Wurzbach Road</v>
      </c>
      <c r="G326" s="38">
        <v>215745</v>
      </c>
      <c r="H326" s="40" t="str">
        <f>INDEX('MO Store'!I:I,MATCH('Week Wise OT Hours'!$G326,'MO Store'!$A:$A,0))</f>
        <v>Battleship</v>
      </c>
      <c r="I326" s="89" t="s">
        <v>328</v>
      </c>
      <c r="J326" s="90" t="s">
        <v>2502</v>
      </c>
      <c r="K326" s="38">
        <v>0</v>
      </c>
      <c r="L326" s="39">
        <v>0</v>
      </c>
      <c r="M326" s="39">
        <v>0</v>
      </c>
      <c r="N326" s="39">
        <v>0</v>
      </c>
      <c r="O326" s="39">
        <v>0</v>
      </c>
      <c r="P326" s="39">
        <v>0</v>
      </c>
      <c r="Q326" s="39">
        <v>0</v>
      </c>
      <c r="R326" s="39">
        <v>0</v>
      </c>
      <c r="S326" s="39">
        <v>0</v>
      </c>
      <c r="T326" s="39">
        <v>0</v>
      </c>
      <c r="U326" s="39">
        <v>0</v>
      </c>
      <c r="V326" s="39">
        <v>0</v>
      </c>
      <c r="W326" s="39">
        <v>0</v>
      </c>
      <c r="X326" s="39">
        <v>0</v>
      </c>
      <c r="Y326" s="39">
        <v>0</v>
      </c>
      <c r="Z326" s="39">
        <v>0</v>
      </c>
      <c r="AA326" s="39">
        <v>0</v>
      </c>
      <c r="AB326" s="39">
        <v>0</v>
      </c>
      <c r="AC326" s="39">
        <v>0</v>
      </c>
      <c r="AD326" s="39">
        <v>0</v>
      </c>
    </row>
    <row r="327" spans="1:30" x14ac:dyDescent="0.25">
      <c r="A327" s="39" t="str">
        <f>INDEX('MO Store'!D:D,MATCH('Week Wise OT Hours'!$G327,'MO Store'!$A:$A,0))</f>
        <v>Anthony Galichet</v>
      </c>
      <c r="B327" s="39" t="str">
        <f>INDEX('MO Store'!F:F,MATCH('Week Wise OT Hours'!$G327,'MO Store'!$A:$A,0))</f>
        <v>Romio Hamdar</v>
      </c>
      <c r="C327" s="39" t="str">
        <f>INDEX('MO Store'!G:G,MATCH('Week Wise OT Hours'!$G327,'MO Store'!$A:$A,0))</f>
        <v>Isreal Gomez- Level Up</v>
      </c>
      <c r="D327" s="39" t="str">
        <f>INDEX('MO Store'!E:E,MATCH('Week Wise OT Hours'!$G327,'MO Store'!$A:$A,0))</f>
        <v>Brittanie Braggs</v>
      </c>
      <c r="E327" s="39" t="str">
        <f>INDEX('MO Store'!B:B,MATCH('Week Wise OT Hours'!$G327,'MO Store'!$A:$A,0))</f>
        <v>Houston East</v>
      </c>
      <c r="F327" s="39" t="str">
        <f>INDEX('MO Store'!C:C,MATCH('Week Wise OT Hours'!$G327,'MO Store'!$A:$A,0))</f>
        <v>Angleton Harvin Dr</v>
      </c>
      <c r="G327" s="38">
        <v>180412</v>
      </c>
      <c r="H327" s="40" t="str">
        <f>INDEX('MO Store'!I:I,MATCH('Week Wise OT Hours'!$G327,'MO Store'!$A:$A,0))</f>
        <v>Regular</v>
      </c>
      <c r="I327" s="89" t="s">
        <v>228</v>
      </c>
      <c r="J327" s="90" t="s">
        <v>2503</v>
      </c>
      <c r="K327" s="38">
        <v>0</v>
      </c>
      <c r="L327" s="39">
        <v>0</v>
      </c>
      <c r="M327" s="39">
        <v>0</v>
      </c>
      <c r="N327" s="39">
        <v>0</v>
      </c>
      <c r="O327" s="39">
        <v>0</v>
      </c>
      <c r="P327" s="39">
        <v>0</v>
      </c>
      <c r="Q327" s="39">
        <v>0</v>
      </c>
      <c r="R327" s="39">
        <v>0</v>
      </c>
      <c r="S327" s="39">
        <v>0</v>
      </c>
      <c r="T327" s="39">
        <v>0</v>
      </c>
      <c r="U327" s="39">
        <v>0</v>
      </c>
      <c r="V327" s="39">
        <v>0</v>
      </c>
      <c r="W327" s="39">
        <v>0</v>
      </c>
      <c r="X327" s="39">
        <v>0</v>
      </c>
      <c r="Y327" s="39">
        <v>0</v>
      </c>
      <c r="Z327" s="39">
        <v>0</v>
      </c>
      <c r="AA327" s="39">
        <v>0</v>
      </c>
      <c r="AB327" s="39">
        <v>0</v>
      </c>
      <c r="AC327" s="39">
        <v>0</v>
      </c>
      <c r="AD327" s="39">
        <v>0</v>
      </c>
    </row>
    <row r="328" spans="1:30" x14ac:dyDescent="0.25">
      <c r="A328" s="39" t="str">
        <f>INDEX('MO Store'!D:D,MATCH('Week Wise OT Hours'!$G328,'MO Store'!$A:$A,0))</f>
        <v>Anthony Galichet</v>
      </c>
      <c r="B328" s="39" t="str">
        <f>INDEX('MO Store'!F:F,MATCH('Week Wise OT Hours'!$G328,'MO Store'!$A:$A,0))</f>
        <v>No SD</v>
      </c>
      <c r="C328" s="39" t="str">
        <f>INDEX('MO Store'!G:G,MATCH('Week Wise OT Hours'!$G328,'MO Store'!$A:$A,0))</f>
        <v>North Carolina Market - No TM</v>
      </c>
      <c r="D328" s="39" t="str">
        <f>INDEX('MO Store'!E:E,MATCH('Week Wise OT Hours'!$G328,'MO Store'!$A:$A,0))</f>
        <v>Brittanie Braggs</v>
      </c>
      <c r="E328" s="39" t="str">
        <f>INDEX('MO Store'!B:B,MATCH('Week Wise OT Hours'!$G328,'MO Store'!$A:$A,0))</f>
        <v>North Carolina</v>
      </c>
      <c r="F328" s="39" t="str">
        <f>INDEX('MO Store'!C:C,MATCH('Week Wise OT Hours'!$G328,'MO Store'!$A:$A,0))</f>
        <v>Winterville NC</v>
      </c>
      <c r="G328" s="38">
        <v>177547</v>
      </c>
      <c r="H328" s="40" t="str">
        <f>INDEX('MO Store'!I:I,MATCH('Week Wise OT Hours'!$G328,'MO Store'!$A:$A,0))</f>
        <v>Regular</v>
      </c>
      <c r="I328" s="89" t="s">
        <v>197</v>
      </c>
      <c r="J328" s="90" t="s">
        <v>2504</v>
      </c>
      <c r="K328" s="38">
        <v>0</v>
      </c>
      <c r="L328" s="39">
        <v>0</v>
      </c>
      <c r="M328" s="39">
        <v>0</v>
      </c>
      <c r="N328" s="39">
        <v>0</v>
      </c>
      <c r="O328" s="39">
        <v>0</v>
      </c>
      <c r="P328" s="39">
        <v>0</v>
      </c>
      <c r="Q328" s="39">
        <v>0</v>
      </c>
      <c r="R328" s="39">
        <v>0</v>
      </c>
      <c r="S328" s="39">
        <v>0</v>
      </c>
      <c r="T328" s="39">
        <v>0</v>
      </c>
      <c r="U328" s="39">
        <v>0</v>
      </c>
      <c r="V328" s="39">
        <v>0</v>
      </c>
      <c r="W328" s="39">
        <v>0</v>
      </c>
      <c r="X328" s="39">
        <v>0</v>
      </c>
      <c r="Y328" s="39">
        <v>0</v>
      </c>
      <c r="Z328" s="39">
        <v>0</v>
      </c>
      <c r="AA328" s="39">
        <v>0</v>
      </c>
      <c r="AB328" s="39">
        <v>0</v>
      </c>
      <c r="AC328" s="39">
        <v>0</v>
      </c>
      <c r="AD328" s="39">
        <v>0</v>
      </c>
    </row>
    <row r="329" spans="1:30" x14ac:dyDescent="0.25">
      <c r="A329" s="39" t="str">
        <f>INDEX('MO Store'!D:D,MATCH('Week Wise OT Hours'!$G329,'MO Store'!$A:$A,0))</f>
        <v>Anthony Galichet</v>
      </c>
      <c r="B329" s="39" t="str">
        <f>INDEX('MO Store'!F:F,MATCH('Week Wise OT Hours'!$G329,'MO Store'!$A:$A,0))</f>
        <v>No SD</v>
      </c>
      <c r="C329" s="39" t="str">
        <f>INDEX('MO Store'!G:G,MATCH('Week Wise OT Hours'!$G329,'MO Store'!$A:$A,0))</f>
        <v>Jayme Roraff</v>
      </c>
      <c r="D329" s="39" t="str">
        <f>INDEX('MO Store'!E:E,MATCH('Week Wise OT Hours'!$G329,'MO Store'!$A:$A,0))</f>
        <v>Brittanie Braggs</v>
      </c>
      <c r="E329" s="39" t="str">
        <f>INDEX('MO Store'!B:B,MATCH('Week Wise OT Hours'!$G329,'MO Store'!$A:$A,0))</f>
        <v>Wisconsin East</v>
      </c>
      <c r="F329" s="39" t="str">
        <f>INDEX('MO Store'!C:C,MATCH('Week Wise OT Hours'!$G329,'MO Store'!$A:$A,0))</f>
        <v>Sturgeon Bay</v>
      </c>
      <c r="G329" s="38">
        <v>240558</v>
      </c>
      <c r="H329" s="40" t="str">
        <f>INDEX('MO Store'!I:I,MATCH('Week Wise OT Hours'!$G329,'MO Store'!$A:$A,0))</f>
        <v>Regular</v>
      </c>
      <c r="I329" s="89" t="s">
        <v>365</v>
      </c>
      <c r="J329" s="90" t="s">
        <v>2505</v>
      </c>
      <c r="K329" s="38">
        <v>0</v>
      </c>
      <c r="L329" s="39">
        <v>0</v>
      </c>
      <c r="M329" s="39">
        <v>0</v>
      </c>
      <c r="N329" s="39">
        <v>0</v>
      </c>
      <c r="O329" s="39">
        <v>0</v>
      </c>
      <c r="P329" s="39">
        <v>0</v>
      </c>
      <c r="Q329" s="39">
        <v>0</v>
      </c>
      <c r="R329" s="39">
        <v>0</v>
      </c>
      <c r="S329" s="39">
        <v>0</v>
      </c>
      <c r="T329" s="39">
        <v>0</v>
      </c>
      <c r="U329" s="39">
        <v>0</v>
      </c>
      <c r="V329" s="39">
        <v>0</v>
      </c>
      <c r="W329" s="39">
        <v>0</v>
      </c>
      <c r="X329" s="39">
        <v>0</v>
      </c>
      <c r="Y329" s="39">
        <v>0</v>
      </c>
      <c r="Z329" s="39">
        <v>0</v>
      </c>
      <c r="AA329" s="39">
        <v>0</v>
      </c>
      <c r="AB329" s="39">
        <v>0</v>
      </c>
      <c r="AC329" s="39">
        <v>0</v>
      </c>
      <c r="AD329" s="39">
        <v>0</v>
      </c>
    </row>
    <row r="330" spans="1:30" x14ac:dyDescent="0.25">
      <c r="A330" s="39" t="str">
        <f>INDEX('MO Store'!D:D,MATCH('Week Wise OT Hours'!$G330,'MO Store'!$A:$A,0))</f>
        <v>Anthony Galichet</v>
      </c>
      <c r="B330" s="39" t="str">
        <f>INDEX('MO Store'!F:F,MATCH('Week Wise OT Hours'!$G330,'MO Store'!$A:$A,0))</f>
        <v>Romio Hamdar</v>
      </c>
      <c r="C330" s="39" t="str">
        <f>INDEX('MO Store'!G:G,MATCH('Week Wise OT Hours'!$G330,'MO Store'!$A:$A,0))</f>
        <v>Colorado Market - No TM</v>
      </c>
      <c r="D330" s="39" t="str">
        <f>INDEX('MO Store'!E:E,MATCH('Week Wise OT Hours'!$G330,'MO Store'!$A:$A,0))</f>
        <v>Brittanie Braggs</v>
      </c>
      <c r="E330" s="39" t="str">
        <f>INDEX('MO Store'!B:B,MATCH('Week Wise OT Hours'!$G330,'MO Store'!$A:$A,0))</f>
        <v>Colorado</v>
      </c>
      <c r="F330" s="39" t="str">
        <f>INDEX('MO Store'!C:C,MATCH('Week Wise OT Hours'!$G330,'MO Store'!$A:$A,0))</f>
        <v>Interquest</v>
      </c>
      <c r="G330" s="38">
        <v>241356</v>
      </c>
      <c r="H330" s="40" t="str">
        <f>INDEX('MO Store'!I:I,MATCH('Week Wise OT Hours'!$G330,'MO Store'!$A:$A,0))</f>
        <v>Regular</v>
      </c>
      <c r="I330" s="89" t="s">
        <v>367</v>
      </c>
      <c r="J330" s="90" t="s">
        <v>2506</v>
      </c>
      <c r="K330" s="38">
        <v>0</v>
      </c>
      <c r="L330" s="39">
        <v>0</v>
      </c>
      <c r="M330" s="39">
        <v>0</v>
      </c>
      <c r="N330" s="39">
        <v>0</v>
      </c>
      <c r="O330" s="39">
        <v>0</v>
      </c>
      <c r="P330" s="39">
        <v>0</v>
      </c>
      <c r="Q330" s="39">
        <v>0</v>
      </c>
      <c r="R330" s="39">
        <v>0</v>
      </c>
      <c r="S330" s="39">
        <v>0</v>
      </c>
      <c r="T330" s="39">
        <v>0</v>
      </c>
      <c r="U330" s="39">
        <v>0</v>
      </c>
      <c r="V330" s="39">
        <v>0</v>
      </c>
      <c r="W330" s="39">
        <v>0</v>
      </c>
      <c r="X330" s="39">
        <v>0</v>
      </c>
      <c r="Y330" s="39">
        <v>0</v>
      </c>
      <c r="Z330" s="39">
        <v>0</v>
      </c>
      <c r="AA330" s="39">
        <v>0</v>
      </c>
      <c r="AB330" s="39">
        <v>0</v>
      </c>
      <c r="AC330" s="39">
        <v>0</v>
      </c>
      <c r="AD330" s="39">
        <v>0</v>
      </c>
    </row>
    <row r="331" spans="1:30" x14ac:dyDescent="0.25">
      <c r="A331" s="39" t="str">
        <f>INDEX('MO Store'!D:D,MATCH('Week Wise OT Hours'!$G331,'MO Store'!$A:$A,0))</f>
        <v>Anthony Galichet</v>
      </c>
      <c r="B331" s="39" t="str">
        <f>INDEX('MO Store'!F:F,MATCH('Week Wise OT Hours'!$G331,'MO Store'!$A:$A,0))</f>
        <v>Romio Hamdar</v>
      </c>
      <c r="C331" s="39" t="str">
        <f>INDEX('MO Store'!G:G,MATCH('Week Wise OT Hours'!$G331,'MO Store'!$A:$A,0))</f>
        <v>Suhail Ishaq</v>
      </c>
      <c r="D331" s="39" t="str">
        <f>INDEX('MO Store'!E:E,MATCH('Week Wise OT Hours'!$G331,'MO Store'!$A:$A,0))</f>
        <v>Brittanie Braggs</v>
      </c>
      <c r="E331" s="39" t="str">
        <f>INDEX('MO Store'!B:B,MATCH('Week Wise OT Hours'!$G331,'MO Store'!$A:$A,0))</f>
        <v>Houston North East</v>
      </c>
      <c r="F331" s="39" t="str">
        <f>INDEX('MO Store'!C:C,MATCH('Week Wise OT Hours'!$G331,'MO Store'!$A:$A,0))</f>
        <v>Riverstone</v>
      </c>
      <c r="G331" s="38">
        <v>207758</v>
      </c>
      <c r="H331" s="40" t="str">
        <f>INDEX('MO Store'!I:I,MATCH('Week Wise OT Hours'!$G331,'MO Store'!$A:$A,0))</f>
        <v>Flagship</v>
      </c>
      <c r="I331" s="89" t="s">
        <v>258</v>
      </c>
      <c r="J331" s="90" t="s">
        <v>2507</v>
      </c>
      <c r="K331" s="38">
        <v>0</v>
      </c>
      <c r="L331" s="39">
        <v>0</v>
      </c>
      <c r="M331" s="39">
        <v>0</v>
      </c>
      <c r="N331" s="39">
        <v>0</v>
      </c>
      <c r="O331" s="39">
        <v>0</v>
      </c>
      <c r="P331" s="39">
        <v>0</v>
      </c>
      <c r="Q331" s="39">
        <v>0</v>
      </c>
      <c r="R331" s="39">
        <v>0</v>
      </c>
      <c r="S331" s="39">
        <v>0</v>
      </c>
      <c r="T331" s="39">
        <v>0</v>
      </c>
      <c r="U331" s="39">
        <v>0</v>
      </c>
      <c r="V331" s="39">
        <v>0</v>
      </c>
      <c r="W331" s="39">
        <v>0</v>
      </c>
      <c r="X331" s="39">
        <v>0</v>
      </c>
      <c r="Y331" s="39">
        <v>0</v>
      </c>
      <c r="Z331" s="39">
        <v>0</v>
      </c>
      <c r="AA331" s="39">
        <v>0</v>
      </c>
      <c r="AB331" s="39">
        <v>0</v>
      </c>
      <c r="AC331" s="39">
        <v>0</v>
      </c>
      <c r="AD331" s="39">
        <v>0</v>
      </c>
    </row>
    <row r="332" spans="1:30" x14ac:dyDescent="0.25">
      <c r="A332" s="39" t="str">
        <f>INDEX('MO Store'!D:D,MATCH('Week Wise OT Hours'!$G332,'MO Store'!$A:$A,0))</f>
        <v>Anthony Galichet</v>
      </c>
      <c r="B332" s="39" t="str">
        <f>INDEX('MO Store'!F:F,MATCH('Week Wise OT Hours'!$G332,'MO Store'!$A:$A,0))</f>
        <v>Romio Hamdar</v>
      </c>
      <c r="C332" s="39" t="str">
        <f>INDEX('MO Store'!G:G,MATCH('Week Wise OT Hours'!$G332,'MO Store'!$A:$A,0))</f>
        <v>Veronica Ramos</v>
      </c>
      <c r="D332" s="39" t="str">
        <f>INDEX('MO Store'!E:E,MATCH('Week Wise OT Hours'!$G332,'MO Store'!$A:$A,0))</f>
        <v>Brittanie Braggs</v>
      </c>
      <c r="E332" s="39" t="str">
        <f>INDEX('MO Store'!B:B,MATCH('Week Wise OT Hours'!$G332,'MO Store'!$A:$A,0))</f>
        <v>San Antonio/Laredo</v>
      </c>
      <c r="F332" s="39" t="str">
        <f>INDEX('MO Store'!C:C,MATCH('Week Wise OT Hours'!$G332,'MO Store'!$A:$A,0))</f>
        <v>Laredo Crossing</v>
      </c>
      <c r="G332" s="38">
        <v>174067</v>
      </c>
      <c r="H332" s="40" t="str">
        <f>INDEX('MO Store'!I:I,MATCH('Week Wise OT Hours'!$G332,'MO Store'!$A:$A,0))</f>
        <v>Regular</v>
      </c>
      <c r="I332" s="89" t="s">
        <v>157</v>
      </c>
      <c r="J332" s="90" t="s">
        <v>2044</v>
      </c>
      <c r="K332" s="38">
        <v>0</v>
      </c>
      <c r="L332" s="39">
        <v>0</v>
      </c>
      <c r="M332" s="39">
        <v>0</v>
      </c>
      <c r="N332" s="39">
        <v>0</v>
      </c>
      <c r="O332" s="39">
        <v>0</v>
      </c>
      <c r="P332" s="39">
        <v>0</v>
      </c>
      <c r="Q332" s="39">
        <v>0</v>
      </c>
      <c r="R332" s="39">
        <v>0</v>
      </c>
      <c r="S332" s="39">
        <v>0</v>
      </c>
      <c r="T332" s="39">
        <v>0</v>
      </c>
      <c r="U332" s="39">
        <v>0</v>
      </c>
      <c r="V332" s="39">
        <v>0</v>
      </c>
      <c r="W332" s="39">
        <v>0</v>
      </c>
      <c r="X332" s="39">
        <v>0</v>
      </c>
      <c r="Y332" s="39">
        <v>0</v>
      </c>
      <c r="Z332" s="39">
        <v>0</v>
      </c>
      <c r="AA332" s="39">
        <v>0</v>
      </c>
      <c r="AB332" s="39">
        <v>0</v>
      </c>
      <c r="AC332" s="39">
        <v>0</v>
      </c>
      <c r="AD332" s="39">
        <v>0</v>
      </c>
    </row>
    <row r="333" spans="1:30" x14ac:dyDescent="0.25">
      <c r="A333" s="39" t="str">
        <f>INDEX('MO Store'!D:D,MATCH('Week Wise OT Hours'!$G333,'MO Store'!$A:$A,0))</f>
        <v>Anthony Galichet</v>
      </c>
      <c r="B333" s="39" t="str">
        <f>INDEX('MO Store'!F:F,MATCH('Week Wise OT Hours'!$G333,'MO Store'!$A:$A,0))</f>
        <v>No SD</v>
      </c>
      <c r="C333" s="39" t="str">
        <f>INDEX('MO Store'!G:G,MATCH('Week Wise OT Hours'!$G333,'MO Store'!$A:$A,0))</f>
        <v>Jayme Roraff</v>
      </c>
      <c r="D333" s="39" t="str">
        <f>INDEX('MO Store'!E:E,MATCH('Week Wise OT Hours'!$G333,'MO Store'!$A:$A,0))</f>
        <v>Brittanie Braggs</v>
      </c>
      <c r="E333" s="39" t="str">
        <f>INDEX('MO Store'!B:B,MATCH('Week Wise OT Hours'!$G333,'MO Store'!$A:$A,0))</f>
        <v>Wisconsin West</v>
      </c>
      <c r="F333" s="39" t="str">
        <f>INDEX('MO Store'!C:C,MATCH('Week Wise OT Hours'!$G333,'MO Store'!$A:$A,0))</f>
        <v>BELVIDERE</v>
      </c>
      <c r="G333" s="38">
        <v>215003</v>
      </c>
      <c r="H333" s="40" t="str">
        <f>INDEX('MO Store'!I:I,MATCH('Week Wise OT Hours'!$G333,'MO Store'!$A:$A,0))</f>
        <v>Focus</v>
      </c>
      <c r="I333" s="89" t="s">
        <v>312</v>
      </c>
      <c r="J333" s="90" t="s">
        <v>2508</v>
      </c>
      <c r="K333" s="38">
        <v>0</v>
      </c>
      <c r="L333" s="39">
        <v>0</v>
      </c>
      <c r="M333" s="39">
        <v>0</v>
      </c>
      <c r="N333" s="39">
        <v>0</v>
      </c>
      <c r="O333" s="39">
        <v>0</v>
      </c>
      <c r="P333" s="39">
        <v>0</v>
      </c>
      <c r="Q333" s="39">
        <v>0</v>
      </c>
      <c r="R333" s="39">
        <v>0</v>
      </c>
      <c r="S333" s="39">
        <v>0</v>
      </c>
      <c r="T333" s="39">
        <v>0</v>
      </c>
      <c r="U333" s="39">
        <v>0</v>
      </c>
      <c r="V333" s="39">
        <v>0</v>
      </c>
      <c r="W333" s="39">
        <v>0</v>
      </c>
      <c r="X333" s="39">
        <v>0</v>
      </c>
      <c r="Y333" s="39">
        <v>0</v>
      </c>
      <c r="Z333" s="39">
        <v>0</v>
      </c>
      <c r="AA333" s="39">
        <v>0</v>
      </c>
      <c r="AB333" s="39">
        <v>0</v>
      </c>
      <c r="AC333" s="39">
        <v>0</v>
      </c>
      <c r="AD333" s="39">
        <v>0</v>
      </c>
    </row>
    <row r="334" spans="1:30" x14ac:dyDescent="0.25">
      <c r="A334" s="39" t="str">
        <f>INDEX('MO Store'!D:D,MATCH('Week Wise OT Hours'!$G334,'MO Store'!$A:$A,0))</f>
        <v>Anthony Galichet</v>
      </c>
      <c r="B334" s="39" t="str">
        <f>INDEX('MO Store'!F:F,MATCH('Week Wise OT Hours'!$G334,'MO Store'!$A:$A,0))</f>
        <v>No SD</v>
      </c>
      <c r="C334" s="39" t="str">
        <f>INDEX('MO Store'!G:G,MATCH('Week Wise OT Hours'!$G334,'MO Store'!$A:$A,0))</f>
        <v>Jayme Roraff</v>
      </c>
      <c r="D334" s="39" t="str">
        <f>INDEX('MO Store'!E:E,MATCH('Week Wise OT Hours'!$G334,'MO Store'!$A:$A,0))</f>
        <v>Brittanie Braggs</v>
      </c>
      <c r="E334" s="39" t="str">
        <f>INDEX('MO Store'!B:B,MATCH('Week Wise OT Hours'!$G334,'MO Store'!$A:$A,0))</f>
        <v>Wisconsin West</v>
      </c>
      <c r="F334" s="39" t="str">
        <f>INDEX('MO Store'!C:C,MATCH('Week Wise OT Hours'!$G334,'MO Store'!$A:$A,0))</f>
        <v>Richland Center</v>
      </c>
      <c r="G334" s="38">
        <v>240355</v>
      </c>
      <c r="H334" s="40" t="str">
        <f>INDEX('MO Store'!I:I,MATCH('Week Wise OT Hours'!$G334,'MO Store'!$A:$A,0))</f>
        <v>Regular</v>
      </c>
      <c r="I334" s="89" t="s">
        <v>363</v>
      </c>
      <c r="J334" s="90" t="s">
        <v>2509</v>
      </c>
      <c r="K334" s="38">
        <v>0</v>
      </c>
      <c r="L334" s="39">
        <v>0</v>
      </c>
      <c r="M334" s="39">
        <v>0</v>
      </c>
      <c r="N334" s="39">
        <v>0</v>
      </c>
      <c r="O334" s="39">
        <v>0</v>
      </c>
      <c r="P334" s="39">
        <v>0</v>
      </c>
      <c r="Q334" s="39">
        <v>0</v>
      </c>
      <c r="R334" s="39">
        <v>0</v>
      </c>
      <c r="S334" s="39">
        <v>0</v>
      </c>
      <c r="T334" s="39">
        <v>0</v>
      </c>
      <c r="U334" s="39">
        <v>0</v>
      </c>
      <c r="V334" s="39">
        <v>0</v>
      </c>
      <c r="W334" s="39">
        <v>0</v>
      </c>
      <c r="X334" s="39">
        <v>0</v>
      </c>
      <c r="Y334" s="39">
        <v>0</v>
      </c>
      <c r="Z334" s="39">
        <v>0</v>
      </c>
      <c r="AA334" s="39">
        <v>0</v>
      </c>
      <c r="AB334" s="39">
        <v>0</v>
      </c>
      <c r="AC334" s="39">
        <v>0</v>
      </c>
      <c r="AD334" s="39">
        <v>0</v>
      </c>
    </row>
    <row r="335" spans="1:30" x14ac:dyDescent="0.25">
      <c r="A335" s="39" t="str">
        <f>INDEX('MO Store'!D:D,MATCH('Week Wise OT Hours'!$G335,'MO Store'!$A:$A,0))</f>
        <v>Anthony Galichet</v>
      </c>
      <c r="B335" s="39" t="str">
        <f>INDEX('MO Store'!F:F,MATCH('Week Wise OT Hours'!$G335,'MO Store'!$A:$A,0))</f>
        <v>Romio Hamdar</v>
      </c>
      <c r="C335" s="39" t="str">
        <f>INDEX('MO Store'!G:G,MATCH('Week Wise OT Hours'!$G335,'MO Store'!$A:$A,0))</f>
        <v>Veronica Ramos</v>
      </c>
      <c r="D335" s="39" t="str">
        <f>INDEX('MO Store'!E:E,MATCH('Week Wise OT Hours'!$G335,'MO Store'!$A:$A,0))</f>
        <v>Brittanie Braggs</v>
      </c>
      <c r="E335" s="39" t="str">
        <f>INDEX('MO Store'!B:B,MATCH('Week Wise OT Hours'!$G335,'MO Store'!$A:$A,0))</f>
        <v>San Antonio/Laredo</v>
      </c>
      <c r="F335" s="39" t="str">
        <f>INDEX('MO Store'!C:C,MATCH('Week Wise OT Hours'!$G335,'MO Store'!$A:$A,0))</f>
        <v>Laredo Crossing</v>
      </c>
      <c r="G335" s="38">
        <v>174067</v>
      </c>
      <c r="H335" s="40" t="str">
        <f>INDEX('MO Store'!I:I,MATCH('Week Wise OT Hours'!$G335,'MO Store'!$A:$A,0))</f>
        <v>Regular</v>
      </c>
      <c r="I335" s="89" t="s">
        <v>158</v>
      </c>
      <c r="J335" s="90" t="s">
        <v>2510</v>
      </c>
      <c r="K335" s="38">
        <v>0</v>
      </c>
      <c r="L335" s="39">
        <v>0</v>
      </c>
      <c r="M335" s="39">
        <v>0</v>
      </c>
      <c r="N335" s="39">
        <v>0</v>
      </c>
      <c r="O335" s="39">
        <v>0</v>
      </c>
      <c r="P335" s="39">
        <v>0</v>
      </c>
      <c r="Q335" s="39">
        <v>0</v>
      </c>
      <c r="R335" s="39">
        <v>0</v>
      </c>
      <c r="S335" s="39">
        <v>0</v>
      </c>
      <c r="T335" s="39">
        <v>0</v>
      </c>
      <c r="U335" s="39">
        <v>0</v>
      </c>
      <c r="V335" s="39">
        <v>0</v>
      </c>
      <c r="W335" s="39">
        <v>0</v>
      </c>
      <c r="X335" s="39">
        <v>0</v>
      </c>
      <c r="Y335" s="39">
        <v>0</v>
      </c>
      <c r="Z335" s="39">
        <v>0</v>
      </c>
      <c r="AA335" s="39">
        <v>0</v>
      </c>
      <c r="AB335" s="39">
        <v>0</v>
      </c>
      <c r="AC335" s="39">
        <v>0</v>
      </c>
      <c r="AD335" s="39">
        <v>0</v>
      </c>
    </row>
    <row r="336" spans="1:30" x14ac:dyDescent="0.25">
      <c r="A336" s="39" t="str">
        <f>INDEX('MO Store'!D:D,MATCH('Week Wise OT Hours'!$G336,'MO Store'!$A:$A,0))</f>
        <v>Anthony Galichet</v>
      </c>
      <c r="B336" s="39" t="str">
        <f>INDEX('MO Store'!F:F,MATCH('Week Wise OT Hours'!$G336,'MO Store'!$A:$A,0))</f>
        <v>Romio Hamdar</v>
      </c>
      <c r="C336" s="39" t="str">
        <f>INDEX('MO Store'!G:G,MATCH('Week Wise OT Hours'!$G336,'MO Store'!$A:$A,0))</f>
        <v>Veronica Ramos</v>
      </c>
      <c r="D336" s="39" t="str">
        <f>INDEX('MO Store'!E:E,MATCH('Week Wise OT Hours'!$G336,'MO Store'!$A:$A,0))</f>
        <v>Brittanie Braggs</v>
      </c>
      <c r="E336" s="39" t="str">
        <f>INDEX('MO Store'!B:B,MATCH('Week Wise OT Hours'!$G336,'MO Store'!$A:$A,0))</f>
        <v>San Antonio/Laredo</v>
      </c>
      <c r="F336" s="39" t="str">
        <f>INDEX('MO Store'!C:C,MATCH('Week Wise OT Hours'!$G336,'MO Store'!$A:$A,0))</f>
        <v>DEL RIO</v>
      </c>
      <c r="G336" s="38">
        <v>207754</v>
      </c>
      <c r="H336" s="40" t="str">
        <f>INDEX('MO Store'!I:I,MATCH('Week Wise OT Hours'!$G336,'MO Store'!$A:$A,0))</f>
        <v>Flagship</v>
      </c>
      <c r="I336" s="89" t="s">
        <v>253</v>
      </c>
      <c r="J336" s="90" t="s">
        <v>2511</v>
      </c>
      <c r="K336" s="38">
        <v>0</v>
      </c>
      <c r="L336" s="39">
        <v>0</v>
      </c>
      <c r="M336" s="39">
        <v>0</v>
      </c>
      <c r="N336" s="39">
        <v>0</v>
      </c>
      <c r="O336" s="39">
        <v>0</v>
      </c>
      <c r="P336" s="39">
        <v>0</v>
      </c>
      <c r="Q336" s="39">
        <v>0</v>
      </c>
      <c r="R336" s="39">
        <v>0</v>
      </c>
      <c r="S336" s="39">
        <v>0</v>
      </c>
      <c r="T336" s="39">
        <v>0</v>
      </c>
      <c r="U336" s="39">
        <v>0</v>
      </c>
      <c r="V336" s="39">
        <v>0</v>
      </c>
      <c r="W336" s="39">
        <v>0</v>
      </c>
      <c r="X336" s="39">
        <v>0</v>
      </c>
      <c r="Y336" s="39">
        <v>0</v>
      </c>
      <c r="Z336" s="39">
        <v>0</v>
      </c>
      <c r="AA336" s="39">
        <v>0</v>
      </c>
      <c r="AB336" s="39">
        <v>0</v>
      </c>
      <c r="AC336" s="39">
        <v>0</v>
      </c>
      <c r="AD336" s="39">
        <v>0</v>
      </c>
    </row>
    <row r="337" spans="1:30" x14ac:dyDescent="0.25">
      <c r="A337" s="39" t="str">
        <f>INDEX('MO Store'!D:D,MATCH('Week Wise OT Hours'!$G337,'MO Store'!$A:$A,0))</f>
        <v>Anthony Galichet</v>
      </c>
      <c r="B337" s="39" t="str">
        <f>INDEX('MO Store'!F:F,MATCH('Week Wise OT Hours'!$G337,'MO Store'!$A:$A,0))</f>
        <v>Romio Hamdar</v>
      </c>
      <c r="C337" s="39" t="str">
        <f>INDEX('MO Store'!G:G,MATCH('Week Wise OT Hours'!$G337,'MO Store'!$A:$A,0))</f>
        <v>Suhail Ishaq</v>
      </c>
      <c r="D337" s="39" t="str">
        <f>INDEX('MO Store'!E:E,MATCH('Week Wise OT Hours'!$G337,'MO Store'!$A:$A,0))</f>
        <v>Brittanie Braggs</v>
      </c>
      <c r="E337" s="39" t="str">
        <f>INDEX('MO Store'!B:B,MATCH('Week Wise OT Hours'!$G337,'MO Store'!$A:$A,0))</f>
        <v>Houston North East</v>
      </c>
      <c r="F337" s="39" t="str">
        <f>INDEX('MO Store'!C:C,MATCH('Week Wise OT Hours'!$G337,'MO Store'!$A:$A,0))</f>
        <v>Rosenberg</v>
      </c>
      <c r="G337" s="38">
        <v>219200</v>
      </c>
      <c r="H337" s="40" t="str">
        <f>INDEX('MO Store'!I:I,MATCH('Week Wise OT Hours'!$G337,'MO Store'!$A:$A,0))</f>
        <v>Focus</v>
      </c>
      <c r="I337" s="89" t="s">
        <v>391</v>
      </c>
      <c r="J337" s="90" t="s">
        <v>2512</v>
      </c>
      <c r="K337" s="38">
        <v>0</v>
      </c>
      <c r="L337" s="39">
        <v>0</v>
      </c>
      <c r="M337" s="39">
        <v>0</v>
      </c>
      <c r="N337" s="39">
        <v>0</v>
      </c>
      <c r="O337" s="39">
        <v>0</v>
      </c>
      <c r="P337" s="39">
        <v>0</v>
      </c>
      <c r="Q337" s="39">
        <v>0</v>
      </c>
      <c r="R337" s="39">
        <v>0</v>
      </c>
      <c r="S337" s="39">
        <v>0</v>
      </c>
      <c r="T337" s="39">
        <v>0</v>
      </c>
      <c r="U337" s="39">
        <v>0</v>
      </c>
      <c r="V337" s="39">
        <v>0</v>
      </c>
      <c r="W337" s="39">
        <v>0</v>
      </c>
      <c r="X337" s="39">
        <v>0</v>
      </c>
      <c r="Y337" s="39">
        <v>0</v>
      </c>
      <c r="Z337" s="39">
        <v>0</v>
      </c>
      <c r="AA337" s="39">
        <v>0</v>
      </c>
      <c r="AB337" s="39">
        <v>0</v>
      </c>
      <c r="AC337" s="39">
        <v>0</v>
      </c>
      <c r="AD337" s="39">
        <v>0</v>
      </c>
    </row>
    <row r="338" spans="1:30" x14ac:dyDescent="0.25">
      <c r="A338" s="39" t="str">
        <f>INDEX('MO Store'!D:D,MATCH('Week Wise OT Hours'!$G338,'MO Store'!$A:$A,0))</f>
        <v>Anthony Galichet</v>
      </c>
      <c r="B338" s="39" t="str">
        <f>INDEX('MO Store'!F:F,MATCH('Week Wise OT Hours'!$G338,'MO Store'!$A:$A,0))</f>
        <v>Romio Hamdar</v>
      </c>
      <c r="C338" s="39" t="str">
        <f>INDEX('MO Store'!G:G,MATCH('Week Wise OT Hours'!$G338,'MO Store'!$A:$A,0))</f>
        <v>Veronica Ramos</v>
      </c>
      <c r="D338" s="39" t="str">
        <f>INDEX('MO Store'!E:E,MATCH('Week Wise OT Hours'!$G338,'MO Store'!$A:$A,0))</f>
        <v>Brittanie Braggs</v>
      </c>
      <c r="E338" s="39" t="str">
        <f>INDEX('MO Store'!B:B,MATCH('Week Wise OT Hours'!$G338,'MO Store'!$A:$A,0))</f>
        <v>San Antonio/Laredo</v>
      </c>
      <c r="F338" s="39" t="str">
        <f>INDEX('MO Store'!C:C,MATCH('Week Wise OT Hours'!$G338,'MO Store'!$A:$A,0))</f>
        <v>Wurzbach Road</v>
      </c>
      <c r="G338" s="38">
        <v>215745</v>
      </c>
      <c r="H338" s="40" t="str">
        <f>INDEX('MO Store'!I:I,MATCH('Week Wise OT Hours'!$G338,'MO Store'!$A:$A,0))</f>
        <v>Battleship</v>
      </c>
      <c r="I338" s="89" t="s">
        <v>322</v>
      </c>
      <c r="J338" s="90" t="s">
        <v>2513</v>
      </c>
      <c r="K338" s="38">
        <v>0</v>
      </c>
      <c r="L338" s="39">
        <v>0</v>
      </c>
      <c r="M338" s="39">
        <v>0</v>
      </c>
      <c r="N338" s="39">
        <v>0</v>
      </c>
      <c r="O338" s="39">
        <v>0</v>
      </c>
      <c r="P338" s="39">
        <v>0</v>
      </c>
      <c r="Q338" s="39">
        <v>0</v>
      </c>
      <c r="R338" s="39">
        <v>0</v>
      </c>
      <c r="S338" s="39">
        <v>0</v>
      </c>
      <c r="T338" s="39">
        <v>0</v>
      </c>
      <c r="U338" s="39">
        <v>0</v>
      </c>
      <c r="V338" s="39">
        <v>0</v>
      </c>
      <c r="W338" s="39">
        <v>0</v>
      </c>
      <c r="X338" s="39">
        <v>0</v>
      </c>
      <c r="Y338" s="39">
        <v>0</v>
      </c>
      <c r="Z338" s="39">
        <v>0</v>
      </c>
      <c r="AA338" s="39">
        <v>0</v>
      </c>
      <c r="AB338" s="39">
        <v>0</v>
      </c>
      <c r="AC338" s="39">
        <v>0</v>
      </c>
      <c r="AD338" s="39">
        <v>0</v>
      </c>
    </row>
    <row r="339" spans="1:30" x14ac:dyDescent="0.25">
      <c r="A339" s="39" t="str">
        <f>INDEX('MO Store'!D:D,MATCH('Week Wise OT Hours'!$G339,'MO Store'!$A:$A,0))</f>
        <v>Anthony Galichet</v>
      </c>
      <c r="B339" s="39" t="str">
        <f>INDEX('MO Store'!F:F,MATCH('Week Wise OT Hours'!$G339,'MO Store'!$A:$A,0))</f>
        <v>No SD</v>
      </c>
      <c r="C339" s="39" t="str">
        <f>INDEX('MO Store'!G:G,MATCH('Week Wise OT Hours'!$G339,'MO Store'!$A:$A,0))</f>
        <v>Jayme Roraff</v>
      </c>
      <c r="D339" s="39" t="str">
        <f>INDEX('MO Store'!E:E,MATCH('Week Wise OT Hours'!$G339,'MO Store'!$A:$A,0))</f>
        <v>Brittanie Braggs</v>
      </c>
      <c r="E339" s="39" t="str">
        <f>INDEX('MO Store'!B:B,MATCH('Week Wise OT Hours'!$G339,'MO Store'!$A:$A,0))</f>
        <v>Wisconsin West</v>
      </c>
      <c r="F339" s="39" t="str">
        <f>INDEX('MO Store'!C:C,MATCH('Week Wise OT Hours'!$G339,'MO Store'!$A:$A,0))</f>
        <v>APPLETON</v>
      </c>
      <c r="G339" s="38">
        <v>207757</v>
      </c>
      <c r="H339" s="40" t="str">
        <f>INDEX('MO Store'!I:I,MATCH('Week Wise OT Hours'!$G339,'MO Store'!$A:$A,0))</f>
        <v>Battleship</v>
      </c>
      <c r="I339" s="89" t="s">
        <v>254</v>
      </c>
      <c r="J339" s="90" t="s">
        <v>2514</v>
      </c>
      <c r="K339" s="38">
        <v>0</v>
      </c>
      <c r="L339" s="39">
        <v>0</v>
      </c>
      <c r="M339" s="39">
        <v>0</v>
      </c>
      <c r="N339" s="39">
        <v>0</v>
      </c>
      <c r="O339" s="39">
        <v>0</v>
      </c>
      <c r="P339" s="39">
        <v>0</v>
      </c>
      <c r="Q339" s="39">
        <v>0</v>
      </c>
      <c r="R339" s="39">
        <v>0</v>
      </c>
      <c r="S339" s="39">
        <v>0</v>
      </c>
      <c r="T339" s="39">
        <v>0</v>
      </c>
      <c r="U339" s="39">
        <v>0</v>
      </c>
      <c r="V339" s="39">
        <v>0</v>
      </c>
      <c r="W339" s="39">
        <v>0</v>
      </c>
      <c r="X339" s="39">
        <v>0</v>
      </c>
      <c r="Y339" s="39">
        <v>0</v>
      </c>
      <c r="Z339" s="39">
        <v>0</v>
      </c>
      <c r="AA339" s="39">
        <v>0</v>
      </c>
      <c r="AB339" s="39">
        <v>0</v>
      </c>
      <c r="AC339" s="39">
        <v>0</v>
      </c>
      <c r="AD339" s="39">
        <v>0</v>
      </c>
    </row>
    <row r="340" spans="1:30" x14ac:dyDescent="0.25">
      <c r="A340" s="39" t="str">
        <f>INDEX('MO Store'!D:D,MATCH('Week Wise OT Hours'!$G340,'MO Store'!$A:$A,0))</f>
        <v>Anthony Galichet</v>
      </c>
      <c r="B340" s="39" t="str">
        <f>INDEX('MO Store'!F:F,MATCH('Week Wise OT Hours'!$G340,'MO Store'!$A:$A,0))</f>
        <v>Romio Hamdar</v>
      </c>
      <c r="C340" s="39" t="str">
        <f>INDEX('MO Store'!G:G,MATCH('Week Wise OT Hours'!$G340,'MO Store'!$A:$A,0))</f>
        <v>Austin TM</v>
      </c>
      <c r="D340" s="39" t="str">
        <f>INDEX('MO Store'!E:E,MATCH('Week Wise OT Hours'!$G340,'MO Store'!$A:$A,0))</f>
        <v>Brittanie Braggs</v>
      </c>
      <c r="E340" s="39" t="str">
        <f>INDEX('MO Store'!B:B,MATCH('Week Wise OT Hours'!$G340,'MO Store'!$A:$A,0))</f>
        <v>Austin</v>
      </c>
      <c r="F340" s="39" t="str">
        <f>INDEX('MO Store'!C:C,MATCH('Week Wise OT Hours'!$G340,'MO Store'!$A:$A,0))</f>
        <v>Buda Town Center</v>
      </c>
      <c r="G340" s="38">
        <v>176039</v>
      </c>
      <c r="H340" s="40" t="str">
        <f>INDEX('MO Store'!I:I,MATCH('Week Wise OT Hours'!$G340,'MO Store'!$A:$A,0))</f>
        <v>Regular</v>
      </c>
      <c r="I340" s="89" t="s">
        <v>177</v>
      </c>
      <c r="J340" s="90" t="s">
        <v>1972</v>
      </c>
      <c r="K340" s="38">
        <v>0</v>
      </c>
      <c r="L340" s="39">
        <v>0</v>
      </c>
      <c r="M340" s="39">
        <v>0</v>
      </c>
      <c r="N340" s="39">
        <v>0</v>
      </c>
      <c r="O340" s="39">
        <v>0</v>
      </c>
      <c r="P340" s="39">
        <v>5</v>
      </c>
      <c r="Q340" s="39">
        <v>5.41</v>
      </c>
      <c r="R340" s="39">
        <v>2.33</v>
      </c>
      <c r="S340" s="39">
        <v>0</v>
      </c>
      <c r="T340" s="39">
        <v>3</v>
      </c>
      <c r="U340" s="39">
        <v>0</v>
      </c>
      <c r="V340" s="39">
        <v>0</v>
      </c>
      <c r="W340" s="39">
        <v>0</v>
      </c>
      <c r="X340" s="39">
        <v>0</v>
      </c>
      <c r="Y340" s="39">
        <v>0</v>
      </c>
      <c r="Z340" s="39">
        <v>0.87</v>
      </c>
      <c r="AA340" s="39">
        <v>0</v>
      </c>
      <c r="AB340" s="39">
        <v>0</v>
      </c>
      <c r="AC340" s="39">
        <v>0</v>
      </c>
      <c r="AD340" s="39">
        <v>0</v>
      </c>
    </row>
    <row r="341" spans="1:30" x14ac:dyDescent="0.25">
      <c r="A341" s="39" t="str">
        <f>INDEX('MO Store'!D:D,MATCH('Week Wise OT Hours'!$G341,'MO Store'!$A:$A,0))</f>
        <v>Anthony Galichet</v>
      </c>
      <c r="B341" s="39" t="str">
        <f>INDEX('MO Store'!F:F,MATCH('Week Wise OT Hours'!$G341,'MO Store'!$A:$A,0))</f>
        <v>No SD</v>
      </c>
      <c r="C341" s="39" t="str">
        <f>INDEX('MO Store'!G:G,MATCH('Week Wise OT Hours'!$G341,'MO Store'!$A:$A,0))</f>
        <v>North Carolina Market - No TM</v>
      </c>
      <c r="D341" s="39" t="str">
        <f>INDEX('MO Store'!E:E,MATCH('Week Wise OT Hours'!$G341,'MO Store'!$A:$A,0))</f>
        <v>Brittanie Braggs</v>
      </c>
      <c r="E341" s="39" t="str">
        <f>INDEX('MO Store'!B:B,MATCH('Week Wise OT Hours'!$G341,'MO Store'!$A:$A,0))</f>
        <v>North Carolina</v>
      </c>
      <c r="F341" s="39" t="str">
        <f>INDEX('MO Store'!C:C,MATCH('Week Wise OT Hours'!$G341,'MO Store'!$A:$A,0))</f>
        <v>Mocksville</v>
      </c>
      <c r="G341" s="38">
        <v>221882</v>
      </c>
      <c r="H341" s="40" t="str">
        <f>INDEX('MO Store'!I:I,MATCH('Week Wise OT Hours'!$G341,'MO Store'!$A:$A,0))</f>
        <v>Focus</v>
      </c>
      <c r="I341" s="89" t="s">
        <v>355</v>
      </c>
      <c r="J341" s="90" t="s">
        <v>2515</v>
      </c>
      <c r="K341" s="38">
        <v>0</v>
      </c>
      <c r="L341" s="39">
        <v>0</v>
      </c>
      <c r="M341" s="39">
        <v>0</v>
      </c>
      <c r="N341" s="39">
        <v>0</v>
      </c>
      <c r="O341" s="39">
        <v>0</v>
      </c>
      <c r="P341" s="39">
        <v>0</v>
      </c>
      <c r="Q341" s="39">
        <v>0</v>
      </c>
      <c r="R341" s="39">
        <v>0</v>
      </c>
      <c r="S341" s="39">
        <v>0</v>
      </c>
      <c r="T341" s="39">
        <v>0</v>
      </c>
      <c r="U341" s="39">
        <v>0</v>
      </c>
      <c r="V341" s="39">
        <v>0</v>
      </c>
      <c r="W341" s="39">
        <v>0</v>
      </c>
      <c r="X341" s="39">
        <v>0</v>
      </c>
      <c r="Y341" s="39">
        <v>0</v>
      </c>
      <c r="Z341" s="39">
        <v>0</v>
      </c>
      <c r="AA341" s="39">
        <v>0</v>
      </c>
      <c r="AB341" s="39">
        <v>0</v>
      </c>
      <c r="AC341" s="39">
        <v>0</v>
      </c>
      <c r="AD341" s="39">
        <v>0</v>
      </c>
    </row>
    <row r="342" spans="1:30" x14ac:dyDescent="0.25">
      <c r="A342" s="39" t="str">
        <f>INDEX('MO Store'!D:D,MATCH('Week Wise OT Hours'!$G342,'MO Store'!$A:$A,0))</f>
        <v>Anthony Galichet</v>
      </c>
      <c r="B342" s="39" t="str">
        <f>INDEX('MO Store'!F:F,MATCH('Week Wise OT Hours'!$G342,'MO Store'!$A:$A,0))</f>
        <v>Romio Hamdar</v>
      </c>
      <c r="C342" s="39" t="str">
        <f>INDEX('MO Store'!G:G,MATCH('Week Wise OT Hours'!$G342,'MO Store'!$A:$A,0))</f>
        <v>Suhail Ishaq</v>
      </c>
      <c r="D342" s="39" t="str">
        <f>INDEX('MO Store'!E:E,MATCH('Week Wise OT Hours'!$G342,'MO Store'!$A:$A,0))</f>
        <v>Brittanie Braggs</v>
      </c>
      <c r="E342" s="39" t="str">
        <f>INDEX('MO Store'!B:B,MATCH('Week Wise OT Hours'!$G342,'MO Store'!$A:$A,0))</f>
        <v>Houston North East</v>
      </c>
      <c r="F342" s="39" t="str">
        <f>INDEX('MO Store'!C:C,MATCH('Week Wise OT Hours'!$G342,'MO Store'!$A:$A,0))</f>
        <v>Midtown</v>
      </c>
      <c r="G342" s="38">
        <v>176027</v>
      </c>
      <c r="H342" s="40" t="str">
        <f>INDEX('MO Store'!I:I,MATCH('Week Wise OT Hours'!$G342,'MO Store'!$A:$A,0))</f>
        <v>Battleship</v>
      </c>
      <c r="I342" s="89" t="s">
        <v>163</v>
      </c>
      <c r="J342" s="90" t="s">
        <v>2516</v>
      </c>
      <c r="K342" s="38">
        <v>0</v>
      </c>
      <c r="L342" s="39">
        <v>0</v>
      </c>
      <c r="M342" s="39">
        <v>0</v>
      </c>
      <c r="N342" s="39">
        <v>0</v>
      </c>
      <c r="O342" s="39">
        <v>0</v>
      </c>
      <c r="P342" s="39">
        <v>0</v>
      </c>
      <c r="Q342" s="39">
        <v>0</v>
      </c>
      <c r="R342" s="39">
        <v>0</v>
      </c>
      <c r="S342" s="39">
        <v>0</v>
      </c>
      <c r="T342" s="39">
        <v>0</v>
      </c>
      <c r="U342" s="39">
        <v>0</v>
      </c>
      <c r="V342" s="39">
        <v>0</v>
      </c>
      <c r="W342" s="39">
        <v>0</v>
      </c>
      <c r="X342" s="39">
        <v>0</v>
      </c>
      <c r="Y342" s="39">
        <v>0</v>
      </c>
      <c r="Z342" s="39">
        <v>0</v>
      </c>
      <c r="AA342" s="39">
        <v>0</v>
      </c>
      <c r="AB342" s="39">
        <v>0</v>
      </c>
      <c r="AC342" s="39">
        <v>0</v>
      </c>
      <c r="AD342" s="39">
        <v>0</v>
      </c>
    </row>
    <row r="343" spans="1:30" x14ac:dyDescent="0.25">
      <c r="A343" s="39" t="str">
        <f>INDEX('MO Store'!D:D,MATCH('Week Wise OT Hours'!$G343,'MO Store'!$A:$A,0))</f>
        <v>Anthony Galichet</v>
      </c>
      <c r="B343" s="39" t="str">
        <f>INDEX('MO Store'!F:F,MATCH('Week Wise OT Hours'!$G343,'MO Store'!$A:$A,0))</f>
        <v>No SD</v>
      </c>
      <c r="C343" s="39" t="str">
        <f>INDEX('MO Store'!G:G,MATCH('Week Wise OT Hours'!$G343,'MO Store'!$A:$A,0))</f>
        <v>Jayme Roraff</v>
      </c>
      <c r="D343" s="39" t="str">
        <f>INDEX('MO Store'!E:E,MATCH('Week Wise OT Hours'!$G343,'MO Store'!$A:$A,0))</f>
        <v>Brittanie Braggs</v>
      </c>
      <c r="E343" s="39" t="str">
        <f>INDEX('MO Store'!B:B,MATCH('Week Wise OT Hours'!$G343,'MO Store'!$A:$A,0))</f>
        <v>Wisconsin West</v>
      </c>
      <c r="F343" s="39" t="str">
        <f>INDEX('MO Store'!C:C,MATCH('Week Wise OT Hours'!$G343,'MO Store'!$A:$A,0))</f>
        <v>APPLETON</v>
      </c>
      <c r="G343" s="38">
        <v>207757</v>
      </c>
      <c r="H343" s="40" t="str">
        <f>INDEX('MO Store'!I:I,MATCH('Week Wise OT Hours'!$G343,'MO Store'!$A:$A,0))</f>
        <v>Battleship</v>
      </c>
      <c r="I343" s="89" t="s">
        <v>255</v>
      </c>
      <c r="J343" s="90" t="s">
        <v>2517</v>
      </c>
      <c r="K343" s="38">
        <v>0</v>
      </c>
      <c r="L343" s="39">
        <v>0</v>
      </c>
      <c r="M343" s="39">
        <v>0</v>
      </c>
      <c r="N343" s="39">
        <v>0</v>
      </c>
      <c r="O343" s="39">
        <v>0</v>
      </c>
      <c r="P343" s="39">
        <v>0</v>
      </c>
      <c r="Q343" s="39">
        <v>0</v>
      </c>
      <c r="R343" s="39">
        <v>0</v>
      </c>
      <c r="S343" s="39">
        <v>0</v>
      </c>
      <c r="T343" s="39">
        <v>0</v>
      </c>
      <c r="U343" s="39">
        <v>0</v>
      </c>
      <c r="V343" s="39">
        <v>0</v>
      </c>
      <c r="W343" s="39">
        <v>0</v>
      </c>
      <c r="X343" s="39">
        <v>0</v>
      </c>
      <c r="Y343" s="39">
        <v>0</v>
      </c>
      <c r="Z343" s="39">
        <v>0</v>
      </c>
      <c r="AA343" s="39">
        <v>0</v>
      </c>
      <c r="AB343" s="39">
        <v>0</v>
      </c>
      <c r="AC343" s="39">
        <v>0</v>
      </c>
      <c r="AD343" s="39">
        <v>0</v>
      </c>
    </row>
    <row r="344" spans="1:30" x14ac:dyDescent="0.25">
      <c r="A344" s="39" t="str">
        <f>INDEX('MO Store'!D:D,MATCH('Week Wise OT Hours'!$G344,'MO Store'!$A:$A,0))</f>
        <v>Anthony Galichet</v>
      </c>
      <c r="B344" s="39" t="str">
        <f>INDEX('MO Store'!F:F,MATCH('Week Wise OT Hours'!$G344,'MO Store'!$A:$A,0))</f>
        <v>Romio Hamdar</v>
      </c>
      <c r="C344" s="39" t="str">
        <f>INDEX('MO Store'!G:G,MATCH('Week Wise OT Hours'!$G344,'MO Store'!$A:$A,0))</f>
        <v>Veronica Ramos</v>
      </c>
      <c r="D344" s="39" t="str">
        <f>INDEX('MO Store'!E:E,MATCH('Week Wise OT Hours'!$G344,'MO Store'!$A:$A,0))</f>
        <v>Brittanie Braggs</v>
      </c>
      <c r="E344" s="39" t="str">
        <f>INDEX('MO Store'!B:B,MATCH('Week Wise OT Hours'!$G344,'MO Store'!$A:$A,0))</f>
        <v>San Antonio/Laredo</v>
      </c>
      <c r="F344" s="39" t="str">
        <f>INDEX('MO Store'!C:C,MATCH('Week Wise OT Hours'!$G344,'MO Store'!$A:$A,0))</f>
        <v>LAREDO PLANTATION CENTRE</v>
      </c>
      <c r="G344" s="38">
        <v>207752</v>
      </c>
      <c r="H344" s="40" t="str">
        <f>INDEX('MO Store'!I:I,MATCH('Week Wise OT Hours'!$G344,'MO Store'!$A:$A,0))</f>
        <v>Flagship</v>
      </c>
      <c r="I344" s="89" t="s">
        <v>240</v>
      </c>
      <c r="J344" s="90" t="s">
        <v>2518</v>
      </c>
      <c r="K344" s="38">
        <v>0</v>
      </c>
      <c r="L344" s="39">
        <v>0</v>
      </c>
      <c r="M344" s="39">
        <v>0</v>
      </c>
      <c r="N344" s="39">
        <v>0</v>
      </c>
      <c r="O344" s="39">
        <v>0</v>
      </c>
      <c r="P344" s="39">
        <v>0</v>
      </c>
      <c r="Q344" s="39">
        <v>0</v>
      </c>
      <c r="R344" s="39">
        <v>0</v>
      </c>
      <c r="S344" s="39">
        <v>0</v>
      </c>
      <c r="T344" s="39">
        <v>0</v>
      </c>
      <c r="U344" s="39">
        <v>0</v>
      </c>
      <c r="V344" s="39">
        <v>0</v>
      </c>
      <c r="W344" s="39">
        <v>0</v>
      </c>
      <c r="X344" s="39">
        <v>0</v>
      </c>
      <c r="Y344" s="39">
        <v>0</v>
      </c>
      <c r="Z344" s="39">
        <v>0</v>
      </c>
      <c r="AA344" s="39">
        <v>0</v>
      </c>
      <c r="AB344" s="39">
        <v>0</v>
      </c>
      <c r="AC344" s="39">
        <v>0</v>
      </c>
      <c r="AD344" s="39">
        <v>0</v>
      </c>
    </row>
    <row r="345" spans="1:30" x14ac:dyDescent="0.25">
      <c r="A345" s="39" t="str">
        <f>INDEX('MO Store'!D:D,MATCH('Week Wise OT Hours'!$G345,'MO Store'!$A:$A,0))</f>
        <v>Anthony Galichet</v>
      </c>
      <c r="B345" s="39" t="str">
        <f>INDEX('MO Store'!F:F,MATCH('Week Wise OT Hours'!$G345,'MO Store'!$A:$A,0))</f>
        <v>Romio Hamdar</v>
      </c>
      <c r="C345" s="39" t="str">
        <f>INDEX('MO Store'!G:G,MATCH('Week Wise OT Hours'!$G345,'MO Store'!$A:$A,0))</f>
        <v>Veronica Ramos</v>
      </c>
      <c r="D345" s="39" t="str">
        <f>INDEX('MO Store'!E:E,MATCH('Week Wise OT Hours'!$G345,'MO Store'!$A:$A,0))</f>
        <v>Brittanie Braggs</v>
      </c>
      <c r="E345" s="39" t="str">
        <f>INDEX('MO Store'!B:B,MATCH('Week Wise OT Hours'!$G345,'MO Store'!$A:$A,0))</f>
        <v>San Antonio/Laredo</v>
      </c>
      <c r="F345" s="39" t="str">
        <f>INDEX('MO Store'!C:C,MATCH('Week Wise OT Hours'!$G345,'MO Store'!$A:$A,0))</f>
        <v>Laredo Crossing</v>
      </c>
      <c r="G345" s="38">
        <v>174067</v>
      </c>
      <c r="H345" s="40" t="str">
        <f>INDEX('MO Store'!I:I,MATCH('Week Wise OT Hours'!$G345,'MO Store'!$A:$A,0))</f>
        <v>Regular</v>
      </c>
      <c r="I345" s="89" t="s">
        <v>159</v>
      </c>
      <c r="J345" s="90" t="s">
        <v>2519</v>
      </c>
      <c r="K345" s="38">
        <v>0</v>
      </c>
      <c r="L345" s="39">
        <v>0</v>
      </c>
      <c r="M345" s="39">
        <v>0</v>
      </c>
      <c r="N345" s="39">
        <v>0</v>
      </c>
      <c r="O345" s="39">
        <v>0</v>
      </c>
      <c r="P345" s="39">
        <v>0</v>
      </c>
      <c r="Q345" s="39">
        <v>0</v>
      </c>
      <c r="R345" s="39">
        <v>0</v>
      </c>
      <c r="S345" s="39">
        <v>0</v>
      </c>
      <c r="T345" s="39">
        <v>0</v>
      </c>
      <c r="U345" s="39">
        <v>0</v>
      </c>
      <c r="V345" s="39">
        <v>0</v>
      </c>
      <c r="W345" s="39">
        <v>0</v>
      </c>
      <c r="X345" s="39">
        <v>0</v>
      </c>
      <c r="Y345" s="39">
        <v>0</v>
      </c>
      <c r="Z345" s="39">
        <v>0</v>
      </c>
      <c r="AA345" s="39">
        <v>0</v>
      </c>
      <c r="AB345" s="39">
        <v>0</v>
      </c>
      <c r="AC345" s="39">
        <v>0</v>
      </c>
      <c r="AD345" s="39">
        <v>0</v>
      </c>
    </row>
    <row r="346" spans="1:30" x14ac:dyDescent="0.25">
      <c r="A346" s="39" t="str">
        <f>INDEX('MO Store'!D:D,MATCH('Week Wise OT Hours'!$G346,'MO Store'!$A:$A,0))</f>
        <v>Anthony Galichet</v>
      </c>
      <c r="B346" s="39" t="str">
        <f>INDEX('MO Store'!F:F,MATCH('Week Wise OT Hours'!$G346,'MO Store'!$A:$A,0))</f>
        <v>No SD</v>
      </c>
      <c r="C346" s="39" t="str">
        <f>INDEX('MO Store'!G:G,MATCH('Week Wise OT Hours'!$G346,'MO Store'!$A:$A,0))</f>
        <v>Jayme Roraff</v>
      </c>
      <c r="D346" s="39" t="str">
        <f>INDEX('MO Store'!E:E,MATCH('Week Wise OT Hours'!$G346,'MO Store'!$A:$A,0))</f>
        <v>Brittanie Braggs</v>
      </c>
      <c r="E346" s="39" t="str">
        <f>INDEX('MO Store'!B:B,MATCH('Week Wise OT Hours'!$G346,'MO Store'!$A:$A,0))</f>
        <v>Wisconsin West</v>
      </c>
      <c r="F346" s="39" t="str">
        <f>INDEX('MO Store'!C:C,MATCH('Week Wise OT Hours'!$G346,'MO Store'!$A:$A,0))</f>
        <v>Richland Center</v>
      </c>
      <c r="G346" s="38">
        <v>240355</v>
      </c>
      <c r="H346" s="40" t="str">
        <f>INDEX('MO Store'!I:I,MATCH('Week Wise OT Hours'!$G346,'MO Store'!$A:$A,0))</f>
        <v>Regular</v>
      </c>
      <c r="I346" s="89" t="s">
        <v>364</v>
      </c>
      <c r="J346" s="90" t="s">
        <v>1996</v>
      </c>
      <c r="K346" s="38">
        <v>0</v>
      </c>
      <c r="L346" s="39">
        <v>0</v>
      </c>
      <c r="M346" s="39">
        <v>0</v>
      </c>
      <c r="N346" s="39">
        <v>0</v>
      </c>
      <c r="O346" s="39">
        <v>0</v>
      </c>
      <c r="P346" s="39">
        <v>0</v>
      </c>
      <c r="Q346" s="39">
        <v>0</v>
      </c>
      <c r="R346" s="39">
        <v>0</v>
      </c>
      <c r="S346" s="39">
        <v>0</v>
      </c>
      <c r="T346" s="39">
        <v>0</v>
      </c>
      <c r="U346" s="39">
        <v>0</v>
      </c>
      <c r="V346" s="39">
        <v>0</v>
      </c>
      <c r="W346" s="39">
        <v>0</v>
      </c>
      <c r="X346" s="39">
        <v>0</v>
      </c>
      <c r="Y346" s="39">
        <v>0</v>
      </c>
      <c r="Z346" s="39">
        <v>0</v>
      </c>
      <c r="AA346" s="39">
        <v>0</v>
      </c>
      <c r="AB346" s="39">
        <v>0</v>
      </c>
      <c r="AC346" s="39">
        <v>0</v>
      </c>
      <c r="AD346" s="39">
        <v>0</v>
      </c>
    </row>
    <row r="347" spans="1:30" x14ac:dyDescent="0.25">
      <c r="A347" s="39" t="str">
        <f>INDEX('MO Store'!D:D,MATCH('Week Wise OT Hours'!$G347,'MO Store'!$A:$A,0))</f>
        <v>Anthony Galichet</v>
      </c>
      <c r="B347" s="39" t="str">
        <f>INDEX('MO Store'!F:F,MATCH('Week Wise OT Hours'!$G347,'MO Store'!$A:$A,0))</f>
        <v>Romio Hamdar</v>
      </c>
      <c r="C347" s="39" t="str">
        <f>INDEX('MO Store'!G:G,MATCH('Week Wise OT Hours'!$G347,'MO Store'!$A:$A,0))</f>
        <v>Veronica Ramos</v>
      </c>
      <c r="D347" s="39" t="str">
        <f>INDEX('MO Store'!E:E,MATCH('Week Wise OT Hours'!$G347,'MO Store'!$A:$A,0))</f>
        <v>Brittanie Braggs</v>
      </c>
      <c r="E347" s="39" t="str">
        <f>INDEX('MO Store'!B:B,MATCH('Week Wise OT Hours'!$G347,'MO Store'!$A:$A,0))</f>
        <v>San Antonio/Laredo</v>
      </c>
      <c r="F347" s="39" t="str">
        <f>INDEX('MO Store'!C:C,MATCH('Week Wise OT Hours'!$G347,'MO Store'!$A:$A,0))</f>
        <v>San Pedro</v>
      </c>
      <c r="G347" s="38">
        <v>215746</v>
      </c>
      <c r="H347" s="40" t="str">
        <f>INDEX('MO Store'!I:I,MATCH('Week Wise OT Hours'!$G347,'MO Store'!$A:$A,0))</f>
        <v>Flagship</v>
      </c>
      <c r="I347" s="89" t="s">
        <v>376</v>
      </c>
      <c r="J347" s="90" t="s">
        <v>2520</v>
      </c>
      <c r="K347" s="38">
        <v>0</v>
      </c>
      <c r="L347" s="39">
        <v>0</v>
      </c>
      <c r="M347" s="39">
        <v>0</v>
      </c>
      <c r="N347" s="39">
        <v>0</v>
      </c>
      <c r="O347" s="39">
        <v>0</v>
      </c>
      <c r="P347" s="39">
        <v>0</v>
      </c>
      <c r="Q347" s="39">
        <v>0</v>
      </c>
      <c r="R347" s="39">
        <v>0</v>
      </c>
      <c r="S347" s="39">
        <v>0</v>
      </c>
      <c r="T347" s="39">
        <v>0</v>
      </c>
      <c r="U347" s="39">
        <v>0</v>
      </c>
      <c r="V347" s="39">
        <v>0</v>
      </c>
      <c r="W347" s="39">
        <v>0</v>
      </c>
      <c r="X347" s="39">
        <v>0</v>
      </c>
      <c r="Y347" s="39">
        <v>0</v>
      </c>
      <c r="Z347" s="39">
        <v>0</v>
      </c>
      <c r="AA347" s="39">
        <v>0</v>
      </c>
      <c r="AB347" s="39">
        <v>0</v>
      </c>
      <c r="AC347" s="39">
        <v>0</v>
      </c>
      <c r="AD347" s="39">
        <v>0</v>
      </c>
    </row>
    <row r="348" spans="1:30" x14ac:dyDescent="0.25">
      <c r="A348" s="39" t="str">
        <f>INDEX('MO Store'!D:D,MATCH('Week Wise OT Hours'!$G348,'MO Store'!$A:$A,0))</f>
        <v>Anthony Galichet</v>
      </c>
      <c r="B348" s="39" t="str">
        <f>INDEX('MO Store'!F:F,MATCH('Week Wise OT Hours'!$G348,'MO Store'!$A:$A,0))</f>
        <v>No SD</v>
      </c>
      <c r="C348" s="39" t="str">
        <f>INDEX('MO Store'!G:G,MATCH('Week Wise OT Hours'!$G348,'MO Store'!$A:$A,0))</f>
        <v>Susu Leong</v>
      </c>
      <c r="D348" s="39" t="str">
        <f>INDEX('MO Store'!E:E,MATCH('Week Wise OT Hours'!$G348,'MO Store'!$A:$A,0))</f>
        <v>Brittanie Braggs</v>
      </c>
      <c r="E348" s="39" t="str">
        <f>INDEX('MO Store'!B:B,MATCH('Week Wise OT Hours'!$G348,'MO Store'!$A:$A,0))</f>
        <v>Arizona</v>
      </c>
      <c r="F348" s="39" t="str">
        <f>INDEX('MO Store'!C:C,MATCH('Week Wise OT Hours'!$G348,'MO Store'!$A:$A,0))</f>
        <v>Bethany Home</v>
      </c>
      <c r="G348" s="38">
        <v>216514</v>
      </c>
      <c r="H348" s="40" t="str">
        <f>INDEX('MO Store'!I:I,MATCH('Week Wise OT Hours'!$G348,'MO Store'!$A:$A,0))</f>
        <v>Regular</v>
      </c>
      <c r="I348" s="89" t="s">
        <v>377</v>
      </c>
      <c r="J348" s="90" t="s">
        <v>2521</v>
      </c>
      <c r="K348" s="38">
        <v>0</v>
      </c>
      <c r="L348" s="39">
        <v>0</v>
      </c>
      <c r="M348" s="39">
        <v>0</v>
      </c>
      <c r="N348" s="39">
        <v>0</v>
      </c>
      <c r="O348" s="39">
        <v>0</v>
      </c>
      <c r="P348" s="39">
        <v>0</v>
      </c>
      <c r="Q348" s="39">
        <v>0</v>
      </c>
      <c r="R348" s="39">
        <v>0</v>
      </c>
      <c r="S348" s="39">
        <v>0</v>
      </c>
      <c r="T348" s="39">
        <v>0</v>
      </c>
      <c r="U348" s="39">
        <v>0</v>
      </c>
      <c r="V348" s="39">
        <v>0</v>
      </c>
      <c r="W348" s="39">
        <v>0</v>
      </c>
      <c r="X348" s="39">
        <v>0</v>
      </c>
      <c r="Y348" s="39">
        <v>0</v>
      </c>
      <c r="Z348" s="39">
        <v>0</v>
      </c>
      <c r="AA348" s="39">
        <v>0</v>
      </c>
      <c r="AB348" s="39">
        <v>0</v>
      </c>
      <c r="AC348" s="39">
        <v>0</v>
      </c>
      <c r="AD348" s="39">
        <v>0</v>
      </c>
    </row>
    <row r="349" spans="1:30" x14ac:dyDescent="0.25">
      <c r="A349" s="39" t="str">
        <f>INDEX('MO Store'!D:D,MATCH('Week Wise OT Hours'!$G349,'MO Store'!$A:$A,0))</f>
        <v>Anthony Galichet</v>
      </c>
      <c r="B349" s="39" t="str">
        <f>INDEX('MO Store'!F:F,MATCH('Week Wise OT Hours'!$G349,'MO Store'!$A:$A,0))</f>
        <v>No SD</v>
      </c>
      <c r="C349" s="39" t="str">
        <f>INDEX('MO Store'!G:G,MATCH('Week Wise OT Hours'!$G349,'MO Store'!$A:$A,0))</f>
        <v>Susu Leong</v>
      </c>
      <c r="D349" s="39" t="str">
        <f>INDEX('MO Store'!E:E,MATCH('Week Wise OT Hours'!$G349,'MO Store'!$A:$A,0))</f>
        <v>Brittanie Braggs</v>
      </c>
      <c r="E349" s="39" t="str">
        <f>INDEX('MO Store'!B:B,MATCH('Week Wise OT Hours'!$G349,'MO Store'!$A:$A,0))</f>
        <v>Arizona</v>
      </c>
      <c r="F349" s="39" t="str">
        <f>INDEX('MO Store'!C:C,MATCH('Week Wise OT Hours'!$G349,'MO Store'!$A:$A,0))</f>
        <v>Old Vail Plaza</v>
      </c>
      <c r="G349" s="38">
        <v>222262</v>
      </c>
      <c r="H349" s="40" t="str">
        <f>INDEX('MO Store'!I:I,MATCH('Week Wise OT Hours'!$G349,'MO Store'!$A:$A,0))</f>
        <v>Regular</v>
      </c>
      <c r="I349" s="89" t="s">
        <v>379</v>
      </c>
      <c r="J349" s="90" t="s">
        <v>2522</v>
      </c>
      <c r="K349" s="38">
        <v>0</v>
      </c>
      <c r="L349" s="39">
        <v>0</v>
      </c>
      <c r="M349" s="39">
        <v>0</v>
      </c>
      <c r="N349" s="39">
        <v>0</v>
      </c>
      <c r="O349" s="39">
        <v>0</v>
      </c>
      <c r="P349" s="39">
        <v>0</v>
      </c>
      <c r="Q349" s="39">
        <v>0</v>
      </c>
      <c r="R349" s="39">
        <v>0</v>
      </c>
      <c r="S349" s="39">
        <v>0</v>
      </c>
      <c r="T349" s="39">
        <v>0</v>
      </c>
      <c r="U349" s="39">
        <v>0</v>
      </c>
      <c r="V349" s="39">
        <v>0</v>
      </c>
      <c r="W349" s="39">
        <v>0</v>
      </c>
      <c r="X349" s="39">
        <v>0</v>
      </c>
      <c r="Y349" s="39">
        <v>0</v>
      </c>
      <c r="Z349" s="39">
        <v>0</v>
      </c>
      <c r="AA349" s="39">
        <v>0</v>
      </c>
      <c r="AB349" s="39">
        <v>0</v>
      </c>
      <c r="AC349" s="39">
        <v>0</v>
      </c>
      <c r="AD349" s="39">
        <v>0</v>
      </c>
    </row>
    <row r="350" spans="1:30" x14ac:dyDescent="0.25">
      <c r="A350" s="39" t="str">
        <f>INDEX('MO Store'!D:D,MATCH('Week Wise OT Hours'!$G350,'MO Store'!$A:$A,0))</f>
        <v>Anthony Galichet</v>
      </c>
      <c r="B350" s="39" t="str">
        <f>INDEX('MO Store'!F:F,MATCH('Week Wise OT Hours'!$G350,'MO Store'!$A:$A,0))</f>
        <v>No SD</v>
      </c>
      <c r="C350" s="39" t="str">
        <f>INDEX('MO Store'!G:G,MATCH('Week Wise OT Hours'!$G350,'MO Store'!$A:$A,0))</f>
        <v>Jayme Roraff</v>
      </c>
      <c r="D350" s="39" t="str">
        <f>INDEX('MO Store'!E:E,MATCH('Week Wise OT Hours'!$G350,'MO Store'!$A:$A,0))</f>
        <v>Brittanie Braggs</v>
      </c>
      <c r="E350" s="39" t="str">
        <f>INDEX('MO Store'!B:B,MATCH('Week Wise OT Hours'!$G350,'MO Store'!$A:$A,0))</f>
        <v>Wisconsin West</v>
      </c>
      <c r="F350" s="39" t="str">
        <f>INDEX('MO Store'!C:C,MATCH('Week Wise OT Hours'!$G350,'MO Store'!$A:$A,0))</f>
        <v>BELVIDERE</v>
      </c>
      <c r="G350" s="38">
        <v>215003</v>
      </c>
      <c r="H350" s="40" t="str">
        <f>INDEX('MO Store'!I:I,MATCH('Week Wise OT Hours'!$G350,'MO Store'!$A:$A,0))</f>
        <v>Focus</v>
      </c>
      <c r="I350" s="89" t="s">
        <v>375</v>
      </c>
      <c r="J350" s="90" t="s">
        <v>2523</v>
      </c>
      <c r="K350" s="38">
        <v>0</v>
      </c>
      <c r="L350" s="39">
        <v>0</v>
      </c>
      <c r="M350" s="39">
        <v>0</v>
      </c>
      <c r="N350" s="39">
        <v>0</v>
      </c>
      <c r="O350" s="39">
        <v>0</v>
      </c>
      <c r="P350" s="39">
        <v>0</v>
      </c>
      <c r="Q350" s="39">
        <v>0</v>
      </c>
      <c r="R350" s="39">
        <v>0</v>
      </c>
      <c r="S350" s="39">
        <v>0</v>
      </c>
      <c r="T350" s="39">
        <v>0</v>
      </c>
      <c r="U350" s="39">
        <v>0</v>
      </c>
      <c r="V350" s="39">
        <v>0</v>
      </c>
      <c r="W350" s="39">
        <v>0</v>
      </c>
      <c r="X350" s="39">
        <v>0</v>
      </c>
      <c r="Y350" s="39">
        <v>0</v>
      </c>
      <c r="Z350" s="39">
        <v>0</v>
      </c>
      <c r="AA350" s="39">
        <v>0</v>
      </c>
      <c r="AB350" s="39">
        <v>0</v>
      </c>
      <c r="AC350" s="39">
        <v>0</v>
      </c>
      <c r="AD350" s="39">
        <v>0</v>
      </c>
    </row>
    <row r="351" spans="1:30" x14ac:dyDescent="0.25">
      <c r="A351" s="39" t="str">
        <f>INDEX('MO Store'!D:D,MATCH('Week Wise OT Hours'!$G351,'MO Store'!$A:$A,0))</f>
        <v>Anthony Galichet</v>
      </c>
      <c r="B351" s="39" t="str">
        <f>INDEX('MO Store'!F:F,MATCH('Week Wise OT Hours'!$G351,'MO Store'!$A:$A,0))</f>
        <v>No SD</v>
      </c>
      <c r="C351" s="39" t="str">
        <f>INDEX('MO Store'!G:G,MATCH('Week Wise OT Hours'!$G351,'MO Store'!$A:$A,0))</f>
        <v>Jayme Roraff</v>
      </c>
      <c r="D351" s="39" t="str">
        <f>INDEX('MO Store'!E:E,MATCH('Week Wise OT Hours'!$G351,'MO Store'!$A:$A,0))</f>
        <v>Brittanie Braggs</v>
      </c>
      <c r="E351" s="39" t="str">
        <f>INDEX('MO Store'!B:B,MATCH('Week Wise OT Hours'!$G351,'MO Store'!$A:$A,0))</f>
        <v>Wisconsin West</v>
      </c>
      <c r="F351" s="39" t="str">
        <f>INDEX('MO Store'!C:C,MATCH('Week Wise OT Hours'!$G351,'MO Store'!$A:$A,0))</f>
        <v>Onalaska</v>
      </c>
      <c r="G351" s="38">
        <v>180225</v>
      </c>
      <c r="H351" s="40" t="str">
        <f>INDEX('MO Store'!I:I,MATCH('Week Wise OT Hours'!$G351,'MO Store'!$A:$A,0))</f>
        <v>Flagship</v>
      </c>
      <c r="I351" s="89" t="s">
        <v>373</v>
      </c>
      <c r="J351" s="90" t="s">
        <v>2524</v>
      </c>
      <c r="K351" s="38">
        <v>0</v>
      </c>
      <c r="L351" s="39">
        <v>0</v>
      </c>
      <c r="M351" s="39">
        <v>0</v>
      </c>
      <c r="N351" s="39">
        <v>0</v>
      </c>
      <c r="O351" s="39">
        <v>0</v>
      </c>
      <c r="P351" s="39">
        <v>0</v>
      </c>
      <c r="Q351" s="39">
        <v>0</v>
      </c>
      <c r="R351" s="39">
        <v>0</v>
      </c>
      <c r="S351" s="39">
        <v>0</v>
      </c>
      <c r="T351" s="39">
        <v>0</v>
      </c>
      <c r="U351" s="39">
        <v>0</v>
      </c>
      <c r="V351" s="39">
        <v>0</v>
      </c>
      <c r="W351" s="39">
        <v>0</v>
      </c>
      <c r="X351" s="39">
        <v>0</v>
      </c>
      <c r="Y351" s="39">
        <v>0</v>
      </c>
      <c r="Z351" s="39">
        <v>0</v>
      </c>
      <c r="AA351" s="39">
        <v>0</v>
      </c>
      <c r="AB351" s="39">
        <v>0</v>
      </c>
      <c r="AC351" s="39">
        <v>0</v>
      </c>
      <c r="AD351" s="39">
        <v>0</v>
      </c>
    </row>
    <row r="352" spans="1:30" x14ac:dyDescent="0.25">
      <c r="A352" s="39" t="str">
        <f>INDEX('MO Store'!D:D,MATCH('Week Wise OT Hours'!$G352,'MO Store'!$A:$A,0))</f>
        <v>Anthony Galichet</v>
      </c>
      <c r="B352" s="39" t="str">
        <f>INDEX('MO Store'!F:F,MATCH('Week Wise OT Hours'!$G352,'MO Store'!$A:$A,0))</f>
        <v>Romio Hamdar</v>
      </c>
      <c r="C352" s="39" t="str">
        <f>INDEX('MO Store'!G:G,MATCH('Week Wise OT Hours'!$G352,'MO Store'!$A:$A,0))</f>
        <v>Suhail Ishaq</v>
      </c>
      <c r="D352" s="39" t="str">
        <f>INDEX('MO Store'!E:E,MATCH('Week Wise OT Hours'!$G352,'MO Store'!$A:$A,0))</f>
        <v>Brittanie Braggs</v>
      </c>
      <c r="E352" s="39" t="str">
        <f>INDEX('MO Store'!B:B,MATCH('Week Wise OT Hours'!$G352,'MO Store'!$A:$A,0))</f>
        <v>Houston North East</v>
      </c>
      <c r="F352" s="39" t="str">
        <f>INDEX('MO Store'!C:C,MATCH('Week Wise OT Hours'!$G352,'MO Store'!$A:$A,0))</f>
        <v>Richmond (River Park)</v>
      </c>
      <c r="G352" s="38">
        <v>174110</v>
      </c>
      <c r="H352" s="40" t="str">
        <f>INDEX('MO Store'!I:I,MATCH('Week Wise OT Hours'!$G352,'MO Store'!$A:$A,0))</f>
        <v>Regular</v>
      </c>
      <c r="I352" s="89" t="s">
        <v>374</v>
      </c>
      <c r="J352" s="90" t="s">
        <v>2525</v>
      </c>
      <c r="K352" s="38">
        <v>0</v>
      </c>
      <c r="L352" s="39">
        <v>0</v>
      </c>
      <c r="M352" s="39">
        <v>0</v>
      </c>
      <c r="N352" s="39">
        <v>0</v>
      </c>
      <c r="O352" s="39">
        <v>0</v>
      </c>
      <c r="P352" s="39">
        <v>0</v>
      </c>
      <c r="Q352" s="39">
        <v>0</v>
      </c>
      <c r="R352" s="39">
        <v>0</v>
      </c>
      <c r="S352" s="39">
        <v>0</v>
      </c>
      <c r="T352" s="39">
        <v>0</v>
      </c>
      <c r="U352" s="39">
        <v>0</v>
      </c>
      <c r="V352" s="39">
        <v>0</v>
      </c>
      <c r="W352" s="39">
        <v>0</v>
      </c>
      <c r="X352" s="39">
        <v>0</v>
      </c>
      <c r="Y352" s="39">
        <v>0</v>
      </c>
      <c r="Z352" s="39">
        <v>0</v>
      </c>
      <c r="AA352" s="39">
        <v>0</v>
      </c>
      <c r="AB352" s="39">
        <v>0</v>
      </c>
      <c r="AC352" s="39">
        <v>0</v>
      </c>
      <c r="AD352" s="39">
        <v>0</v>
      </c>
    </row>
    <row r="353" spans="1:30" x14ac:dyDescent="0.25">
      <c r="A353" s="39" t="str">
        <f>INDEX('MO Store'!D:D,MATCH('Week Wise OT Hours'!$G353,'MO Store'!$A:$A,0))</f>
        <v>Anthony Galichet</v>
      </c>
      <c r="B353" s="39" t="str">
        <f>INDEX('MO Store'!F:F,MATCH('Week Wise OT Hours'!$G353,'MO Store'!$A:$A,0))</f>
        <v>No SD</v>
      </c>
      <c r="C353" s="39" t="str">
        <f>INDEX('MO Store'!G:G,MATCH('Week Wise OT Hours'!$G353,'MO Store'!$A:$A,0))</f>
        <v>Susu Leong</v>
      </c>
      <c r="D353" s="39" t="str">
        <f>INDEX('MO Store'!E:E,MATCH('Week Wise OT Hours'!$G353,'MO Store'!$A:$A,0))</f>
        <v>Brittanie Braggs</v>
      </c>
      <c r="E353" s="39" t="str">
        <f>INDEX('MO Store'!B:B,MATCH('Week Wise OT Hours'!$G353,'MO Store'!$A:$A,0))</f>
        <v>Arizona</v>
      </c>
      <c r="F353" s="39" t="str">
        <f>INDEX('MO Store'!C:C,MATCH('Week Wise OT Hours'!$G353,'MO Store'!$A:$A,0))</f>
        <v>VAL VISTA</v>
      </c>
      <c r="G353" s="38">
        <v>176995</v>
      </c>
      <c r="H353" s="40" t="str">
        <f>INDEX('MO Store'!I:I,MATCH('Week Wise OT Hours'!$G353,'MO Store'!$A:$A,0))</f>
        <v>Regular</v>
      </c>
      <c r="I353" s="89" t="s">
        <v>372</v>
      </c>
      <c r="J353" s="90" t="s">
        <v>2526</v>
      </c>
      <c r="K353" s="38">
        <v>0</v>
      </c>
      <c r="L353" s="39">
        <v>0</v>
      </c>
      <c r="M353" s="39">
        <v>0</v>
      </c>
      <c r="N353" s="39">
        <v>0</v>
      </c>
      <c r="O353" s="39">
        <v>0</v>
      </c>
      <c r="P353" s="39">
        <v>0</v>
      </c>
      <c r="Q353" s="39">
        <v>0</v>
      </c>
      <c r="R353" s="39">
        <v>0</v>
      </c>
      <c r="S353" s="39">
        <v>0</v>
      </c>
      <c r="T353" s="39">
        <v>0</v>
      </c>
      <c r="U353" s="39">
        <v>0</v>
      </c>
      <c r="V353" s="39">
        <v>0</v>
      </c>
      <c r="W353" s="39">
        <v>0</v>
      </c>
      <c r="X353" s="39">
        <v>0</v>
      </c>
      <c r="Y353" s="39">
        <v>0</v>
      </c>
      <c r="Z353" s="39">
        <v>0</v>
      </c>
      <c r="AA353" s="39">
        <v>0</v>
      </c>
      <c r="AB353" s="39">
        <v>0</v>
      </c>
      <c r="AC353" s="39">
        <v>0</v>
      </c>
      <c r="AD353" s="39">
        <v>0</v>
      </c>
    </row>
    <row r="354" spans="1:30" x14ac:dyDescent="0.25">
      <c r="A354" s="39" t="str">
        <f>INDEX('MO Store'!D:D,MATCH('Week Wise OT Hours'!$G354,'MO Store'!$A:$A,0))</f>
        <v>Anthony Galichet</v>
      </c>
      <c r="B354" s="39" t="str">
        <f>INDEX('MO Store'!F:F,MATCH('Week Wise OT Hours'!$G354,'MO Store'!$A:$A,0))</f>
        <v>Romio Hamdar</v>
      </c>
      <c r="C354" s="39" t="str">
        <f>INDEX('MO Store'!G:G,MATCH('Week Wise OT Hours'!$G354,'MO Store'!$A:$A,0))</f>
        <v>Colorado Market - No TM</v>
      </c>
      <c r="D354" s="39" t="str">
        <f>INDEX('MO Store'!E:E,MATCH('Week Wise OT Hours'!$G354,'MO Store'!$A:$A,0))</f>
        <v>Brittanie Braggs</v>
      </c>
      <c r="E354" s="39" t="str">
        <f>INDEX('MO Store'!B:B,MATCH('Week Wise OT Hours'!$G354,'MO Store'!$A:$A,0))</f>
        <v>Colorado</v>
      </c>
      <c r="F354" s="39" t="str">
        <f>INDEX('MO Store'!C:C,MATCH('Week Wise OT Hours'!$G354,'MO Store'!$A:$A,0))</f>
        <v>Sand Hill</v>
      </c>
      <c r="G354" s="38">
        <v>195709</v>
      </c>
      <c r="H354" s="40" t="str">
        <f>INDEX('MO Store'!I:I,MATCH('Week Wise OT Hours'!$G354,'MO Store'!$A:$A,0))</f>
        <v>Focus</v>
      </c>
      <c r="I354" s="89" t="s">
        <v>370</v>
      </c>
      <c r="J354" s="90" t="s">
        <v>2527</v>
      </c>
      <c r="K354" s="38">
        <v>0</v>
      </c>
      <c r="L354" s="39">
        <v>0</v>
      </c>
      <c r="M354" s="39">
        <v>0</v>
      </c>
      <c r="N354" s="39">
        <v>0</v>
      </c>
      <c r="O354" s="39">
        <v>0</v>
      </c>
      <c r="P354" s="39">
        <v>0</v>
      </c>
      <c r="Q354" s="39">
        <v>0</v>
      </c>
      <c r="R354" s="39">
        <v>0</v>
      </c>
      <c r="S354" s="39">
        <v>0</v>
      </c>
      <c r="T354" s="39">
        <v>0</v>
      </c>
      <c r="U354" s="39">
        <v>0</v>
      </c>
      <c r="V354" s="39">
        <v>0</v>
      </c>
      <c r="W354" s="39">
        <v>0</v>
      </c>
      <c r="X354" s="39">
        <v>0</v>
      </c>
      <c r="Y354" s="39">
        <v>0</v>
      </c>
      <c r="Z354" s="39">
        <v>0</v>
      </c>
      <c r="AA354" s="39">
        <v>0</v>
      </c>
      <c r="AB354" s="39">
        <v>0</v>
      </c>
      <c r="AC354" s="39">
        <v>0</v>
      </c>
      <c r="AD354" s="39">
        <v>0</v>
      </c>
    </row>
    <row r="355" spans="1:30" x14ac:dyDescent="0.25">
      <c r="A355" s="39" t="str">
        <f>INDEX('MO Store'!D:D,MATCH('Week Wise OT Hours'!$G355,'MO Store'!$A:$A,0))</f>
        <v>Anthony Galichet</v>
      </c>
      <c r="B355" s="39" t="str">
        <f>INDEX('MO Store'!F:F,MATCH('Week Wise OT Hours'!$G355,'MO Store'!$A:$A,0))</f>
        <v>No SD</v>
      </c>
      <c r="C355" s="39" t="str">
        <f>INDEX('MO Store'!G:G,MATCH('Week Wise OT Hours'!$G355,'MO Store'!$A:$A,0))</f>
        <v>North Carolina Market - No TM</v>
      </c>
      <c r="D355" s="39" t="str">
        <f>INDEX('MO Store'!E:E,MATCH('Week Wise OT Hours'!$G355,'MO Store'!$A:$A,0))</f>
        <v>Brittanie Braggs</v>
      </c>
      <c r="E355" s="39" t="str">
        <f>INDEX('MO Store'!B:B,MATCH('Week Wise OT Hours'!$G355,'MO Store'!$A:$A,0))</f>
        <v>North Carolina</v>
      </c>
      <c r="F355" s="39" t="str">
        <f>INDEX('MO Store'!C:C,MATCH('Week Wise OT Hours'!$G355,'MO Store'!$A:$A,0))</f>
        <v>Mocksville</v>
      </c>
      <c r="G355" s="38">
        <v>221882</v>
      </c>
      <c r="H355" s="40" t="str">
        <f>INDEX('MO Store'!I:I,MATCH('Week Wise OT Hours'!$G355,'MO Store'!$A:$A,0))</f>
        <v>Focus</v>
      </c>
      <c r="I355" s="89" t="s">
        <v>378</v>
      </c>
      <c r="J355" s="90" t="s">
        <v>2528</v>
      </c>
      <c r="K355" s="38">
        <v>0</v>
      </c>
      <c r="L355" s="39">
        <v>0</v>
      </c>
      <c r="M355" s="39">
        <v>0</v>
      </c>
      <c r="N355" s="39">
        <v>0</v>
      </c>
      <c r="O355" s="39">
        <v>0</v>
      </c>
      <c r="P355" s="39">
        <v>0</v>
      </c>
      <c r="Q355" s="39">
        <v>0</v>
      </c>
      <c r="R355" s="39">
        <v>0</v>
      </c>
      <c r="S355" s="39">
        <v>0</v>
      </c>
      <c r="T355" s="39">
        <v>0</v>
      </c>
      <c r="U355" s="39">
        <v>0</v>
      </c>
      <c r="V355" s="39">
        <v>0</v>
      </c>
      <c r="W355" s="39">
        <v>0</v>
      </c>
      <c r="X355" s="39">
        <v>0</v>
      </c>
      <c r="Y355" s="39">
        <v>0</v>
      </c>
      <c r="Z355" s="39">
        <v>0</v>
      </c>
      <c r="AA355" s="39">
        <v>0</v>
      </c>
      <c r="AB355" s="39">
        <v>0</v>
      </c>
      <c r="AC355" s="39">
        <v>0</v>
      </c>
      <c r="AD355" s="39">
        <v>0</v>
      </c>
    </row>
    <row r="356" spans="1:30" x14ac:dyDescent="0.25">
      <c r="A356" s="39" t="str">
        <f>INDEX('MO Store'!D:D,MATCH('Week Wise OT Hours'!$G356,'MO Store'!$A:$A,0))</f>
        <v>Anthony Galichet</v>
      </c>
      <c r="B356" s="39" t="str">
        <f>INDEX('MO Store'!F:F,MATCH('Week Wise OT Hours'!$G356,'MO Store'!$A:$A,0))</f>
        <v>Romio Hamdar</v>
      </c>
      <c r="C356" s="39" t="str">
        <f>INDEX('MO Store'!G:G,MATCH('Week Wise OT Hours'!$G356,'MO Store'!$A:$A,0))</f>
        <v>Isreal Gomez- Level Up</v>
      </c>
      <c r="D356" s="39" t="str">
        <f>INDEX('MO Store'!E:E,MATCH('Week Wise OT Hours'!$G356,'MO Store'!$A:$A,0))</f>
        <v>Brittanie Braggs</v>
      </c>
      <c r="E356" s="39" t="str">
        <f>INDEX('MO Store'!B:B,MATCH('Week Wise OT Hours'!$G356,'MO Store'!$A:$A,0))</f>
        <v>Houston East</v>
      </c>
      <c r="F356" s="39" t="str">
        <f>INDEX('MO Store'!C:C,MATCH('Week Wise OT Hours'!$G356,'MO Store'!$A:$A,0))</f>
        <v>Angleton Harvin Dr</v>
      </c>
      <c r="G356" s="38">
        <v>180412</v>
      </c>
      <c r="H356" s="40" t="str">
        <f>INDEX('MO Store'!I:I,MATCH('Week Wise OT Hours'!$G356,'MO Store'!$A:$A,0))</f>
        <v>Regular</v>
      </c>
      <c r="I356" s="89" t="s">
        <v>386</v>
      </c>
      <c r="J356" s="90" t="s">
        <v>2529</v>
      </c>
      <c r="K356" s="38">
        <v>0</v>
      </c>
      <c r="L356" s="39">
        <v>0</v>
      </c>
      <c r="M356" s="39">
        <v>0</v>
      </c>
      <c r="N356" s="39">
        <v>0</v>
      </c>
      <c r="O356" s="39">
        <v>0</v>
      </c>
      <c r="P356" s="39">
        <v>0</v>
      </c>
      <c r="Q356" s="39">
        <v>0</v>
      </c>
      <c r="R356" s="39">
        <v>0</v>
      </c>
      <c r="S356" s="39">
        <v>0</v>
      </c>
      <c r="T356" s="39">
        <v>0</v>
      </c>
      <c r="U356" s="39">
        <v>0</v>
      </c>
      <c r="V356" s="39">
        <v>0</v>
      </c>
      <c r="W356" s="39">
        <v>0</v>
      </c>
      <c r="X356" s="39">
        <v>0</v>
      </c>
      <c r="Y356" s="39">
        <v>0</v>
      </c>
      <c r="Z356" s="39">
        <v>0</v>
      </c>
      <c r="AA356" s="39">
        <v>0</v>
      </c>
      <c r="AB356" s="39">
        <v>0</v>
      </c>
      <c r="AC356" s="39">
        <v>0</v>
      </c>
      <c r="AD356" s="39">
        <v>0</v>
      </c>
    </row>
    <row r="357" spans="1:30" x14ac:dyDescent="0.25">
      <c r="A357" s="39" t="str">
        <f>INDEX('MO Store'!D:D,MATCH('Week Wise OT Hours'!$G357,'MO Store'!$A:$A,0))</f>
        <v>Anthony Galichet</v>
      </c>
      <c r="B357" s="39" t="str">
        <f>INDEX('MO Store'!F:F,MATCH('Week Wise OT Hours'!$G357,'MO Store'!$A:$A,0))</f>
        <v>Romio Hamdar</v>
      </c>
      <c r="C357" s="39" t="str">
        <f>INDEX('MO Store'!G:G,MATCH('Week Wise OT Hours'!$G357,'MO Store'!$A:$A,0))</f>
        <v>Colorado Market - No TM</v>
      </c>
      <c r="D357" s="39" t="str">
        <f>INDEX('MO Store'!E:E,MATCH('Week Wise OT Hours'!$G357,'MO Store'!$A:$A,0))</f>
        <v>Brittanie Braggs</v>
      </c>
      <c r="E357" s="39" t="str">
        <f>INDEX('MO Store'!B:B,MATCH('Week Wise OT Hours'!$G357,'MO Store'!$A:$A,0))</f>
        <v>Colorado</v>
      </c>
      <c r="F357" s="39" t="str">
        <f>INDEX('MO Store'!C:C,MATCH('Week Wise OT Hours'!$G357,'MO Store'!$A:$A,0))</f>
        <v>Academy Blvd CO</v>
      </c>
      <c r="G357" s="38">
        <v>176049</v>
      </c>
      <c r="H357" s="40" t="str">
        <f>INDEX('MO Store'!I:I,MATCH('Week Wise OT Hours'!$G357,'MO Store'!$A:$A,0))</f>
        <v>Regular</v>
      </c>
      <c r="I357" s="89" t="s">
        <v>382</v>
      </c>
      <c r="J357" s="90" t="s">
        <v>2530</v>
      </c>
      <c r="K357" s="38">
        <v>0</v>
      </c>
      <c r="L357" s="39">
        <v>0</v>
      </c>
      <c r="M357" s="39">
        <v>0</v>
      </c>
      <c r="N357" s="39">
        <v>0</v>
      </c>
      <c r="O357" s="39">
        <v>0</v>
      </c>
      <c r="P357" s="39">
        <v>0</v>
      </c>
      <c r="Q357" s="39">
        <v>0</v>
      </c>
      <c r="R357" s="39">
        <v>0</v>
      </c>
      <c r="S357" s="39">
        <v>0</v>
      </c>
      <c r="T357" s="39">
        <v>0</v>
      </c>
      <c r="U357" s="39">
        <v>0</v>
      </c>
      <c r="V357" s="39">
        <v>0</v>
      </c>
      <c r="W357" s="39">
        <v>0</v>
      </c>
      <c r="X357" s="39">
        <v>0</v>
      </c>
      <c r="Y357" s="39">
        <v>0</v>
      </c>
      <c r="Z357" s="39">
        <v>0</v>
      </c>
      <c r="AA357" s="39">
        <v>0</v>
      </c>
      <c r="AB357" s="39">
        <v>0</v>
      </c>
      <c r="AC357" s="39">
        <v>0</v>
      </c>
      <c r="AD357" s="39">
        <v>0</v>
      </c>
    </row>
    <row r="358" spans="1:30" x14ac:dyDescent="0.25">
      <c r="A358" s="39" t="str">
        <f>INDEX('MO Store'!D:D,MATCH('Week Wise OT Hours'!$G358,'MO Store'!$A:$A,0))</f>
        <v>Anthony Galichet</v>
      </c>
      <c r="B358" s="39" t="str">
        <f>INDEX('MO Store'!F:F,MATCH('Week Wise OT Hours'!$G358,'MO Store'!$A:$A,0))</f>
        <v>Romio Hamdar</v>
      </c>
      <c r="C358" s="39" t="str">
        <f>INDEX('MO Store'!G:G,MATCH('Week Wise OT Hours'!$G358,'MO Store'!$A:$A,0))</f>
        <v>Veronica Ramos</v>
      </c>
      <c r="D358" s="39" t="str">
        <f>INDEX('MO Store'!E:E,MATCH('Week Wise OT Hours'!$G358,'MO Store'!$A:$A,0))</f>
        <v>Brittanie Braggs</v>
      </c>
      <c r="E358" s="39" t="str">
        <f>INDEX('MO Store'!B:B,MATCH('Week Wise OT Hours'!$G358,'MO Store'!$A:$A,0))</f>
        <v>San Antonio/Laredo</v>
      </c>
      <c r="F358" s="39" t="str">
        <f>INDEX('MO Store'!C:C,MATCH('Week Wise OT Hours'!$G358,'MO Store'!$A:$A,0))</f>
        <v>Wurzbach Road</v>
      </c>
      <c r="G358" s="38">
        <v>215745</v>
      </c>
      <c r="H358" s="40" t="str">
        <f>INDEX('MO Store'!I:I,MATCH('Week Wise OT Hours'!$G358,'MO Store'!$A:$A,0))</f>
        <v>Battleship</v>
      </c>
      <c r="I358" s="89" t="s">
        <v>384</v>
      </c>
      <c r="J358" s="90" t="s">
        <v>2531</v>
      </c>
      <c r="K358" s="38">
        <v>0</v>
      </c>
      <c r="L358" s="39">
        <v>0</v>
      </c>
      <c r="M358" s="39">
        <v>0</v>
      </c>
      <c r="N358" s="39">
        <v>0</v>
      </c>
      <c r="O358" s="39">
        <v>0</v>
      </c>
      <c r="P358" s="39">
        <v>0</v>
      </c>
      <c r="Q358" s="39">
        <v>0</v>
      </c>
      <c r="R358" s="39">
        <v>0</v>
      </c>
      <c r="S358" s="39">
        <v>0</v>
      </c>
      <c r="T358" s="39">
        <v>0</v>
      </c>
      <c r="U358" s="39">
        <v>0</v>
      </c>
      <c r="V358" s="39">
        <v>0</v>
      </c>
      <c r="W358" s="39">
        <v>0</v>
      </c>
      <c r="X358" s="39">
        <v>0</v>
      </c>
      <c r="Y358" s="39">
        <v>0</v>
      </c>
      <c r="Z358" s="39">
        <v>0</v>
      </c>
      <c r="AA358" s="39">
        <v>0</v>
      </c>
      <c r="AB358" s="39">
        <v>0</v>
      </c>
      <c r="AC358" s="39">
        <v>0</v>
      </c>
      <c r="AD358" s="39">
        <v>0</v>
      </c>
    </row>
    <row r="359" spans="1:30" x14ac:dyDescent="0.25">
      <c r="A359" s="39" t="str">
        <f>INDEX('MO Store'!D:D,MATCH('Week Wise OT Hours'!$G359,'MO Store'!$A:$A,0))</f>
        <v>Anthony Galichet</v>
      </c>
      <c r="B359" s="39" t="str">
        <f>INDEX('MO Store'!F:F,MATCH('Week Wise OT Hours'!$G359,'MO Store'!$A:$A,0))</f>
        <v>Romio Hamdar</v>
      </c>
      <c r="C359" s="39" t="str">
        <f>INDEX('MO Store'!G:G,MATCH('Week Wise OT Hours'!$G359,'MO Store'!$A:$A,0))</f>
        <v>Colorado Market - No TM</v>
      </c>
      <c r="D359" s="39" t="str">
        <f>INDEX('MO Store'!E:E,MATCH('Week Wise OT Hours'!$G359,'MO Store'!$A:$A,0))</f>
        <v>Brittanie Braggs</v>
      </c>
      <c r="E359" s="39" t="str">
        <f>INDEX('MO Store'!B:B,MATCH('Week Wise OT Hours'!$G359,'MO Store'!$A:$A,0))</f>
        <v>Colorado</v>
      </c>
      <c r="F359" s="39" t="str">
        <f>INDEX('MO Store'!C:C,MATCH('Week Wise OT Hours'!$G359,'MO Store'!$A:$A,0))</f>
        <v>Grand View Market Place</v>
      </c>
      <c r="G359" s="38">
        <v>210924</v>
      </c>
      <c r="H359" s="40" t="str">
        <f>INDEX('MO Store'!I:I,MATCH('Week Wise OT Hours'!$G359,'MO Store'!$A:$A,0))</f>
        <v>Regular</v>
      </c>
      <c r="I359" s="89" t="s">
        <v>387</v>
      </c>
      <c r="J359" s="90" t="s">
        <v>2532</v>
      </c>
      <c r="K359" s="38">
        <v>0</v>
      </c>
      <c r="L359" s="39">
        <v>0</v>
      </c>
      <c r="M359" s="39">
        <v>0</v>
      </c>
      <c r="N359" s="39">
        <v>0</v>
      </c>
      <c r="O359" s="39">
        <v>0</v>
      </c>
      <c r="P359" s="39">
        <v>0</v>
      </c>
      <c r="Q359" s="39">
        <v>0</v>
      </c>
      <c r="R359" s="39">
        <v>0</v>
      </c>
      <c r="S359" s="39">
        <v>0</v>
      </c>
      <c r="T359" s="39">
        <v>0</v>
      </c>
      <c r="U359" s="39">
        <v>0</v>
      </c>
      <c r="V359" s="39">
        <v>0</v>
      </c>
      <c r="W359" s="39">
        <v>0</v>
      </c>
      <c r="X359" s="39">
        <v>0</v>
      </c>
      <c r="Y359" s="39">
        <v>0</v>
      </c>
      <c r="Z359" s="39">
        <v>0</v>
      </c>
      <c r="AA359" s="39">
        <v>0</v>
      </c>
      <c r="AB359" s="39">
        <v>0</v>
      </c>
      <c r="AC359" s="39">
        <v>0</v>
      </c>
      <c r="AD359" s="39">
        <v>0</v>
      </c>
    </row>
    <row r="360" spans="1:30" x14ac:dyDescent="0.25">
      <c r="A360" s="39" t="str">
        <f>INDEX('MO Store'!D:D,MATCH('Week Wise OT Hours'!$G360,'MO Store'!$A:$A,0))</f>
        <v>Anthony Galichet</v>
      </c>
      <c r="B360" s="39" t="str">
        <f>INDEX('MO Store'!F:F,MATCH('Week Wise OT Hours'!$G360,'MO Store'!$A:$A,0))</f>
        <v>Romio Hamdar</v>
      </c>
      <c r="C360" s="39" t="str">
        <f>INDEX('MO Store'!G:G,MATCH('Week Wise OT Hours'!$G360,'MO Store'!$A:$A,0))</f>
        <v>Suhail Ishaq</v>
      </c>
      <c r="D360" s="39" t="str">
        <f>INDEX('MO Store'!E:E,MATCH('Week Wise OT Hours'!$G360,'MO Store'!$A:$A,0))</f>
        <v>Brittanie Braggs</v>
      </c>
      <c r="E360" s="39" t="str">
        <f>INDEX('MO Store'!B:B,MATCH('Week Wise OT Hours'!$G360,'MO Store'!$A:$A,0))</f>
        <v>Houston North East</v>
      </c>
      <c r="F360" s="39" t="str">
        <f>INDEX('MO Store'!C:C,MATCH('Week Wise OT Hours'!$G360,'MO Store'!$A:$A,0))</f>
        <v>Antoine Town Center</v>
      </c>
      <c r="G360" s="38">
        <v>209865</v>
      </c>
      <c r="H360" s="40" t="str">
        <f>INDEX('MO Store'!I:I,MATCH('Week Wise OT Hours'!$G360,'MO Store'!$A:$A,0))</f>
        <v>Regular</v>
      </c>
      <c r="I360" s="89" t="s">
        <v>383</v>
      </c>
      <c r="J360" s="90" t="s">
        <v>2533</v>
      </c>
      <c r="K360" s="38">
        <v>0</v>
      </c>
      <c r="L360" s="39">
        <v>0</v>
      </c>
      <c r="M360" s="39">
        <v>0</v>
      </c>
      <c r="N360" s="39">
        <v>0</v>
      </c>
      <c r="O360" s="39">
        <v>0</v>
      </c>
      <c r="P360" s="39">
        <v>0</v>
      </c>
      <c r="Q360" s="39">
        <v>0</v>
      </c>
      <c r="R360" s="39">
        <v>0</v>
      </c>
      <c r="S360" s="39">
        <v>0</v>
      </c>
      <c r="T360" s="39">
        <v>0</v>
      </c>
      <c r="U360" s="39">
        <v>0</v>
      </c>
      <c r="V360" s="39">
        <v>0</v>
      </c>
      <c r="W360" s="39">
        <v>0</v>
      </c>
      <c r="X360" s="39">
        <v>0</v>
      </c>
      <c r="Y360" s="39">
        <v>0</v>
      </c>
      <c r="Z360" s="39">
        <v>0</v>
      </c>
      <c r="AA360" s="39">
        <v>0</v>
      </c>
      <c r="AB360" s="39">
        <v>0</v>
      </c>
      <c r="AC360" s="39">
        <v>0</v>
      </c>
      <c r="AD360" s="39">
        <v>0</v>
      </c>
    </row>
    <row r="361" spans="1:30" x14ac:dyDescent="0.25">
      <c r="A361" s="39" t="str">
        <f>INDEX('MO Store'!D:D,MATCH('Week Wise OT Hours'!$G361,'MO Store'!$A:$A,0))</f>
        <v>Anthony Galichet</v>
      </c>
      <c r="B361" s="39" t="str">
        <f>INDEX('MO Store'!F:F,MATCH('Week Wise OT Hours'!$G361,'MO Store'!$A:$A,0))</f>
        <v>Romio Hamdar</v>
      </c>
      <c r="C361" s="39" t="str">
        <f>INDEX('MO Store'!G:G,MATCH('Week Wise OT Hours'!$G361,'MO Store'!$A:$A,0))</f>
        <v>Carlos Ayala-Level Up</v>
      </c>
      <c r="D361" s="39" t="str">
        <f>INDEX('MO Store'!E:E,MATCH('Week Wise OT Hours'!$G361,'MO Store'!$A:$A,0))</f>
        <v>Brittanie Braggs</v>
      </c>
      <c r="E361" s="39" t="str">
        <f>INDEX('MO Store'!B:B,MATCH('Week Wise OT Hours'!$G361,'MO Store'!$A:$A,0))</f>
        <v>Houston South West</v>
      </c>
      <c r="F361" s="39" t="str">
        <f>INDEX('MO Store'!C:C,MATCH('Week Wise OT Hours'!$G361,'MO Store'!$A:$A,0))</f>
        <v>Bellaire (Hong Kong Mall)</v>
      </c>
      <c r="G361" s="38">
        <v>209866</v>
      </c>
      <c r="H361" s="40" t="str">
        <f>INDEX('MO Store'!I:I,MATCH('Week Wise OT Hours'!$G361,'MO Store'!$A:$A,0))</f>
        <v>Battleship</v>
      </c>
      <c r="I361" s="89" t="s">
        <v>393</v>
      </c>
      <c r="J361" s="90" t="s">
        <v>2534</v>
      </c>
      <c r="K361" s="38">
        <v>0</v>
      </c>
      <c r="L361" s="39">
        <v>0</v>
      </c>
      <c r="M361" s="39">
        <v>0</v>
      </c>
      <c r="N361" s="39">
        <v>0</v>
      </c>
      <c r="O361" s="39">
        <v>0</v>
      </c>
      <c r="P361" s="39">
        <v>0</v>
      </c>
      <c r="Q361" s="39">
        <v>0</v>
      </c>
      <c r="R361" s="39">
        <v>0</v>
      </c>
      <c r="S361" s="39">
        <v>0</v>
      </c>
      <c r="T361" s="39">
        <v>0</v>
      </c>
      <c r="U361" s="39">
        <v>0</v>
      </c>
      <c r="V361" s="39">
        <v>0</v>
      </c>
      <c r="W361" s="39">
        <v>0</v>
      </c>
      <c r="X361" s="39">
        <v>0</v>
      </c>
      <c r="Y361" s="39">
        <v>0</v>
      </c>
      <c r="Z361" s="39">
        <v>0</v>
      </c>
      <c r="AA361" s="39">
        <v>0</v>
      </c>
      <c r="AB361" s="39">
        <v>0</v>
      </c>
      <c r="AC361" s="39">
        <v>0</v>
      </c>
      <c r="AD361" s="39">
        <v>0</v>
      </c>
    </row>
    <row r="362" spans="1:30" x14ac:dyDescent="0.25">
      <c r="A362" s="39" t="str">
        <f>INDEX('MO Store'!D:D,MATCH('Week Wise OT Hours'!$G362,'MO Store'!$A:$A,0))</f>
        <v>Anthony Galichet</v>
      </c>
      <c r="B362" s="39" t="str">
        <f>INDEX('MO Store'!F:F,MATCH('Week Wise OT Hours'!$G362,'MO Store'!$A:$A,0))</f>
        <v>Romio Hamdar</v>
      </c>
      <c r="C362" s="39" t="str">
        <f>INDEX('MO Store'!G:G,MATCH('Week Wise OT Hours'!$G362,'MO Store'!$A:$A,0))</f>
        <v>Veronica Ramos</v>
      </c>
      <c r="D362" s="39" t="str">
        <f>INDEX('MO Store'!E:E,MATCH('Week Wise OT Hours'!$G362,'MO Store'!$A:$A,0))</f>
        <v>Brittanie Braggs</v>
      </c>
      <c r="E362" s="39" t="str">
        <f>INDEX('MO Store'!B:B,MATCH('Week Wise OT Hours'!$G362,'MO Store'!$A:$A,0))</f>
        <v>San Antonio/Laredo</v>
      </c>
      <c r="F362" s="39" t="str">
        <f>INDEX('MO Store'!C:C,MATCH('Week Wise OT Hours'!$G362,'MO Store'!$A:$A,0))</f>
        <v>San Pedro</v>
      </c>
      <c r="G362" s="38">
        <v>215746</v>
      </c>
      <c r="H362" s="40" t="str">
        <f>INDEX('MO Store'!I:I,MATCH('Week Wise OT Hours'!$G362,'MO Store'!$A:$A,0))</f>
        <v>Flagship</v>
      </c>
      <c r="I362" s="89" t="s">
        <v>394</v>
      </c>
      <c r="J362" s="90" t="s">
        <v>2535</v>
      </c>
      <c r="K362" s="38">
        <v>0</v>
      </c>
      <c r="L362" s="39">
        <v>0</v>
      </c>
      <c r="M362" s="39">
        <v>0</v>
      </c>
      <c r="N362" s="39">
        <v>0</v>
      </c>
      <c r="O362" s="39">
        <v>0</v>
      </c>
      <c r="P362" s="39">
        <v>0</v>
      </c>
      <c r="Q362" s="39">
        <v>0</v>
      </c>
      <c r="R362" s="39">
        <v>0</v>
      </c>
      <c r="S362" s="39">
        <v>0</v>
      </c>
      <c r="T362" s="39">
        <v>0</v>
      </c>
      <c r="U362" s="39">
        <v>0</v>
      </c>
      <c r="V362" s="39">
        <v>0</v>
      </c>
      <c r="W362" s="39">
        <v>0</v>
      </c>
      <c r="X362" s="39">
        <v>0</v>
      </c>
      <c r="Y362" s="39">
        <v>0</v>
      </c>
      <c r="Z362" s="39">
        <v>0</v>
      </c>
      <c r="AA362" s="39">
        <v>0</v>
      </c>
      <c r="AB362" s="39">
        <v>0</v>
      </c>
      <c r="AC362" s="39">
        <v>0</v>
      </c>
      <c r="AD362" s="39">
        <v>0</v>
      </c>
    </row>
    <row r="363" spans="1:30" x14ac:dyDescent="0.25">
      <c r="A363" s="39" t="str">
        <f>INDEX('MO Store'!D:D,MATCH('Week Wise OT Hours'!$G363,'MO Store'!$A:$A,0))</f>
        <v>Anthony Galichet</v>
      </c>
      <c r="B363" s="39" t="str">
        <f>INDEX('MO Store'!F:F,MATCH('Week Wise OT Hours'!$G363,'MO Store'!$A:$A,0))</f>
        <v>Romio Hamdar</v>
      </c>
      <c r="C363" s="39" t="str">
        <f>INDEX('MO Store'!G:G,MATCH('Week Wise OT Hours'!$G363,'MO Store'!$A:$A,0))</f>
        <v>Carlos Ayala-Level Up</v>
      </c>
      <c r="D363" s="39" t="str">
        <f>INDEX('MO Store'!E:E,MATCH('Week Wise OT Hours'!$G363,'MO Store'!$A:$A,0))</f>
        <v>Brittanie Braggs</v>
      </c>
      <c r="E363" s="39" t="str">
        <f>INDEX('MO Store'!B:B,MATCH('Week Wise OT Hours'!$G363,'MO Store'!$A:$A,0))</f>
        <v>Houston South West</v>
      </c>
      <c r="F363" s="39" t="str">
        <f>INDEX('MO Store'!C:C,MATCH('Week Wise OT Hours'!$G363,'MO Store'!$A:$A,0))</f>
        <v>Kingsbridge</v>
      </c>
      <c r="G363" s="38">
        <v>209862</v>
      </c>
      <c r="H363" s="40" t="str">
        <f>INDEX('MO Store'!I:I,MATCH('Week Wise OT Hours'!$G363,'MO Store'!$A:$A,0))</f>
        <v>Regular</v>
      </c>
      <c r="I363" s="89" t="s">
        <v>395</v>
      </c>
      <c r="J363" s="90" t="s">
        <v>2536</v>
      </c>
      <c r="K363" s="38">
        <v>0</v>
      </c>
      <c r="L363" s="39">
        <v>0</v>
      </c>
      <c r="M363" s="39">
        <v>0</v>
      </c>
      <c r="N363" s="39">
        <v>0</v>
      </c>
      <c r="O363" s="39">
        <v>0</v>
      </c>
      <c r="P363" s="39">
        <v>0</v>
      </c>
      <c r="Q363" s="39">
        <v>0</v>
      </c>
      <c r="R363" s="39">
        <v>0</v>
      </c>
      <c r="S363" s="39">
        <v>0</v>
      </c>
      <c r="T363" s="39">
        <v>0</v>
      </c>
      <c r="U363" s="39">
        <v>0</v>
      </c>
      <c r="V363" s="39">
        <v>0</v>
      </c>
      <c r="W363" s="39">
        <v>0</v>
      </c>
      <c r="X363" s="39">
        <v>0</v>
      </c>
      <c r="Y363" s="39">
        <v>0</v>
      </c>
      <c r="Z363" s="39">
        <v>0</v>
      </c>
      <c r="AA363" s="39">
        <v>0</v>
      </c>
      <c r="AB363" s="39">
        <v>0</v>
      </c>
      <c r="AC363" s="39">
        <v>0</v>
      </c>
      <c r="AD363" s="39">
        <v>0</v>
      </c>
    </row>
    <row r="364" spans="1:30" x14ac:dyDescent="0.25">
      <c r="A364" s="39" t="str">
        <f>INDEX('MO Store'!D:D,MATCH('Week Wise OT Hours'!$G364,'MO Store'!$A:$A,0))</f>
        <v>Anthony Galichet</v>
      </c>
      <c r="B364" s="39" t="str">
        <f>INDEX('MO Store'!F:F,MATCH('Week Wise OT Hours'!$G364,'MO Store'!$A:$A,0))</f>
        <v>Romio Hamdar</v>
      </c>
      <c r="C364" s="39" t="str">
        <f>INDEX('MO Store'!G:G,MATCH('Week Wise OT Hours'!$G364,'MO Store'!$A:$A,0))</f>
        <v>Suhail Ishaq</v>
      </c>
      <c r="D364" s="39" t="str">
        <f>INDEX('MO Store'!E:E,MATCH('Week Wise OT Hours'!$G364,'MO Store'!$A:$A,0))</f>
        <v>Brittanie Braggs</v>
      </c>
      <c r="E364" s="39" t="str">
        <f>INDEX('MO Store'!B:B,MATCH('Week Wise OT Hours'!$G364,'MO Store'!$A:$A,0))</f>
        <v>Houston North East</v>
      </c>
      <c r="F364" s="39" t="str">
        <f>INDEX('MO Store'!C:C,MATCH('Week Wise OT Hours'!$G364,'MO Store'!$A:$A,0))</f>
        <v>FUQUA Ave</v>
      </c>
      <c r="G364" s="38">
        <v>209867</v>
      </c>
      <c r="H364" s="40" t="str">
        <f>INDEX('MO Store'!I:I,MATCH('Week Wise OT Hours'!$G364,'MO Store'!$A:$A,0))</f>
        <v>Regular</v>
      </c>
      <c r="I364" s="89" t="s">
        <v>397</v>
      </c>
      <c r="J364" s="90" t="s">
        <v>2537</v>
      </c>
      <c r="K364" s="38">
        <v>0</v>
      </c>
      <c r="L364" s="39">
        <v>0</v>
      </c>
      <c r="M364" s="39">
        <v>0</v>
      </c>
      <c r="N364" s="39">
        <v>0</v>
      </c>
      <c r="O364" s="39">
        <v>0</v>
      </c>
      <c r="P364" s="39">
        <v>0</v>
      </c>
      <c r="Q364" s="39">
        <v>0</v>
      </c>
      <c r="R364" s="39">
        <v>0</v>
      </c>
      <c r="S364" s="39">
        <v>0</v>
      </c>
      <c r="T364" s="39">
        <v>0</v>
      </c>
      <c r="U364" s="39">
        <v>0</v>
      </c>
      <c r="V364" s="39">
        <v>0</v>
      </c>
      <c r="W364" s="39">
        <v>0</v>
      </c>
      <c r="X364" s="39">
        <v>0</v>
      </c>
      <c r="Y364" s="39">
        <v>0</v>
      </c>
      <c r="Z364" s="39">
        <v>0</v>
      </c>
      <c r="AA364" s="39">
        <v>0</v>
      </c>
      <c r="AB364" s="39">
        <v>0</v>
      </c>
      <c r="AC364" s="39">
        <v>0</v>
      </c>
      <c r="AD364" s="39">
        <v>0</v>
      </c>
    </row>
    <row r="365" spans="1:30" x14ac:dyDescent="0.25">
      <c r="A365" s="39" t="str">
        <f>INDEX('MO Store'!D:D,MATCH('Week Wise OT Hours'!$G365,'MO Store'!$A:$A,0))</f>
        <v>Anthony Galichet</v>
      </c>
      <c r="B365" s="39" t="str">
        <f>INDEX('MO Store'!F:F,MATCH('Week Wise OT Hours'!$G365,'MO Store'!$A:$A,0))</f>
        <v>Romio Hamdar</v>
      </c>
      <c r="C365" s="39" t="str">
        <f>INDEX('MO Store'!G:G,MATCH('Week Wise OT Hours'!$G365,'MO Store'!$A:$A,0))</f>
        <v>Suhail Ishaq</v>
      </c>
      <c r="D365" s="39" t="str">
        <f>INDEX('MO Store'!E:E,MATCH('Week Wise OT Hours'!$G365,'MO Store'!$A:$A,0))</f>
        <v>Brittanie Braggs</v>
      </c>
      <c r="E365" s="39" t="str">
        <f>INDEX('MO Store'!B:B,MATCH('Week Wise OT Hours'!$G365,'MO Store'!$A:$A,0))</f>
        <v>Houston North East</v>
      </c>
      <c r="F365" s="39" t="str">
        <f>INDEX('MO Store'!C:C,MATCH('Week Wise OT Hours'!$G365,'MO Store'!$A:$A,0))</f>
        <v>Missouri City</v>
      </c>
      <c r="G365" s="38">
        <v>174113</v>
      </c>
      <c r="H365" s="40" t="str">
        <f>INDEX('MO Store'!I:I,MATCH('Week Wise OT Hours'!$G365,'MO Store'!$A:$A,0))</f>
        <v>Regular</v>
      </c>
      <c r="I365" s="89" t="s">
        <v>396</v>
      </c>
      <c r="J365" s="90" t="s">
        <v>2538</v>
      </c>
      <c r="K365" s="38">
        <v>0</v>
      </c>
      <c r="L365" s="39">
        <v>0</v>
      </c>
      <c r="M365" s="39">
        <v>0</v>
      </c>
      <c r="N365" s="39">
        <v>0</v>
      </c>
      <c r="O365" s="39">
        <v>0</v>
      </c>
      <c r="P365" s="39">
        <v>0</v>
      </c>
      <c r="Q365" s="39">
        <v>0</v>
      </c>
      <c r="R365" s="39">
        <v>0</v>
      </c>
      <c r="S365" s="39">
        <v>0</v>
      </c>
      <c r="T365" s="39">
        <v>0</v>
      </c>
      <c r="U365" s="39">
        <v>0</v>
      </c>
      <c r="V365" s="39">
        <v>0</v>
      </c>
      <c r="W365" s="39">
        <v>0</v>
      </c>
      <c r="X365" s="39">
        <v>0</v>
      </c>
      <c r="Y365" s="39">
        <v>0</v>
      </c>
      <c r="Z365" s="39">
        <v>0</v>
      </c>
      <c r="AA365" s="39">
        <v>0</v>
      </c>
      <c r="AB365" s="39">
        <v>0</v>
      </c>
      <c r="AC365" s="39">
        <v>0</v>
      </c>
      <c r="AD365" s="39">
        <v>0</v>
      </c>
    </row>
    <row r="366" spans="1:30" x14ac:dyDescent="0.25">
      <c r="A366" s="39" t="str">
        <f>INDEX('MO Store'!D:D,MATCH('Week Wise OT Hours'!$G366,'MO Store'!$A:$A,0))</f>
        <v>Anthony Galichet</v>
      </c>
      <c r="B366" s="39" t="str">
        <f>INDEX('MO Store'!F:F,MATCH('Week Wise OT Hours'!$G366,'MO Store'!$A:$A,0))</f>
        <v>Romio Hamdar</v>
      </c>
      <c r="C366" s="39" t="str">
        <f>INDEX('MO Store'!G:G,MATCH('Week Wise OT Hours'!$G366,'MO Store'!$A:$A,0))</f>
        <v>Suhail Ishaq</v>
      </c>
      <c r="D366" s="39" t="str">
        <f>INDEX('MO Store'!E:E,MATCH('Week Wise OT Hours'!$G366,'MO Store'!$A:$A,0))</f>
        <v>Brittanie Braggs</v>
      </c>
      <c r="E366" s="39" t="str">
        <f>INDEX('MO Store'!B:B,MATCH('Week Wise OT Hours'!$G366,'MO Store'!$A:$A,0))</f>
        <v>Houston North East</v>
      </c>
      <c r="F366" s="39" t="str">
        <f>INDEX('MO Store'!C:C,MATCH('Week Wise OT Hours'!$G366,'MO Store'!$A:$A,0))</f>
        <v>FUQUA Ave</v>
      </c>
      <c r="G366" s="38">
        <v>209867</v>
      </c>
      <c r="H366" s="40" t="str">
        <f>INDEX('MO Store'!I:I,MATCH('Week Wise OT Hours'!$G366,'MO Store'!$A:$A,0))</f>
        <v>Regular</v>
      </c>
      <c r="I366" s="89" t="s">
        <v>400</v>
      </c>
      <c r="J366" s="90" t="s">
        <v>2539</v>
      </c>
      <c r="K366" s="38">
        <v>0</v>
      </c>
      <c r="L366" s="39">
        <v>0</v>
      </c>
      <c r="M366" s="39">
        <v>0</v>
      </c>
      <c r="N366" s="39">
        <v>0</v>
      </c>
      <c r="O366" s="39">
        <v>0</v>
      </c>
      <c r="P366" s="39">
        <v>0</v>
      </c>
      <c r="Q366" s="39">
        <v>0</v>
      </c>
      <c r="R366" s="39">
        <v>0</v>
      </c>
      <c r="S366" s="39">
        <v>0</v>
      </c>
      <c r="T366" s="39">
        <v>0</v>
      </c>
      <c r="U366" s="39">
        <v>0</v>
      </c>
      <c r="V366" s="39">
        <v>0</v>
      </c>
      <c r="W366" s="39">
        <v>0</v>
      </c>
      <c r="X366" s="39">
        <v>0</v>
      </c>
      <c r="Y366" s="39">
        <v>0</v>
      </c>
      <c r="Z366" s="39">
        <v>0</v>
      </c>
      <c r="AA366" s="39">
        <v>0</v>
      </c>
      <c r="AB366" s="39">
        <v>0</v>
      </c>
      <c r="AC366" s="39">
        <v>0</v>
      </c>
      <c r="AD366" s="39">
        <v>0</v>
      </c>
    </row>
    <row r="367" spans="1:30" x14ac:dyDescent="0.25">
      <c r="A367" s="39" t="str">
        <f>INDEX('MO Store'!D:D,MATCH('Week Wise OT Hours'!$G367,'MO Store'!$A:$A,0))</f>
        <v>Anthony Galichet</v>
      </c>
      <c r="B367" s="39" t="str">
        <f>INDEX('MO Store'!F:F,MATCH('Week Wise OT Hours'!$G367,'MO Store'!$A:$A,0))</f>
        <v>No SD</v>
      </c>
      <c r="C367" s="39" t="str">
        <f>INDEX('MO Store'!G:G,MATCH('Week Wise OT Hours'!$G367,'MO Store'!$A:$A,0))</f>
        <v>North Carolina Market - No TM</v>
      </c>
      <c r="D367" s="39" t="str">
        <f>INDEX('MO Store'!E:E,MATCH('Week Wise OT Hours'!$G367,'MO Store'!$A:$A,0))</f>
        <v>Brittanie Braggs</v>
      </c>
      <c r="E367" s="39" t="str">
        <f>INDEX('MO Store'!B:B,MATCH('Week Wise OT Hours'!$G367,'MO Store'!$A:$A,0))</f>
        <v>North Carolina</v>
      </c>
      <c r="F367" s="39" t="str">
        <f>INDEX('MO Store'!C:C,MATCH('Week Wise OT Hours'!$G367,'MO Store'!$A:$A,0))</f>
        <v>Reidsville Rd</v>
      </c>
      <c r="G367" s="38">
        <v>220742</v>
      </c>
      <c r="H367" s="40" t="str">
        <f>INDEX('MO Store'!I:I,MATCH('Week Wise OT Hours'!$G367,'MO Store'!$A:$A,0))</f>
        <v>Focus</v>
      </c>
      <c r="I367" s="89" t="s">
        <v>403</v>
      </c>
      <c r="J367" s="90" t="s">
        <v>2540</v>
      </c>
      <c r="K367" s="38">
        <v>0</v>
      </c>
      <c r="L367" s="39">
        <v>0</v>
      </c>
      <c r="M367" s="39">
        <v>0</v>
      </c>
      <c r="N367" s="39">
        <v>0</v>
      </c>
      <c r="O367" s="39">
        <v>0</v>
      </c>
      <c r="P367" s="39">
        <v>0</v>
      </c>
      <c r="Q367" s="39">
        <v>0</v>
      </c>
      <c r="R367" s="39">
        <v>0</v>
      </c>
      <c r="S367" s="39">
        <v>0</v>
      </c>
      <c r="T367" s="39">
        <v>0</v>
      </c>
      <c r="U367" s="39">
        <v>0</v>
      </c>
      <c r="V367" s="39">
        <v>0</v>
      </c>
      <c r="W367" s="39">
        <v>0</v>
      </c>
      <c r="X367" s="39">
        <v>0</v>
      </c>
      <c r="Y367" s="39">
        <v>0</v>
      </c>
      <c r="Z367" s="39">
        <v>0</v>
      </c>
      <c r="AA367" s="39">
        <v>0</v>
      </c>
      <c r="AB367" s="39">
        <v>0</v>
      </c>
      <c r="AC367" s="39">
        <v>0</v>
      </c>
      <c r="AD367" s="39">
        <v>0</v>
      </c>
    </row>
    <row r="368" spans="1:30" x14ac:dyDescent="0.25">
      <c r="A368" s="39" t="str">
        <f>INDEX('MO Store'!D:D,MATCH('Week Wise OT Hours'!$G368,'MO Store'!$A:$A,0))</f>
        <v>Anthony Galichet</v>
      </c>
      <c r="B368" s="39" t="str">
        <f>INDEX('MO Store'!F:F,MATCH('Week Wise OT Hours'!$G368,'MO Store'!$A:$A,0))</f>
        <v>No SD</v>
      </c>
      <c r="C368" s="39" t="str">
        <f>INDEX('MO Store'!G:G,MATCH('Week Wise OT Hours'!$G368,'MO Store'!$A:$A,0))</f>
        <v>Jayme Roraff</v>
      </c>
      <c r="D368" s="39" t="str">
        <f>INDEX('MO Store'!E:E,MATCH('Week Wise OT Hours'!$G368,'MO Store'!$A:$A,0))</f>
        <v>Brittanie Braggs</v>
      </c>
      <c r="E368" s="39" t="str">
        <f>INDEX('MO Store'!B:B,MATCH('Week Wise OT Hours'!$G368,'MO Store'!$A:$A,0))</f>
        <v>Wisconsin West</v>
      </c>
      <c r="F368" s="39" t="str">
        <f>INDEX('MO Store'!C:C,MATCH('Week Wise OT Hours'!$G368,'MO Store'!$A:$A,0))</f>
        <v>Richland Center</v>
      </c>
      <c r="G368" s="38">
        <v>240355</v>
      </c>
      <c r="H368" s="40" t="str">
        <f>INDEX('MO Store'!I:I,MATCH('Week Wise OT Hours'!$G368,'MO Store'!$A:$A,0))</f>
        <v>Regular</v>
      </c>
      <c r="I368" s="89" t="s">
        <v>405</v>
      </c>
      <c r="J368" s="90" t="s">
        <v>2541</v>
      </c>
      <c r="K368" s="38">
        <v>0</v>
      </c>
      <c r="L368" s="39">
        <v>0</v>
      </c>
      <c r="M368" s="39">
        <v>0</v>
      </c>
      <c r="N368" s="39">
        <v>0</v>
      </c>
      <c r="O368" s="39">
        <v>0</v>
      </c>
      <c r="P368" s="39">
        <v>0</v>
      </c>
      <c r="Q368" s="39">
        <v>0</v>
      </c>
      <c r="R368" s="39">
        <v>0</v>
      </c>
      <c r="S368" s="39">
        <v>0</v>
      </c>
      <c r="T368" s="39">
        <v>0</v>
      </c>
      <c r="U368" s="39">
        <v>0</v>
      </c>
      <c r="V368" s="39">
        <v>0</v>
      </c>
      <c r="W368" s="39">
        <v>0</v>
      </c>
      <c r="X368" s="39">
        <v>0</v>
      </c>
      <c r="Y368" s="39">
        <v>0</v>
      </c>
      <c r="Z368" s="39">
        <v>0</v>
      </c>
      <c r="AA368" s="39">
        <v>0</v>
      </c>
      <c r="AB368" s="39">
        <v>0</v>
      </c>
      <c r="AC368" s="39">
        <v>0</v>
      </c>
      <c r="AD368" s="39">
        <v>0</v>
      </c>
    </row>
    <row r="369" spans="1:30" x14ac:dyDescent="0.25">
      <c r="A369" s="39" t="str">
        <f>INDEX('MO Store'!D:D,MATCH('Week Wise OT Hours'!$G369,'MO Store'!$A:$A,0))</f>
        <v>Anthony Galichet</v>
      </c>
      <c r="B369" s="39" t="str">
        <f>INDEX('MO Store'!F:F,MATCH('Week Wise OT Hours'!$G369,'MO Store'!$A:$A,0))</f>
        <v>No SD</v>
      </c>
      <c r="C369" s="39" t="str">
        <f>INDEX('MO Store'!G:G,MATCH('Week Wise OT Hours'!$G369,'MO Store'!$A:$A,0))</f>
        <v>Jayme Roraff</v>
      </c>
      <c r="D369" s="39" t="str">
        <f>INDEX('MO Store'!E:E,MATCH('Week Wise OT Hours'!$G369,'MO Store'!$A:$A,0))</f>
        <v>Brittanie Braggs</v>
      </c>
      <c r="E369" s="39" t="str">
        <f>INDEX('MO Store'!B:B,MATCH('Week Wise OT Hours'!$G369,'MO Store'!$A:$A,0))</f>
        <v>Wisconsin East</v>
      </c>
      <c r="F369" s="39" t="str">
        <f>INDEX('MO Store'!C:C,MATCH('Week Wise OT Hours'!$G369,'MO Store'!$A:$A,0))</f>
        <v>WAUKESHA</v>
      </c>
      <c r="G369" s="38">
        <v>176115</v>
      </c>
      <c r="H369" s="40" t="str">
        <f>INDEX('MO Store'!I:I,MATCH('Week Wise OT Hours'!$G369,'MO Store'!$A:$A,0))</f>
        <v>Regular</v>
      </c>
      <c r="I369" s="89" t="s">
        <v>406</v>
      </c>
      <c r="J369" s="90" t="s">
        <v>2542</v>
      </c>
      <c r="K369" s="38">
        <v>0</v>
      </c>
      <c r="L369" s="39">
        <v>0</v>
      </c>
      <c r="M369" s="39">
        <v>0</v>
      </c>
      <c r="N369" s="39">
        <v>0</v>
      </c>
      <c r="O369" s="39">
        <v>0</v>
      </c>
      <c r="P369" s="39">
        <v>0</v>
      </c>
      <c r="Q369" s="39">
        <v>0</v>
      </c>
      <c r="R369" s="39">
        <v>0</v>
      </c>
      <c r="S369" s="39">
        <v>0</v>
      </c>
      <c r="T369" s="39">
        <v>0</v>
      </c>
      <c r="U369" s="39">
        <v>0</v>
      </c>
      <c r="V369" s="39">
        <v>0</v>
      </c>
      <c r="W369" s="39">
        <v>0</v>
      </c>
      <c r="X369" s="39">
        <v>0</v>
      </c>
      <c r="Y369" s="39">
        <v>0</v>
      </c>
      <c r="Z369" s="39">
        <v>0</v>
      </c>
      <c r="AA369" s="39">
        <v>0</v>
      </c>
      <c r="AB369" s="39">
        <v>0</v>
      </c>
      <c r="AC369" s="39">
        <v>0</v>
      </c>
      <c r="AD369" s="39">
        <v>0</v>
      </c>
    </row>
    <row r="370" spans="1:30" x14ac:dyDescent="0.25">
      <c r="A370" s="39" t="str">
        <f>INDEX('MO Store'!D:D,MATCH('Week Wise OT Hours'!$G370,'MO Store'!$A:$A,0))</f>
        <v>Anthony Galichet</v>
      </c>
      <c r="B370" s="39" t="str">
        <f>INDEX('MO Store'!F:F,MATCH('Week Wise OT Hours'!$G370,'MO Store'!$A:$A,0))</f>
        <v>No SD</v>
      </c>
      <c r="C370" s="39" t="str">
        <f>INDEX('MO Store'!G:G,MATCH('Week Wise OT Hours'!$G370,'MO Store'!$A:$A,0))</f>
        <v>Susu Leong</v>
      </c>
      <c r="D370" s="39" t="str">
        <f>INDEX('MO Store'!E:E,MATCH('Week Wise OT Hours'!$G370,'MO Store'!$A:$A,0))</f>
        <v>Brittanie Braggs</v>
      </c>
      <c r="E370" s="39" t="str">
        <f>INDEX('MO Store'!B:B,MATCH('Week Wise OT Hours'!$G370,'MO Store'!$A:$A,0))</f>
        <v>Arizona</v>
      </c>
      <c r="F370" s="39" t="str">
        <f>INDEX('MO Store'!C:C,MATCH('Week Wise OT Hours'!$G370,'MO Store'!$A:$A,0))</f>
        <v>The Groves</v>
      </c>
      <c r="G370" s="38">
        <v>211579</v>
      </c>
      <c r="H370" s="40" t="str">
        <f>INDEX('MO Store'!I:I,MATCH('Week Wise OT Hours'!$G370,'MO Store'!$A:$A,0))</f>
        <v>Regular</v>
      </c>
      <c r="I370" s="89" t="s">
        <v>407</v>
      </c>
      <c r="J370" s="90" t="s">
        <v>2543</v>
      </c>
      <c r="K370" s="38">
        <v>0</v>
      </c>
      <c r="L370" s="39">
        <v>0</v>
      </c>
      <c r="M370" s="39">
        <v>0</v>
      </c>
      <c r="N370" s="39">
        <v>0</v>
      </c>
      <c r="O370" s="39">
        <v>0</v>
      </c>
      <c r="P370" s="39">
        <v>0</v>
      </c>
      <c r="Q370" s="39">
        <v>0</v>
      </c>
      <c r="R370" s="39">
        <v>0</v>
      </c>
      <c r="S370" s="39">
        <v>0</v>
      </c>
      <c r="T370" s="39">
        <v>0</v>
      </c>
      <c r="U370" s="39">
        <v>0</v>
      </c>
      <c r="V370" s="39">
        <v>0</v>
      </c>
      <c r="W370" s="39">
        <v>0</v>
      </c>
      <c r="X370" s="39">
        <v>0</v>
      </c>
      <c r="Y370" s="39">
        <v>0</v>
      </c>
      <c r="Z370" s="39">
        <v>0</v>
      </c>
      <c r="AA370" s="39">
        <v>0</v>
      </c>
      <c r="AB370" s="39">
        <v>0</v>
      </c>
      <c r="AC370" s="39">
        <v>0</v>
      </c>
      <c r="AD370" s="39">
        <v>0</v>
      </c>
    </row>
    <row r="371" spans="1:30" x14ac:dyDescent="0.25">
      <c r="A371" s="39" t="str">
        <f>INDEX('MO Store'!D:D,MATCH('Week Wise OT Hours'!$G371,'MO Store'!$A:$A,0))</f>
        <v>Anthony Galichet</v>
      </c>
      <c r="B371" s="39" t="str">
        <f>INDEX('MO Store'!F:F,MATCH('Week Wise OT Hours'!$G371,'MO Store'!$A:$A,0))</f>
        <v>Romio Hamdar</v>
      </c>
      <c r="C371" s="39" t="str">
        <f>INDEX('MO Store'!G:G,MATCH('Week Wise OT Hours'!$G371,'MO Store'!$A:$A,0))</f>
        <v>Suhail Ishaq</v>
      </c>
      <c r="D371" s="39" t="str">
        <f>INDEX('MO Store'!E:E,MATCH('Week Wise OT Hours'!$G371,'MO Store'!$A:$A,0))</f>
        <v>Brittanie Braggs</v>
      </c>
      <c r="E371" s="39" t="str">
        <f>INDEX('MO Store'!B:B,MATCH('Week Wise OT Hours'!$G371,'MO Store'!$A:$A,0))</f>
        <v>Houston North East</v>
      </c>
      <c r="F371" s="39" t="str">
        <f>INDEX('MO Store'!C:C,MATCH('Week Wise OT Hours'!$G371,'MO Store'!$A:$A,0))</f>
        <v>Antoine Town Center</v>
      </c>
      <c r="G371" s="38">
        <v>209865</v>
      </c>
      <c r="H371" s="40" t="str">
        <f>INDEX('MO Store'!I:I,MATCH('Week Wise OT Hours'!$G371,'MO Store'!$A:$A,0))</f>
        <v>Regular</v>
      </c>
      <c r="I371" s="89" t="s">
        <v>409</v>
      </c>
      <c r="J371" s="90" t="s">
        <v>2544</v>
      </c>
      <c r="K371" s="38">
        <v>0</v>
      </c>
      <c r="L371" s="39">
        <v>0</v>
      </c>
      <c r="M371" s="39">
        <v>0</v>
      </c>
      <c r="N371" s="39">
        <v>0</v>
      </c>
      <c r="O371" s="39">
        <v>0</v>
      </c>
      <c r="P371" s="39">
        <v>0</v>
      </c>
      <c r="Q371" s="39">
        <v>0</v>
      </c>
      <c r="R371" s="39">
        <v>0</v>
      </c>
      <c r="S371" s="39">
        <v>0</v>
      </c>
      <c r="T371" s="39">
        <v>0</v>
      </c>
      <c r="U371" s="39">
        <v>0</v>
      </c>
      <c r="V371" s="39">
        <v>0</v>
      </c>
      <c r="W371" s="39">
        <v>0</v>
      </c>
      <c r="X371" s="39">
        <v>0</v>
      </c>
      <c r="Y371" s="39">
        <v>0</v>
      </c>
      <c r="Z371" s="39">
        <v>0</v>
      </c>
      <c r="AA371" s="39">
        <v>0</v>
      </c>
      <c r="AB371" s="39">
        <v>0</v>
      </c>
      <c r="AC371" s="39">
        <v>0</v>
      </c>
      <c r="AD371" s="39">
        <v>0</v>
      </c>
    </row>
    <row r="372" spans="1:30" x14ac:dyDescent="0.25">
      <c r="A372" s="39" t="str">
        <f>INDEX('MO Store'!D:D,MATCH('Week Wise OT Hours'!$G372,'MO Store'!$A:$A,0))</f>
        <v>Anthony Galichet</v>
      </c>
      <c r="B372" s="39" t="str">
        <f>INDEX('MO Store'!F:F,MATCH('Week Wise OT Hours'!$G372,'MO Store'!$A:$A,0))</f>
        <v>Romio Hamdar</v>
      </c>
      <c r="C372" s="39" t="str">
        <f>INDEX('MO Store'!G:G,MATCH('Week Wise OT Hours'!$G372,'MO Store'!$A:$A,0))</f>
        <v>Suhail Ishaq</v>
      </c>
      <c r="D372" s="39" t="str">
        <f>INDEX('MO Store'!E:E,MATCH('Week Wise OT Hours'!$G372,'MO Store'!$A:$A,0))</f>
        <v>Brittanie Braggs</v>
      </c>
      <c r="E372" s="39" t="str">
        <f>INDEX('MO Store'!B:B,MATCH('Week Wise OT Hours'!$G372,'MO Store'!$A:$A,0))</f>
        <v>Houston North East</v>
      </c>
      <c r="F372" s="39" t="str">
        <f>INDEX('MO Store'!C:C,MATCH('Week Wise OT Hours'!$G372,'MO Store'!$A:$A,0))</f>
        <v>FUQUA Ave</v>
      </c>
      <c r="G372" s="38">
        <v>209867</v>
      </c>
      <c r="H372" s="40" t="str">
        <f>INDEX('MO Store'!I:I,MATCH('Week Wise OT Hours'!$G372,'MO Store'!$A:$A,0))</f>
        <v>Regular</v>
      </c>
      <c r="I372" s="89" t="s">
        <v>413</v>
      </c>
      <c r="J372" s="90" t="s">
        <v>2545</v>
      </c>
      <c r="K372" s="38">
        <v>0</v>
      </c>
      <c r="L372" s="39">
        <v>0</v>
      </c>
      <c r="M372" s="39">
        <v>0</v>
      </c>
      <c r="N372" s="39">
        <v>0</v>
      </c>
      <c r="O372" s="39">
        <v>0</v>
      </c>
      <c r="P372" s="39">
        <v>0</v>
      </c>
      <c r="Q372" s="39">
        <v>0</v>
      </c>
      <c r="R372" s="39">
        <v>0</v>
      </c>
      <c r="S372" s="39">
        <v>0</v>
      </c>
      <c r="T372" s="39">
        <v>0</v>
      </c>
      <c r="U372" s="39">
        <v>0</v>
      </c>
      <c r="V372" s="39">
        <v>0</v>
      </c>
      <c r="W372" s="39">
        <v>0</v>
      </c>
      <c r="X372" s="39">
        <v>0</v>
      </c>
      <c r="Y372" s="39">
        <v>0</v>
      </c>
      <c r="Z372" s="39">
        <v>0</v>
      </c>
      <c r="AA372" s="39">
        <v>0</v>
      </c>
      <c r="AB372" s="39">
        <v>0</v>
      </c>
      <c r="AC372" s="39">
        <v>0</v>
      </c>
      <c r="AD372" s="39">
        <v>0</v>
      </c>
    </row>
    <row r="373" spans="1:30" x14ac:dyDescent="0.25">
      <c r="A373" s="39" t="str">
        <f>INDEX('MO Store'!D:D,MATCH('Week Wise OT Hours'!$G373,'MO Store'!$A:$A,0))</f>
        <v>Anthony Galichet</v>
      </c>
      <c r="B373" s="39" t="str">
        <f>INDEX('MO Store'!F:F,MATCH('Week Wise OT Hours'!$G373,'MO Store'!$A:$A,0))</f>
        <v>Romio Hamdar</v>
      </c>
      <c r="C373" s="39" t="str">
        <f>INDEX('MO Store'!G:G,MATCH('Week Wise OT Hours'!$G373,'MO Store'!$A:$A,0))</f>
        <v>Veronica Ramos</v>
      </c>
      <c r="D373" s="39" t="str">
        <f>INDEX('MO Store'!E:E,MATCH('Week Wise OT Hours'!$G373,'MO Store'!$A:$A,0))</f>
        <v>Brittanie Braggs</v>
      </c>
      <c r="E373" s="39" t="str">
        <f>INDEX('MO Store'!B:B,MATCH('Week Wise OT Hours'!$G373,'MO Store'!$A:$A,0))</f>
        <v>San Antonio/Laredo</v>
      </c>
      <c r="F373" s="39" t="str">
        <f>INDEX('MO Store'!C:C,MATCH('Week Wise OT Hours'!$G373,'MO Store'!$A:$A,0))</f>
        <v>Wurzbach Road</v>
      </c>
      <c r="G373" s="38">
        <v>215745</v>
      </c>
      <c r="H373" s="40" t="str">
        <f>INDEX('MO Store'!I:I,MATCH('Week Wise OT Hours'!$G373,'MO Store'!$A:$A,0))</f>
        <v>Battleship</v>
      </c>
      <c r="I373" s="89" t="s">
        <v>422</v>
      </c>
      <c r="J373" s="90" t="s">
        <v>2546</v>
      </c>
      <c r="K373" s="38">
        <v>0</v>
      </c>
      <c r="L373" s="39">
        <v>0</v>
      </c>
      <c r="M373" s="39">
        <v>0</v>
      </c>
      <c r="N373" s="39">
        <v>0</v>
      </c>
      <c r="O373" s="39">
        <v>0</v>
      </c>
      <c r="P373" s="39">
        <v>0</v>
      </c>
      <c r="Q373" s="39">
        <v>0</v>
      </c>
      <c r="R373" s="39">
        <v>0</v>
      </c>
      <c r="S373" s="39">
        <v>0</v>
      </c>
      <c r="T373" s="39">
        <v>0</v>
      </c>
      <c r="U373" s="39">
        <v>0</v>
      </c>
      <c r="V373" s="39">
        <v>0</v>
      </c>
      <c r="W373" s="39">
        <v>0</v>
      </c>
      <c r="X373" s="39">
        <v>0</v>
      </c>
      <c r="Y373" s="39">
        <v>0</v>
      </c>
      <c r="Z373" s="39">
        <v>0</v>
      </c>
      <c r="AA373" s="39">
        <v>0</v>
      </c>
      <c r="AB373" s="39">
        <v>0</v>
      </c>
      <c r="AC373" s="39">
        <v>0</v>
      </c>
      <c r="AD373" s="39">
        <v>0</v>
      </c>
    </row>
    <row r="374" spans="1:30" x14ac:dyDescent="0.25">
      <c r="A374" s="39" t="str">
        <f>INDEX('MO Store'!D:D,MATCH('Week Wise OT Hours'!$G374,'MO Store'!$A:$A,0))</f>
        <v>Anthony Galichet</v>
      </c>
      <c r="B374" s="39" t="str">
        <f>INDEX('MO Store'!F:F,MATCH('Week Wise OT Hours'!$G374,'MO Store'!$A:$A,0))</f>
        <v>Romio Hamdar</v>
      </c>
      <c r="C374" s="39" t="str">
        <f>INDEX('MO Store'!G:G,MATCH('Week Wise OT Hours'!$G374,'MO Store'!$A:$A,0))</f>
        <v>Isreal Gomez- Level Up</v>
      </c>
      <c r="D374" s="39" t="str">
        <f>INDEX('MO Store'!E:E,MATCH('Week Wise OT Hours'!$G374,'MO Store'!$A:$A,0))</f>
        <v>Brittanie Braggs</v>
      </c>
      <c r="E374" s="39" t="str">
        <f>INDEX('MO Store'!B:B,MATCH('Week Wise OT Hours'!$G374,'MO Store'!$A:$A,0))</f>
        <v>Houston East</v>
      </c>
      <c r="F374" s="39" t="str">
        <f>INDEX('MO Store'!C:C,MATCH('Week Wise OT Hours'!$G374,'MO Store'!$A:$A,0))</f>
        <v>Angleton Harvin Dr</v>
      </c>
      <c r="G374" s="38">
        <v>180412</v>
      </c>
      <c r="H374" s="40" t="str">
        <f>INDEX('MO Store'!I:I,MATCH('Week Wise OT Hours'!$G374,'MO Store'!$A:$A,0))</f>
        <v>Regular</v>
      </c>
      <c r="I374" s="89" t="s">
        <v>423</v>
      </c>
      <c r="J374" s="90" t="s">
        <v>2547</v>
      </c>
      <c r="K374" s="38">
        <v>0</v>
      </c>
      <c r="L374" s="39">
        <v>0</v>
      </c>
      <c r="M374" s="39">
        <v>0</v>
      </c>
      <c r="N374" s="39">
        <v>0</v>
      </c>
      <c r="O374" s="39">
        <v>0</v>
      </c>
      <c r="P374" s="39">
        <v>0</v>
      </c>
      <c r="Q374" s="39">
        <v>0</v>
      </c>
      <c r="R374" s="39">
        <v>0</v>
      </c>
      <c r="S374" s="39">
        <v>0</v>
      </c>
      <c r="T374" s="39">
        <v>0</v>
      </c>
      <c r="U374" s="39">
        <v>0</v>
      </c>
      <c r="V374" s="39">
        <v>0</v>
      </c>
      <c r="W374" s="39">
        <v>0</v>
      </c>
      <c r="X374" s="39">
        <v>0</v>
      </c>
      <c r="Y374" s="39">
        <v>0</v>
      </c>
      <c r="Z374" s="39">
        <v>0</v>
      </c>
      <c r="AA374" s="39">
        <v>0</v>
      </c>
      <c r="AB374" s="39">
        <v>0</v>
      </c>
      <c r="AC374" s="39">
        <v>0</v>
      </c>
      <c r="AD374" s="39">
        <v>0</v>
      </c>
    </row>
    <row r="375" spans="1:30" x14ac:dyDescent="0.25">
      <c r="A375" s="39" t="str">
        <f>INDEX('MO Store'!D:D,MATCH('Week Wise OT Hours'!$G375,'MO Store'!$A:$A,0))</f>
        <v>Anthony Galichet</v>
      </c>
      <c r="B375" s="39" t="str">
        <f>INDEX('MO Store'!F:F,MATCH('Week Wise OT Hours'!$G375,'MO Store'!$A:$A,0))</f>
        <v>Romio Hamdar</v>
      </c>
      <c r="C375" s="39" t="str">
        <f>INDEX('MO Store'!G:G,MATCH('Week Wise OT Hours'!$G375,'MO Store'!$A:$A,0))</f>
        <v>Suhail Ishaq</v>
      </c>
      <c r="D375" s="39" t="str">
        <f>INDEX('MO Store'!E:E,MATCH('Week Wise OT Hours'!$G375,'MO Store'!$A:$A,0))</f>
        <v>Brittanie Braggs</v>
      </c>
      <c r="E375" s="39" t="str">
        <f>INDEX('MO Store'!B:B,MATCH('Week Wise OT Hours'!$G375,'MO Store'!$A:$A,0))</f>
        <v>Houston North East</v>
      </c>
      <c r="F375" s="39" t="str">
        <f>INDEX('MO Store'!C:C,MATCH('Week Wise OT Hours'!$G375,'MO Store'!$A:$A,0))</f>
        <v>Missouri City</v>
      </c>
      <c r="G375" s="38">
        <v>174113</v>
      </c>
      <c r="H375" s="40" t="str">
        <f>INDEX('MO Store'!I:I,MATCH('Week Wise OT Hours'!$G375,'MO Store'!$A:$A,0))</f>
        <v>Regular</v>
      </c>
      <c r="I375" s="89" t="s">
        <v>421</v>
      </c>
      <c r="J375" s="90" t="s">
        <v>2548</v>
      </c>
      <c r="K375" s="38">
        <v>0</v>
      </c>
      <c r="L375" s="39">
        <v>0</v>
      </c>
      <c r="M375" s="39">
        <v>0</v>
      </c>
      <c r="N375" s="39">
        <v>0</v>
      </c>
      <c r="O375" s="39">
        <v>0</v>
      </c>
      <c r="P375" s="39">
        <v>0</v>
      </c>
      <c r="Q375" s="39">
        <v>0</v>
      </c>
      <c r="R375" s="39">
        <v>0</v>
      </c>
      <c r="S375" s="39">
        <v>0</v>
      </c>
      <c r="T375" s="39">
        <v>0</v>
      </c>
      <c r="U375" s="39">
        <v>0</v>
      </c>
      <c r="V375" s="39">
        <v>0</v>
      </c>
      <c r="W375" s="39">
        <v>0</v>
      </c>
      <c r="X375" s="39">
        <v>0</v>
      </c>
      <c r="Y375" s="39">
        <v>0</v>
      </c>
      <c r="Z375" s="39">
        <v>0</v>
      </c>
      <c r="AA375" s="39">
        <v>0</v>
      </c>
      <c r="AB375" s="39">
        <v>0</v>
      </c>
      <c r="AC375" s="39">
        <v>0</v>
      </c>
      <c r="AD375" s="39">
        <v>0</v>
      </c>
    </row>
    <row r="376" spans="1:30" x14ac:dyDescent="0.25">
      <c r="A376" s="39" t="str">
        <f>INDEX('MO Store'!D:D,MATCH('Week Wise OT Hours'!$G376,'MO Store'!$A:$A,0))</f>
        <v>Anthony Galichet</v>
      </c>
      <c r="B376" s="39" t="str">
        <f>INDEX('MO Store'!F:F,MATCH('Week Wise OT Hours'!$G376,'MO Store'!$A:$A,0))</f>
        <v>Romio Hamdar</v>
      </c>
      <c r="C376" s="39" t="str">
        <f>INDEX('MO Store'!G:G,MATCH('Week Wise OT Hours'!$G376,'MO Store'!$A:$A,0))</f>
        <v>Carlos Ayala-Level Up</v>
      </c>
      <c r="D376" s="39" t="str">
        <f>INDEX('MO Store'!E:E,MATCH('Week Wise OT Hours'!$G376,'MO Store'!$A:$A,0))</f>
        <v>Brittanie Braggs</v>
      </c>
      <c r="E376" s="39" t="str">
        <f>INDEX('MO Store'!B:B,MATCH('Week Wise OT Hours'!$G376,'MO Store'!$A:$A,0))</f>
        <v>Houston South West</v>
      </c>
      <c r="F376" s="39" t="str">
        <f>INDEX('MO Store'!C:C,MATCH('Week Wise OT Hours'!$G376,'MO Store'!$A:$A,0))</f>
        <v>The Grid</v>
      </c>
      <c r="G376" s="38">
        <v>209858</v>
      </c>
      <c r="H376" s="40" t="str">
        <f>INDEX('MO Store'!I:I,MATCH('Week Wise OT Hours'!$G376,'MO Store'!$A:$A,0))</f>
        <v>Battleship</v>
      </c>
      <c r="I376" s="89" t="s">
        <v>424</v>
      </c>
      <c r="J376" s="90" t="s">
        <v>2549</v>
      </c>
      <c r="K376" s="38">
        <v>0</v>
      </c>
      <c r="L376" s="39">
        <v>0</v>
      </c>
      <c r="M376" s="39">
        <v>0</v>
      </c>
      <c r="N376" s="39">
        <v>0</v>
      </c>
      <c r="O376" s="39">
        <v>0</v>
      </c>
      <c r="P376" s="39">
        <v>0</v>
      </c>
      <c r="Q376" s="39">
        <v>0</v>
      </c>
      <c r="R376" s="39">
        <v>0</v>
      </c>
      <c r="S376" s="39">
        <v>0</v>
      </c>
      <c r="T376" s="39">
        <v>0</v>
      </c>
      <c r="U376" s="39">
        <v>0</v>
      </c>
      <c r="V376" s="39">
        <v>0</v>
      </c>
      <c r="W376" s="39">
        <v>0</v>
      </c>
      <c r="X376" s="39">
        <v>0</v>
      </c>
      <c r="Y376" s="39">
        <v>0</v>
      </c>
      <c r="Z376" s="39">
        <v>0</v>
      </c>
      <c r="AA376" s="39">
        <v>0</v>
      </c>
      <c r="AB376" s="39">
        <v>0</v>
      </c>
      <c r="AC376" s="39">
        <v>0</v>
      </c>
      <c r="AD376" s="39">
        <v>0</v>
      </c>
    </row>
    <row r="377" spans="1:30" x14ac:dyDescent="0.25">
      <c r="A377" s="39" t="str">
        <f>INDEX('MO Store'!D:D,MATCH('Week Wise OT Hours'!$G377,'MO Store'!$A:$A,0))</f>
        <v>Anthony Galichet</v>
      </c>
      <c r="B377" s="39" t="str">
        <f>INDEX('MO Store'!F:F,MATCH('Week Wise OT Hours'!$G377,'MO Store'!$A:$A,0))</f>
        <v>No SD</v>
      </c>
      <c r="C377" s="39" t="str">
        <f>INDEX('MO Store'!G:G,MATCH('Week Wise OT Hours'!$G377,'MO Store'!$A:$A,0))</f>
        <v>North Carolina Market - No TM</v>
      </c>
      <c r="D377" s="39" t="str">
        <f>INDEX('MO Store'!E:E,MATCH('Week Wise OT Hours'!$G377,'MO Store'!$A:$A,0))</f>
        <v>Brittanie Braggs</v>
      </c>
      <c r="E377" s="39" t="str">
        <f>INDEX('MO Store'!B:B,MATCH('Week Wise OT Hours'!$G377,'MO Store'!$A:$A,0))</f>
        <v>North Carolina</v>
      </c>
      <c r="F377" s="39" t="str">
        <f>INDEX('MO Store'!C:C,MATCH('Week Wise OT Hours'!$G377,'MO Store'!$A:$A,0))</f>
        <v>Winterville NC</v>
      </c>
      <c r="G377" s="38">
        <v>177547</v>
      </c>
      <c r="H377" s="40" t="str">
        <f>INDEX('MO Store'!I:I,MATCH('Week Wise OT Hours'!$G377,'MO Store'!$A:$A,0))</f>
        <v>Regular</v>
      </c>
      <c r="I377" s="89" t="s">
        <v>425</v>
      </c>
      <c r="J377" s="90" t="s">
        <v>2550</v>
      </c>
      <c r="K377" s="38">
        <v>0</v>
      </c>
      <c r="L377" s="39">
        <v>0</v>
      </c>
      <c r="M377" s="39">
        <v>0</v>
      </c>
      <c r="N377" s="39">
        <v>0</v>
      </c>
      <c r="O377" s="39">
        <v>0</v>
      </c>
      <c r="P377" s="39">
        <v>0</v>
      </c>
      <c r="Q377" s="39">
        <v>0</v>
      </c>
      <c r="R377" s="39">
        <v>0</v>
      </c>
      <c r="S377" s="39">
        <v>0</v>
      </c>
      <c r="T377" s="39">
        <v>0</v>
      </c>
      <c r="U377" s="39">
        <v>0</v>
      </c>
      <c r="V377" s="39">
        <v>0</v>
      </c>
      <c r="W377" s="39">
        <v>0</v>
      </c>
      <c r="X377" s="39">
        <v>0</v>
      </c>
      <c r="Y377" s="39">
        <v>0</v>
      </c>
      <c r="Z377" s="39">
        <v>0</v>
      </c>
      <c r="AA377" s="39">
        <v>0</v>
      </c>
      <c r="AB377" s="39">
        <v>0</v>
      </c>
      <c r="AC377" s="39">
        <v>0</v>
      </c>
      <c r="AD377" s="39">
        <v>0</v>
      </c>
    </row>
    <row r="378" spans="1:30" x14ac:dyDescent="0.25">
      <c r="A378" s="39" t="str">
        <f>INDEX('MO Store'!D:D,MATCH('Week Wise OT Hours'!$G378,'MO Store'!$A:$A,0))</f>
        <v>Anthony Galichet</v>
      </c>
      <c r="B378" s="39" t="str">
        <f>INDEX('MO Store'!F:F,MATCH('Week Wise OT Hours'!$G378,'MO Store'!$A:$A,0))</f>
        <v>Romio Hamdar</v>
      </c>
      <c r="C378" s="39" t="str">
        <f>INDEX('MO Store'!G:G,MATCH('Week Wise OT Hours'!$G378,'MO Store'!$A:$A,0))</f>
        <v>Carlos Ayala-Level Up</v>
      </c>
      <c r="D378" s="39" t="str">
        <f>INDEX('MO Store'!E:E,MATCH('Week Wise OT Hours'!$G378,'MO Store'!$A:$A,0))</f>
        <v>Brittanie Braggs</v>
      </c>
      <c r="E378" s="39" t="str">
        <f>INDEX('MO Store'!B:B,MATCH('Week Wise OT Hours'!$G378,'MO Store'!$A:$A,0))</f>
        <v>Houston South West</v>
      </c>
      <c r="F378" s="39" t="str">
        <f>INDEX('MO Store'!C:C,MATCH('Week Wise OT Hours'!$G378,'MO Store'!$A:$A,0))</f>
        <v>Kingsbridge</v>
      </c>
      <c r="G378" s="38">
        <v>209862</v>
      </c>
      <c r="H378" s="40" t="str">
        <f>INDEX('MO Store'!I:I,MATCH('Week Wise OT Hours'!$G378,'MO Store'!$A:$A,0))</f>
        <v>Regular</v>
      </c>
      <c r="I378" s="89" t="s">
        <v>426</v>
      </c>
      <c r="J378" s="90" t="s">
        <v>2551</v>
      </c>
      <c r="K378" s="38">
        <v>0</v>
      </c>
      <c r="L378" s="39">
        <v>0</v>
      </c>
      <c r="M378" s="39">
        <v>0</v>
      </c>
      <c r="N378" s="39">
        <v>0</v>
      </c>
      <c r="O378" s="39">
        <v>0</v>
      </c>
      <c r="P378" s="39">
        <v>0</v>
      </c>
      <c r="Q378" s="39">
        <v>0</v>
      </c>
      <c r="R378" s="39">
        <v>0</v>
      </c>
      <c r="S378" s="39">
        <v>0</v>
      </c>
      <c r="T378" s="39">
        <v>0</v>
      </c>
      <c r="U378" s="39">
        <v>0</v>
      </c>
      <c r="V378" s="39">
        <v>0</v>
      </c>
      <c r="W378" s="39">
        <v>0</v>
      </c>
      <c r="X378" s="39">
        <v>0</v>
      </c>
      <c r="Y378" s="39">
        <v>0</v>
      </c>
      <c r="Z378" s="39">
        <v>0</v>
      </c>
      <c r="AA378" s="39">
        <v>0</v>
      </c>
      <c r="AB378" s="39">
        <v>0</v>
      </c>
      <c r="AC378" s="39">
        <v>0</v>
      </c>
      <c r="AD378" s="39">
        <v>0</v>
      </c>
    </row>
    <row r="379" spans="1:30" x14ac:dyDescent="0.25">
      <c r="A379" s="39" t="str">
        <f>INDEX('MO Store'!D:D,MATCH('Week Wise OT Hours'!$G379,'MO Store'!$A:$A,0))</f>
        <v>Anthony Galichet</v>
      </c>
      <c r="B379" s="39" t="str">
        <f>INDEX('MO Store'!F:F,MATCH('Week Wise OT Hours'!$G379,'MO Store'!$A:$A,0))</f>
        <v>No SD</v>
      </c>
      <c r="C379" s="39" t="str">
        <f>INDEX('MO Store'!G:G,MATCH('Week Wise OT Hours'!$G379,'MO Store'!$A:$A,0))</f>
        <v>Susu Leong</v>
      </c>
      <c r="D379" s="39" t="str">
        <f>INDEX('MO Store'!E:E,MATCH('Week Wise OT Hours'!$G379,'MO Store'!$A:$A,0))</f>
        <v>Brittanie Braggs</v>
      </c>
      <c r="E379" s="39" t="str">
        <f>INDEX('MO Store'!B:B,MATCH('Week Wise OT Hours'!$G379,'MO Store'!$A:$A,0))</f>
        <v>Arizona</v>
      </c>
      <c r="F379" s="39" t="str">
        <f>INDEX('MO Store'!C:C,MATCH('Week Wise OT Hours'!$G379,'MO Store'!$A:$A,0))</f>
        <v>VAL VISTA</v>
      </c>
      <c r="G379" s="38">
        <v>176995</v>
      </c>
      <c r="H379" s="40" t="str">
        <f>INDEX('MO Store'!I:I,MATCH('Week Wise OT Hours'!$G379,'MO Store'!$A:$A,0))</f>
        <v>Regular</v>
      </c>
      <c r="I379" s="89" t="s">
        <v>433</v>
      </c>
      <c r="J379" s="90" t="s">
        <v>2552</v>
      </c>
      <c r="K379" s="38">
        <v>0</v>
      </c>
      <c r="L379" s="39">
        <v>0</v>
      </c>
      <c r="M379" s="39">
        <v>0</v>
      </c>
      <c r="N379" s="39">
        <v>0</v>
      </c>
      <c r="O379" s="39">
        <v>0</v>
      </c>
      <c r="P379" s="39">
        <v>0</v>
      </c>
      <c r="Q379" s="39">
        <v>0</v>
      </c>
      <c r="R379" s="39">
        <v>0</v>
      </c>
      <c r="S379" s="39">
        <v>0</v>
      </c>
      <c r="T379" s="39">
        <v>0</v>
      </c>
      <c r="U379" s="39">
        <v>0</v>
      </c>
      <c r="V379" s="39">
        <v>0</v>
      </c>
      <c r="W379" s="39">
        <v>0</v>
      </c>
      <c r="X379" s="39">
        <v>0</v>
      </c>
      <c r="Y379" s="39">
        <v>0</v>
      </c>
      <c r="Z379" s="39">
        <v>0</v>
      </c>
      <c r="AA379" s="39">
        <v>0</v>
      </c>
      <c r="AB379" s="39">
        <v>0</v>
      </c>
      <c r="AC379" s="39">
        <v>0</v>
      </c>
      <c r="AD379" s="39">
        <v>0</v>
      </c>
    </row>
    <row r="380" spans="1:30" x14ac:dyDescent="0.25">
      <c r="A380" s="39" t="str">
        <f>INDEX('MO Store'!D:D,MATCH('Week Wise OT Hours'!$G380,'MO Store'!$A:$A,0))</f>
        <v>Anthony Galichet</v>
      </c>
      <c r="B380" s="39" t="str">
        <f>INDEX('MO Store'!F:F,MATCH('Week Wise OT Hours'!$G380,'MO Store'!$A:$A,0))</f>
        <v>No SD</v>
      </c>
      <c r="C380" s="39" t="str">
        <f>INDEX('MO Store'!G:G,MATCH('Week Wise OT Hours'!$G380,'MO Store'!$A:$A,0))</f>
        <v>Jayme Roraff</v>
      </c>
      <c r="D380" s="39" t="str">
        <f>INDEX('MO Store'!E:E,MATCH('Week Wise OT Hours'!$G380,'MO Store'!$A:$A,0))</f>
        <v>Brittanie Braggs</v>
      </c>
      <c r="E380" s="39" t="str">
        <f>INDEX('MO Store'!B:B,MATCH('Week Wise OT Hours'!$G380,'MO Store'!$A:$A,0))</f>
        <v>Wisconsin West</v>
      </c>
      <c r="F380" s="39" t="str">
        <f>INDEX('MO Store'!C:C,MATCH('Week Wise OT Hours'!$G380,'MO Store'!$A:$A,0))</f>
        <v>Richland Center</v>
      </c>
      <c r="G380" s="38">
        <v>240355</v>
      </c>
      <c r="H380" s="40" t="str">
        <f>INDEX('MO Store'!I:I,MATCH('Week Wise OT Hours'!$G380,'MO Store'!$A:$A,0))</f>
        <v>Regular</v>
      </c>
      <c r="I380" s="89" t="s">
        <v>427</v>
      </c>
      <c r="J380" s="90" t="s">
        <v>2553</v>
      </c>
      <c r="K380" s="38">
        <v>0</v>
      </c>
      <c r="L380" s="39">
        <v>0</v>
      </c>
      <c r="M380" s="39">
        <v>0</v>
      </c>
      <c r="N380" s="39">
        <v>0</v>
      </c>
      <c r="O380" s="39">
        <v>0</v>
      </c>
      <c r="P380" s="39">
        <v>0</v>
      </c>
      <c r="Q380" s="39">
        <v>0</v>
      </c>
      <c r="R380" s="39">
        <v>0</v>
      </c>
      <c r="S380" s="39">
        <v>0</v>
      </c>
      <c r="T380" s="39">
        <v>0</v>
      </c>
      <c r="U380" s="39">
        <v>0</v>
      </c>
      <c r="V380" s="39">
        <v>0</v>
      </c>
      <c r="W380" s="39">
        <v>0</v>
      </c>
      <c r="X380" s="39">
        <v>0</v>
      </c>
      <c r="Y380" s="39">
        <v>0</v>
      </c>
      <c r="Z380" s="39">
        <v>0</v>
      </c>
      <c r="AA380" s="39">
        <v>0</v>
      </c>
      <c r="AB380" s="39">
        <v>0</v>
      </c>
      <c r="AC380" s="39">
        <v>0</v>
      </c>
      <c r="AD380" s="39">
        <v>0</v>
      </c>
    </row>
    <row r="381" spans="1:30" x14ac:dyDescent="0.25">
      <c r="A381" s="39" t="str">
        <f>INDEX('MO Store'!D:D,MATCH('Week Wise OT Hours'!$G381,'MO Store'!$A:$A,0))</f>
        <v>Anthony Galichet</v>
      </c>
      <c r="B381" s="39" t="str">
        <f>INDEX('MO Store'!F:F,MATCH('Week Wise OT Hours'!$G381,'MO Store'!$A:$A,0))</f>
        <v>Romio Hamdar</v>
      </c>
      <c r="C381" s="39" t="str">
        <f>INDEX('MO Store'!G:G,MATCH('Week Wise OT Hours'!$G381,'MO Store'!$A:$A,0))</f>
        <v>Carlos Ayala-Level Up</v>
      </c>
      <c r="D381" s="39" t="str">
        <f>INDEX('MO Store'!E:E,MATCH('Week Wise OT Hours'!$G381,'MO Store'!$A:$A,0))</f>
        <v>Brittanie Braggs</v>
      </c>
      <c r="E381" s="39" t="str">
        <f>INDEX('MO Store'!B:B,MATCH('Week Wise OT Hours'!$G381,'MO Store'!$A:$A,0))</f>
        <v>Houston South West</v>
      </c>
      <c r="F381" s="39" t="str">
        <f>INDEX('MO Store'!C:C,MATCH('Week Wise OT Hours'!$G381,'MO Store'!$A:$A,0))</f>
        <v>Kingsbridge</v>
      </c>
      <c r="G381" s="38">
        <v>209862</v>
      </c>
      <c r="H381" s="40" t="str">
        <f>INDEX('MO Store'!I:I,MATCH('Week Wise OT Hours'!$G381,'MO Store'!$A:$A,0))</f>
        <v>Regular</v>
      </c>
      <c r="I381" s="89" t="s">
        <v>428</v>
      </c>
      <c r="J381" s="90" t="s">
        <v>2554</v>
      </c>
      <c r="K381" s="38">
        <v>0</v>
      </c>
      <c r="L381" s="39">
        <v>0</v>
      </c>
      <c r="M381" s="39">
        <v>0</v>
      </c>
      <c r="N381" s="39">
        <v>0</v>
      </c>
      <c r="O381" s="39">
        <v>0</v>
      </c>
      <c r="P381" s="39">
        <v>0</v>
      </c>
      <c r="Q381" s="39">
        <v>0</v>
      </c>
      <c r="R381" s="39">
        <v>0</v>
      </c>
      <c r="S381" s="39">
        <v>0</v>
      </c>
      <c r="T381" s="39">
        <v>0</v>
      </c>
      <c r="U381" s="39">
        <v>0</v>
      </c>
      <c r="V381" s="39">
        <v>0</v>
      </c>
      <c r="W381" s="39">
        <v>0</v>
      </c>
      <c r="X381" s="39">
        <v>0</v>
      </c>
      <c r="Y381" s="39">
        <v>0</v>
      </c>
      <c r="Z381" s="39">
        <v>0</v>
      </c>
      <c r="AA381" s="39">
        <v>0</v>
      </c>
      <c r="AB381" s="39">
        <v>0</v>
      </c>
      <c r="AC381" s="39">
        <v>0</v>
      </c>
      <c r="AD381" s="39">
        <v>0</v>
      </c>
    </row>
    <row r="382" spans="1:30" x14ac:dyDescent="0.25">
      <c r="A382" s="39" t="str">
        <f>INDEX('MO Store'!D:D,MATCH('Week Wise OT Hours'!$G382,'MO Store'!$A:$A,0))</f>
        <v>Anthony Galichet</v>
      </c>
      <c r="B382" s="39" t="str">
        <f>INDEX('MO Store'!F:F,MATCH('Week Wise OT Hours'!$G382,'MO Store'!$A:$A,0))</f>
        <v>Romio Hamdar</v>
      </c>
      <c r="C382" s="39" t="str">
        <f>INDEX('MO Store'!G:G,MATCH('Week Wise OT Hours'!$G382,'MO Store'!$A:$A,0))</f>
        <v>Carlos Ayala-Level Up</v>
      </c>
      <c r="D382" s="39" t="str">
        <f>INDEX('MO Store'!E:E,MATCH('Week Wise OT Hours'!$G382,'MO Store'!$A:$A,0))</f>
        <v>Brittanie Braggs</v>
      </c>
      <c r="E382" s="39" t="str">
        <f>INDEX('MO Store'!B:B,MATCH('Week Wise OT Hours'!$G382,'MO Store'!$A:$A,0))</f>
        <v>Houston South West</v>
      </c>
      <c r="F382" s="39" t="str">
        <f>INDEX('MO Store'!C:C,MATCH('Week Wise OT Hours'!$G382,'MO Store'!$A:$A,0))</f>
        <v>Kingsbridge</v>
      </c>
      <c r="G382" s="38">
        <v>209862</v>
      </c>
      <c r="H382" s="40" t="str">
        <f>INDEX('MO Store'!I:I,MATCH('Week Wise OT Hours'!$G382,'MO Store'!$A:$A,0))</f>
        <v>Regular</v>
      </c>
      <c r="I382" s="89" t="s">
        <v>429</v>
      </c>
      <c r="J382" s="90" t="s">
        <v>2555</v>
      </c>
      <c r="K382" s="38">
        <v>0</v>
      </c>
      <c r="L382" s="39">
        <v>0</v>
      </c>
      <c r="M382" s="39">
        <v>0</v>
      </c>
      <c r="N382" s="39">
        <v>0</v>
      </c>
      <c r="O382" s="39">
        <v>0</v>
      </c>
      <c r="P382" s="39">
        <v>0</v>
      </c>
      <c r="Q382" s="39">
        <v>0</v>
      </c>
      <c r="R382" s="39">
        <v>0</v>
      </c>
      <c r="S382" s="39">
        <v>0</v>
      </c>
      <c r="T382" s="39">
        <v>0</v>
      </c>
      <c r="U382" s="39">
        <v>0</v>
      </c>
      <c r="V382" s="39">
        <v>0</v>
      </c>
      <c r="W382" s="39">
        <v>0</v>
      </c>
      <c r="X382" s="39">
        <v>0</v>
      </c>
      <c r="Y382" s="39">
        <v>0</v>
      </c>
      <c r="Z382" s="39">
        <v>0</v>
      </c>
      <c r="AA382" s="39">
        <v>0</v>
      </c>
      <c r="AB382" s="39">
        <v>0</v>
      </c>
      <c r="AC382" s="39">
        <v>0</v>
      </c>
      <c r="AD382" s="39">
        <v>0</v>
      </c>
    </row>
    <row r="383" spans="1:30" x14ac:dyDescent="0.25">
      <c r="A383" s="39" t="str">
        <f>INDEX('MO Store'!D:D,MATCH('Week Wise OT Hours'!$G383,'MO Store'!$A:$A,0))</f>
        <v>Anthony Galichet</v>
      </c>
      <c r="B383" s="39" t="str">
        <f>INDEX('MO Store'!F:F,MATCH('Week Wise OT Hours'!$G383,'MO Store'!$A:$A,0))</f>
        <v>Romio Hamdar</v>
      </c>
      <c r="C383" s="39" t="str">
        <f>INDEX('MO Store'!G:G,MATCH('Week Wise OT Hours'!$G383,'MO Store'!$A:$A,0))</f>
        <v>Carlos Ayala-Level Up</v>
      </c>
      <c r="D383" s="39" t="str">
        <f>INDEX('MO Store'!E:E,MATCH('Week Wise OT Hours'!$G383,'MO Store'!$A:$A,0))</f>
        <v>Brittanie Braggs</v>
      </c>
      <c r="E383" s="39" t="str">
        <f>INDEX('MO Store'!B:B,MATCH('Week Wise OT Hours'!$G383,'MO Store'!$A:$A,0))</f>
        <v>Houston South West</v>
      </c>
      <c r="F383" s="39" t="str">
        <f>INDEX('MO Store'!C:C,MATCH('Week Wise OT Hours'!$G383,'MO Store'!$A:$A,0))</f>
        <v>Presidio</v>
      </c>
      <c r="G383" s="38">
        <v>211049</v>
      </c>
      <c r="H383" s="40" t="str">
        <f>INDEX('MO Store'!I:I,MATCH('Week Wise OT Hours'!$G383,'MO Store'!$A:$A,0))</f>
        <v>Regular</v>
      </c>
      <c r="I383" s="89" t="s">
        <v>431</v>
      </c>
      <c r="J383" s="90" t="s">
        <v>2209</v>
      </c>
      <c r="K383" s="38">
        <v>0</v>
      </c>
      <c r="L383" s="39">
        <v>0</v>
      </c>
      <c r="M383" s="39">
        <v>0</v>
      </c>
      <c r="N383" s="39">
        <v>0</v>
      </c>
      <c r="O383" s="39">
        <v>0</v>
      </c>
      <c r="P383" s="39">
        <v>0</v>
      </c>
      <c r="Q383" s="39">
        <v>0</v>
      </c>
      <c r="R383" s="39">
        <v>0</v>
      </c>
      <c r="S383" s="39">
        <v>0</v>
      </c>
      <c r="T383" s="39">
        <v>0</v>
      </c>
      <c r="U383" s="39">
        <v>0</v>
      </c>
      <c r="V383" s="39">
        <v>0</v>
      </c>
      <c r="W383" s="39">
        <v>0</v>
      </c>
      <c r="X383" s="39">
        <v>0</v>
      </c>
      <c r="Y383" s="39">
        <v>0</v>
      </c>
      <c r="Z383" s="39">
        <v>0</v>
      </c>
      <c r="AA383" s="39">
        <v>0.02</v>
      </c>
      <c r="AB383" s="39">
        <v>0</v>
      </c>
      <c r="AC383" s="39">
        <v>0</v>
      </c>
      <c r="AD383" s="39">
        <v>0</v>
      </c>
    </row>
    <row r="384" spans="1:30" x14ac:dyDescent="0.25">
      <c r="A384" s="39" t="str">
        <f>INDEX('MO Store'!D:D,MATCH('Week Wise OT Hours'!$G384,'MO Store'!$A:$A,0))</f>
        <v>Anthony Galichet</v>
      </c>
      <c r="B384" s="39" t="str">
        <f>INDEX('MO Store'!F:F,MATCH('Week Wise OT Hours'!$G384,'MO Store'!$A:$A,0))</f>
        <v>No SD</v>
      </c>
      <c r="C384" s="39" t="str">
        <f>INDEX('MO Store'!G:G,MATCH('Week Wise OT Hours'!$G384,'MO Store'!$A:$A,0))</f>
        <v>North Carolina Market - No TM</v>
      </c>
      <c r="D384" s="39" t="str">
        <f>INDEX('MO Store'!E:E,MATCH('Week Wise OT Hours'!$G384,'MO Store'!$A:$A,0))</f>
        <v>Brittanie Braggs</v>
      </c>
      <c r="E384" s="39" t="str">
        <f>INDEX('MO Store'!B:B,MATCH('Week Wise OT Hours'!$G384,'MO Store'!$A:$A,0))</f>
        <v>North Carolina</v>
      </c>
      <c r="F384" s="39" t="str">
        <f>INDEX('MO Store'!C:C,MATCH('Week Wise OT Hours'!$G384,'MO Store'!$A:$A,0))</f>
        <v>Winterville NC</v>
      </c>
      <c r="G384" s="38">
        <v>177547</v>
      </c>
      <c r="H384" s="40" t="str">
        <f>INDEX('MO Store'!I:I,MATCH('Week Wise OT Hours'!$G384,'MO Store'!$A:$A,0))</f>
        <v>Regular</v>
      </c>
      <c r="I384" s="89" t="s">
        <v>437</v>
      </c>
      <c r="J384" s="90" t="s">
        <v>2556</v>
      </c>
      <c r="K384" s="38">
        <v>0</v>
      </c>
      <c r="L384" s="39">
        <v>0</v>
      </c>
      <c r="M384" s="39">
        <v>0</v>
      </c>
      <c r="N384" s="39">
        <v>0</v>
      </c>
      <c r="O384" s="39">
        <v>0</v>
      </c>
      <c r="P384" s="39">
        <v>0</v>
      </c>
      <c r="Q384" s="39">
        <v>0</v>
      </c>
      <c r="R384" s="39">
        <v>0</v>
      </c>
      <c r="S384" s="39">
        <v>0</v>
      </c>
      <c r="T384" s="39">
        <v>0</v>
      </c>
      <c r="U384" s="39">
        <v>0</v>
      </c>
      <c r="V384" s="39">
        <v>0</v>
      </c>
      <c r="W384" s="39">
        <v>0</v>
      </c>
      <c r="X384" s="39">
        <v>0</v>
      </c>
      <c r="Y384" s="39">
        <v>0</v>
      </c>
      <c r="Z384" s="39">
        <v>0</v>
      </c>
      <c r="AA384" s="39">
        <v>0</v>
      </c>
      <c r="AB384" s="39">
        <v>0</v>
      </c>
      <c r="AC384" s="39">
        <v>0</v>
      </c>
      <c r="AD384" s="39">
        <v>0</v>
      </c>
    </row>
    <row r="385" spans="1:30" x14ac:dyDescent="0.25">
      <c r="A385" s="39" t="str">
        <f>INDEX('MO Store'!D:D,MATCH('Week Wise OT Hours'!$G385,'MO Store'!$A:$A,0))</f>
        <v>Anthony Galichet</v>
      </c>
      <c r="B385" s="39" t="str">
        <f>INDEX('MO Store'!F:F,MATCH('Week Wise OT Hours'!$G385,'MO Store'!$A:$A,0))</f>
        <v>No SD</v>
      </c>
      <c r="C385" s="39" t="str">
        <f>INDEX('MO Store'!G:G,MATCH('Week Wise OT Hours'!$G385,'MO Store'!$A:$A,0))</f>
        <v>Susu Leong</v>
      </c>
      <c r="D385" s="39" t="str">
        <f>INDEX('MO Store'!E:E,MATCH('Week Wise OT Hours'!$G385,'MO Store'!$A:$A,0))</f>
        <v>Brittanie Braggs</v>
      </c>
      <c r="E385" s="39" t="str">
        <f>INDEX('MO Store'!B:B,MATCH('Week Wise OT Hours'!$G385,'MO Store'!$A:$A,0))</f>
        <v>Arizona</v>
      </c>
      <c r="F385" s="39" t="str">
        <f>INDEX('MO Store'!C:C,MATCH('Week Wise OT Hours'!$G385,'MO Store'!$A:$A,0))</f>
        <v>The Groves</v>
      </c>
      <c r="G385" s="38">
        <v>211579</v>
      </c>
      <c r="H385" s="40" t="str">
        <f>INDEX('MO Store'!I:I,MATCH('Week Wise OT Hours'!$G385,'MO Store'!$A:$A,0))</f>
        <v>Regular</v>
      </c>
      <c r="I385" s="89" t="s">
        <v>440</v>
      </c>
      <c r="J385" s="90" t="s">
        <v>2557</v>
      </c>
      <c r="K385" s="38">
        <v>0</v>
      </c>
      <c r="L385" s="39">
        <v>0</v>
      </c>
      <c r="M385" s="39">
        <v>0</v>
      </c>
      <c r="N385" s="39">
        <v>0</v>
      </c>
      <c r="O385" s="39">
        <v>0</v>
      </c>
      <c r="P385" s="39">
        <v>0</v>
      </c>
      <c r="Q385" s="39">
        <v>0</v>
      </c>
      <c r="R385" s="39">
        <v>0</v>
      </c>
      <c r="S385" s="39">
        <v>0</v>
      </c>
      <c r="T385" s="39">
        <v>0</v>
      </c>
      <c r="U385" s="39">
        <v>0</v>
      </c>
      <c r="V385" s="39">
        <v>0</v>
      </c>
      <c r="W385" s="39">
        <v>0</v>
      </c>
      <c r="X385" s="39">
        <v>0</v>
      </c>
      <c r="Y385" s="39">
        <v>0</v>
      </c>
      <c r="Z385" s="39">
        <v>0</v>
      </c>
      <c r="AA385" s="39">
        <v>0</v>
      </c>
      <c r="AB385" s="39">
        <v>0</v>
      </c>
      <c r="AC385" s="39">
        <v>0</v>
      </c>
      <c r="AD385" s="39">
        <v>0</v>
      </c>
    </row>
    <row r="386" spans="1:30" x14ac:dyDescent="0.25">
      <c r="A386" s="39" t="str">
        <f>INDEX('MO Store'!D:D,MATCH('Week Wise OT Hours'!$G386,'MO Store'!$A:$A,0))</f>
        <v>Anthony Galichet</v>
      </c>
      <c r="B386" s="39" t="str">
        <f>INDEX('MO Store'!F:F,MATCH('Week Wise OT Hours'!$G386,'MO Store'!$A:$A,0))</f>
        <v>No SD</v>
      </c>
      <c r="C386" s="39" t="str">
        <f>INDEX('MO Store'!G:G,MATCH('Week Wise OT Hours'!$G386,'MO Store'!$A:$A,0))</f>
        <v>Susu Leong</v>
      </c>
      <c r="D386" s="39" t="str">
        <f>INDEX('MO Store'!E:E,MATCH('Week Wise OT Hours'!$G386,'MO Store'!$A:$A,0))</f>
        <v>Brittanie Braggs</v>
      </c>
      <c r="E386" s="39" t="str">
        <f>INDEX('MO Store'!B:B,MATCH('Week Wise OT Hours'!$G386,'MO Store'!$A:$A,0))</f>
        <v>Arizona</v>
      </c>
      <c r="F386" s="39" t="str">
        <f>INDEX('MO Store'!C:C,MATCH('Week Wise OT Hours'!$G386,'MO Store'!$A:$A,0))</f>
        <v>Bethany Home</v>
      </c>
      <c r="G386" s="38">
        <v>216514</v>
      </c>
      <c r="H386" s="40" t="str">
        <f>INDEX('MO Store'!I:I,MATCH('Week Wise OT Hours'!$G386,'MO Store'!$A:$A,0))</f>
        <v>Regular</v>
      </c>
      <c r="I386" s="89" t="s">
        <v>441</v>
      </c>
      <c r="J386" s="90" t="s">
        <v>2558</v>
      </c>
      <c r="K386" s="38">
        <v>0</v>
      </c>
      <c r="L386" s="39">
        <v>0</v>
      </c>
      <c r="M386" s="39">
        <v>0</v>
      </c>
      <c r="N386" s="39">
        <v>0</v>
      </c>
      <c r="O386" s="39">
        <v>0</v>
      </c>
      <c r="P386" s="39">
        <v>0</v>
      </c>
      <c r="Q386" s="39">
        <v>0</v>
      </c>
      <c r="R386" s="39">
        <v>0</v>
      </c>
      <c r="S386" s="39">
        <v>0</v>
      </c>
      <c r="T386" s="39">
        <v>0</v>
      </c>
      <c r="U386" s="39">
        <v>0</v>
      </c>
      <c r="V386" s="39">
        <v>0</v>
      </c>
      <c r="W386" s="39">
        <v>0</v>
      </c>
      <c r="X386" s="39">
        <v>0</v>
      </c>
      <c r="Y386" s="39">
        <v>0</v>
      </c>
      <c r="Z386" s="39">
        <v>0</v>
      </c>
      <c r="AA386" s="39">
        <v>0</v>
      </c>
      <c r="AB386" s="39">
        <v>0</v>
      </c>
      <c r="AC386" s="39">
        <v>0</v>
      </c>
      <c r="AD386" s="39">
        <v>0</v>
      </c>
    </row>
    <row r="387" spans="1:30" x14ac:dyDescent="0.25">
      <c r="A387" s="39" t="str">
        <f>INDEX('MO Store'!D:D,MATCH('Week Wise OT Hours'!$G387,'MO Store'!$A:$A,0))</f>
        <v>Anthony Galichet</v>
      </c>
      <c r="B387" s="39" t="str">
        <f>INDEX('MO Store'!F:F,MATCH('Week Wise OT Hours'!$G387,'MO Store'!$A:$A,0))</f>
        <v>Romio Hamdar</v>
      </c>
      <c r="C387" s="39" t="str">
        <f>INDEX('MO Store'!G:G,MATCH('Week Wise OT Hours'!$G387,'MO Store'!$A:$A,0))</f>
        <v>Suhail Ishaq</v>
      </c>
      <c r="D387" s="39" t="str">
        <f>INDEX('MO Store'!E:E,MATCH('Week Wise OT Hours'!$G387,'MO Store'!$A:$A,0))</f>
        <v>Brittanie Braggs</v>
      </c>
      <c r="E387" s="39" t="str">
        <f>INDEX('MO Store'!B:B,MATCH('Week Wise OT Hours'!$G387,'MO Store'!$A:$A,0))</f>
        <v>Houston North East</v>
      </c>
      <c r="F387" s="39" t="str">
        <f>INDEX('MO Store'!C:C,MATCH('Week Wise OT Hours'!$G387,'MO Store'!$A:$A,0))</f>
        <v>FUQUA Ave</v>
      </c>
      <c r="G387" s="38">
        <v>209867</v>
      </c>
      <c r="H387" s="40" t="str">
        <f>INDEX('MO Store'!I:I,MATCH('Week Wise OT Hours'!$G387,'MO Store'!$A:$A,0))</f>
        <v>Regular</v>
      </c>
      <c r="I387" s="89" t="s">
        <v>450</v>
      </c>
      <c r="J387" s="90" t="s">
        <v>2559</v>
      </c>
      <c r="K387" s="38">
        <v>0</v>
      </c>
      <c r="L387" s="39">
        <v>0</v>
      </c>
      <c r="M387" s="39">
        <v>0</v>
      </c>
      <c r="N387" s="39">
        <v>0</v>
      </c>
      <c r="O387" s="39">
        <v>0</v>
      </c>
      <c r="P387" s="39">
        <v>0</v>
      </c>
      <c r="Q387" s="39">
        <v>0</v>
      </c>
      <c r="R387" s="39">
        <v>0</v>
      </c>
      <c r="S387" s="39">
        <v>0</v>
      </c>
      <c r="T387" s="39">
        <v>0</v>
      </c>
      <c r="U387" s="39">
        <v>0</v>
      </c>
      <c r="V387" s="39">
        <v>0</v>
      </c>
      <c r="W387" s="39">
        <v>0</v>
      </c>
      <c r="X387" s="39">
        <v>0</v>
      </c>
      <c r="Y387" s="39">
        <v>0</v>
      </c>
      <c r="Z387" s="39">
        <v>0</v>
      </c>
      <c r="AA387" s="39">
        <v>0</v>
      </c>
      <c r="AB387" s="39">
        <v>0</v>
      </c>
      <c r="AC387" s="39">
        <v>0</v>
      </c>
      <c r="AD387" s="39">
        <v>0</v>
      </c>
    </row>
    <row r="388" spans="1:30" x14ac:dyDescent="0.25">
      <c r="A388" s="39" t="str">
        <f>INDEX('MO Store'!D:D,MATCH('Week Wise OT Hours'!$G388,'MO Store'!$A:$A,0))</f>
        <v>Anthony Galichet</v>
      </c>
      <c r="B388" s="39" t="str">
        <f>INDEX('MO Store'!F:F,MATCH('Week Wise OT Hours'!$G388,'MO Store'!$A:$A,0))</f>
        <v>No SD</v>
      </c>
      <c r="C388" s="39" t="str">
        <f>INDEX('MO Store'!G:G,MATCH('Week Wise OT Hours'!$G388,'MO Store'!$A:$A,0))</f>
        <v>North Carolina Market - No TM</v>
      </c>
      <c r="D388" s="39" t="str">
        <f>INDEX('MO Store'!E:E,MATCH('Week Wise OT Hours'!$G388,'MO Store'!$A:$A,0))</f>
        <v>Brittanie Braggs</v>
      </c>
      <c r="E388" s="39" t="str">
        <f>INDEX('MO Store'!B:B,MATCH('Week Wise OT Hours'!$G388,'MO Store'!$A:$A,0))</f>
        <v>North Carolina</v>
      </c>
      <c r="F388" s="39" t="str">
        <f>INDEX('MO Store'!C:C,MATCH('Week Wise OT Hours'!$G388,'MO Store'!$A:$A,0))</f>
        <v>Durham</v>
      </c>
      <c r="G388" s="38">
        <v>216129</v>
      </c>
      <c r="H388" s="40" t="str">
        <f>INDEX('MO Store'!I:I,MATCH('Week Wise OT Hours'!$G388,'MO Store'!$A:$A,0))</f>
        <v>Regular</v>
      </c>
      <c r="I388" s="89" t="s">
        <v>442</v>
      </c>
      <c r="J388" s="90" t="s">
        <v>2560</v>
      </c>
      <c r="K388" s="38">
        <v>0</v>
      </c>
      <c r="L388" s="39">
        <v>0</v>
      </c>
      <c r="M388" s="39">
        <v>0</v>
      </c>
      <c r="N388" s="39">
        <v>0</v>
      </c>
      <c r="O388" s="39">
        <v>0</v>
      </c>
      <c r="P388" s="39">
        <v>0</v>
      </c>
      <c r="Q388" s="39">
        <v>0</v>
      </c>
      <c r="R388" s="39">
        <v>0</v>
      </c>
      <c r="S388" s="39">
        <v>0</v>
      </c>
      <c r="T388" s="39">
        <v>0</v>
      </c>
      <c r="U388" s="39">
        <v>0</v>
      </c>
      <c r="V388" s="39">
        <v>0</v>
      </c>
      <c r="W388" s="39">
        <v>0</v>
      </c>
      <c r="X388" s="39">
        <v>0</v>
      </c>
      <c r="Y388" s="39">
        <v>0</v>
      </c>
      <c r="Z388" s="39">
        <v>0</v>
      </c>
      <c r="AA388" s="39">
        <v>0</v>
      </c>
      <c r="AB388" s="39">
        <v>0</v>
      </c>
      <c r="AC388" s="39">
        <v>0</v>
      </c>
      <c r="AD388" s="39">
        <v>0</v>
      </c>
    </row>
    <row r="389" spans="1:30" x14ac:dyDescent="0.25">
      <c r="A389" s="39" t="str">
        <f>INDEX('MO Store'!D:D,MATCH('Week Wise OT Hours'!$G389,'MO Store'!$A:$A,0))</f>
        <v>Anthony Galichet</v>
      </c>
      <c r="B389" s="39" t="str">
        <f>INDEX('MO Store'!F:F,MATCH('Week Wise OT Hours'!$G389,'MO Store'!$A:$A,0))</f>
        <v>No SD</v>
      </c>
      <c r="C389" s="39" t="str">
        <f>INDEX('MO Store'!G:G,MATCH('Week Wise OT Hours'!$G389,'MO Store'!$A:$A,0))</f>
        <v>Susu Leong</v>
      </c>
      <c r="D389" s="39" t="str">
        <f>INDEX('MO Store'!E:E,MATCH('Week Wise OT Hours'!$G389,'MO Store'!$A:$A,0))</f>
        <v>Brittanie Braggs</v>
      </c>
      <c r="E389" s="39" t="str">
        <f>INDEX('MO Store'!B:B,MATCH('Week Wise OT Hours'!$G389,'MO Store'!$A:$A,0))</f>
        <v>Arizona</v>
      </c>
      <c r="F389" s="39" t="str">
        <f>INDEX('MO Store'!C:C,MATCH('Week Wise OT Hours'!$G389,'MO Store'!$A:$A,0))</f>
        <v>Legacy Village</v>
      </c>
      <c r="G389" s="38">
        <v>178016</v>
      </c>
      <c r="H389" s="40" t="str">
        <f>INDEX('MO Store'!I:I,MATCH('Week Wise OT Hours'!$G389,'MO Store'!$A:$A,0))</f>
        <v>Regular</v>
      </c>
      <c r="I389" s="89" t="s">
        <v>446</v>
      </c>
      <c r="J389" s="90" t="s">
        <v>2561</v>
      </c>
      <c r="K389" s="38">
        <v>0</v>
      </c>
      <c r="L389" s="39">
        <v>0</v>
      </c>
      <c r="M389" s="39">
        <v>0</v>
      </c>
      <c r="N389" s="39">
        <v>0</v>
      </c>
      <c r="O389" s="39">
        <v>0</v>
      </c>
      <c r="P389" s="39">
        <v>0</v>
      </c>
      <c r="Q389" s="39">
        <v>0</v>
      </c>
      <c r="R389" s="39">
        <v>0</v>
      </c>
      <c r="S389" s="39">
        <v>0</v>
      </c>
      <c r="T389" s="39">
        <v>0</v>
      </c>
      <c r="U389" s="39">
        <v>0</v>
      </c>
      <c r="V389" s="39">
        <v>0</v>
      </c>
      <c r="W389" s="39">
        <v>0</v>
      </c>
      <c r="X389" s="39">
        <v>0</v>
      </c>
      <c r="Y389" s="39">
        <v>0</v>
      </c>
      <c r="Z389" s="39">
        <v>0</v>
      </c>
      <c r="AA389" s="39">
        <v>0</v>
      </c>
      <c r="AB389" s="39">
        <v>0</v>
      </c>
      <c r="AC389" s="39">
        <v>0</v>
      </c>
      <c r="AD389" s="39">
        <v>0</v>
      </c>
    </row>
    <row r="390" spans="1:30" x14ac:dyDescent="0.25">
      <c r="A390" s="39" t="str">
        <f>INDEX('MO Store'!D:D,MATCH('Week Wise OT Hours'!$G390,'MO Store'!$A:$A,0))</f>
        <v>Anthony Galichet</v>
      </c>
      <c r="B390" s="39" t="str">
        <f>INDEX('MO Store'!F:F,MATCH('Week Wise OT Hours'!$G390,'MO Store'!$A:$A,0))</f>
        <v>No SD</v>
      </c>
      <c r="C390" s="39" t="str">
        <f>INDEX('MO Store'!G:G,MATCH('Week Wise OT Hours'!$G390,'MO Store'!$A:$A,0))</f>
        <v>Jayme Roraff</v>
      </c>
      <c r="D390" s="39" t="str">
        <f>INDEX('MO Store'!E:E,MATCH('Week Wise OT Hours'!$G390,'MO Store'!$A:$A,0))</f>
        <v>Brittanie Braggs</v>
      </c>
      <c r="E390" s="39" t="str">
        <f>INDEX('MO Store'!B:B,MATCH('Week Wise OT Hours'!$G390,'MO Store'!$A:$A,0))</f>
        <v>Wisconsin East</v>
      </c>
      <c r="F390" s="39" t="str">
        <f>INDEX('MO Store'!C:C,MATCH('Week Wise OT Hours'!$G390,'MO Store'!$A:$A,0))</f>
        <v>WAUKESHA</v>
      </c>
      <c r="G390" s="38">
        <v>176115</v>
      </c>
      <c r="H390" s="40" t="str">
        <f>INDEX('MO Store'!I:I,MATCH('Week Wise OT Hours'!$G390,'MO Store'!$A:$A,0))</f>
        <v>Regular</v>
      </c>
      <c r="I390" s="89" t="s">
        <v>452</v>
      </c>
      <c r="J390" s="90" t="s">
        <v>2562</v>
      </c>
      <c r="K390" s="38">
        <v>0</v>
      </c>
      <c r="L390" s="39">
        <v>0</v>
      </c>
      <c r="M390" s="39">
        <v>0</v>
      </c>
      <c r="N390" s="39">
        <v>0</v>
      </c>
      <c r="O390" s="39">
        <v>0</v>
      </c>
      <c r="P390" s="39">
        <v>0</v>
      </c>
      <c r="Q390" s="39">
        <v>0</v>
      </c>
      <c r="R390" s="39">
        <v>0</v>
      </c>
      <c r="S390" s="39">
        <v>0</v>
      </c>
      <c r="T390" s="39">
        <v>0</v>
      </c>
      <c r="U390" s="39">
        <v>0</v>
      </c>
      <c r="V390" s="39">
        <v>0</v>
      </c>
      <c r="W390" s="39">
        <v>0</v>
      </c>
      <c r="X390" s="39">
        <v>0</v>
      </c>
      <c r="Y390" s="39">
        <v>0</v>
      </c>
      <c r="Z390" s="39">
        <v>0</v>
      </c>
      <c r="AA390" s="39">
        <v>0</v>
      </c>
      <c r="AB390" s="39">
        <v>0</v>
      </c>
      <c r="AC390" s="39">
        <v>0</v>
      </c>
      <c r="AD390" s="39">
        <v>0</v>
      </c>
    </row>
    <row r="391" spans="1:30" x14ac:dyDescent="0.25">
      <c r="A391" s="39" t="str">
        <f>INDEX('MO Store'!D:D,MATCH('Week Wise OT Hours'!$G391,'MO Store'!$A:$A,0))</f>
        <v>Anthony Galichet</v>
      </c>
      <c r="B391" s="39" t="str">
        <f>INDEX('MO Store'!F:F,MATCH('Week Wise OT Hours'!$G391,'MO Store'!$A:$A,0))</f>
        <v>Romio Hamdar</v>
      </c>
      <c r="C391" s="39" t="str">
        <f>INDEX('MO Store'!G:G,MATCH('Week Wise OT Hours'!$G391,'MO Store'!$A:$A,0))</f>
        <v>Suhail Ishaq</v>
      </c>
      <c r="D391" s="39" t="str">
        <f>INDEX('MO Store'!E:E,MATCH('Week Wise OT Hours'!$G391,'MO Store'!$A:$A,0))</f>
        <v>Brittanie Braggs</v>
      </c>
      <c r="E391" s="39" t="str">
        <f>INDEX('MO Store'!B:B,MATCH('Week Wise OT Hours'!$G391,'MO Store'!$A:$A,0))</f>
        <v>Houston North East</v>
      </c>
      <c r="F391" s="39" t="str">
        <f>INDEX('MO Store'!C:C,MATCH('Week Wise OT Hours'!$G391,'MO Store'!$A:$A,0))</f>
        <v>Missouri City</v>
      </c>
      <c r="G391" s="38">
        <v>174113</v>
      </c>
      <c r="H391" s="40" t="str">
        <f>INDEX('MO Store'!I:I,MATCH('Week Wise OT Hours'!$G391,'MO Store'!$A:$A,0))</f>
        <v>Regular</v>
      </c>
      <c r="I391" s="89" t="s">
        <v>456</v>
      </c>
      <c r="J391" s="90" t="s">
        <v>2563</v>
      </c>
      <c r="K391" s="38">
        <v>0</v>
      </c>
      <c r="L391" s="39">
        <v>0</v>
      </c>
      <c r="M391" s="39">
        <v>0</v>
      </c>
      <c r="N391" s="39">
        <v>0</v>
      </c>
      <c r="O391" s="39">
        <v>0</v>
      </c>
      <c r="P391" s="39">
        <v>0</v>
      </c>
      <c r="Q391" s="39">
        <v>0</v>
      </c>
      <c r="R391" s="39">
        <v>0</v>
      </c>
      <c r="S391" s="39">
        <v>0</v>
      </c>
      <c r="T391" s="39">
        <v>0</v>
      </c>
      <c r="U391" s="39">
        <v>0</v>
      </c>
      <c r="V391" s="39">
        <v>0</v>
      </c>
      <c r="W391" s="39">
        <v>0</v>
      </c>
      <c r="X391" s="39">
        <v>0</v>
      </c>
      <c r="Y391" s="39">
        <v>0</v>
      </c>
      <c r="Z391" s="39">
        <v>0</v>
      </c>
      <c r="AA391" s="39">
        <v>0</v>
      </c>
      <c r="AB391" s="39">
        <v>0</v>
      </c>
      <c r="AC391" s="39">
        <v>0</v>
      </c>
      <c r="AD391" s="39">
        <v>0</v>
      </c>
    </row>
    <row r="392" spans="1:30" x14ac:dyDescent="0.25">
      <c r="A392" s="39" t="str">
        <f>INDEX('MO Store'!D:D,MATCH('Week Wise OT Hours'!$G392,'MO Store'!$A:$A,0))</f>
        <v>Anthony Galichet</v>
      </c>
      <c r="B392" s="39" t="str">
        <f>INDEX('MO Store'!F:F,MATCH('Week Wise OT Hours'!$G392,'MO Store'!$A:$A,0))</f>
        <v>Romio Hamdar</v>
      </c>
      <c r="C392" s="39" t="str">
        <f>INDEX('MO Store'!G:G,MATCH('Week Wise OT Hours'!$G392,'MO Store'!$A:$A,0))</f>
        <v>Suhail Ishaq</v>
      </c>
      <c r="D392" s="39" t="str">
        <f>INDEX('MO Store'!E:E,MATCH('Week Wise OT Hours'!$G392,'MO Store'!$A:$A,0))</f>
        <v>Brittanie Braggs</v>
      </c>
      <c r="E392" s="39" t="str">
        <f>INDEX('MO Store'!B:B,MATCH('Week Wise OT Hours'!$G392,'MO Store'!$A:$A,0))</f>
        <v>Houston North East</v>
      </c>
      <c r="F392" s="39" t="str">
        <f>INDEX('MO Store'!C:C,MATCH('Week Wise OT Hours'!$G392,'MO Store'!$A:$A,0))</f>
        <v>Ponderosa Forest</v>
      </c>
      <c r="G392" s="38">
        <v>209868</v>
      </c>
      <c r="H392" s="40" t="str">
        <f>INDEX('MO Store'!I:I,MATCH('Week Wise OT Hours'!$G392,'MO Store'!$A:$A,0))</f>
        <v>Regular</v>
      </c>
      <c r="I392" s="89" t="s">
        <v>451</v>
      </c>
      <c r="J392" s="90" t="s">
        <v>2564</v>
      </c>
      <c r="K392" s="38">
        <v>0</v>
      </c>
      <c r="L392" s="39">
        <v>0</v>
      </c>
      <c r="M392" s="39">
        <v>0</v>
      </c>
      <c r="N392" s="39">
        <v>0</v>
      </c>
      <c r="O392" s="39">
        <v>0</v>
      </c>
      <c r="P392" s="39">
        <v>0</v>
      </c>
      <c r="Q392" s="39">
        <v>0</v>
      </c>
      <c r="R392" s="39">
        <v>0</v>
      </c>
      <c r="S392" s="39">
        <v>0</v>
      </c>
      <c r="T392" s="39">
        <v>0</v>
      </c>
      <c r="U392" s="39">
        <v>0</v>
      </c>
      <c r="V392" s="39">
        <v>0</v>
      </c>
      <c r="W392" s="39">
        <v>0</v>
      </c>
      <c r="X392" s="39">
        <v>0</v>
      </c>
      <c r="Y392" s="39">
        <v>0</v>
      </c>
      <c r="Z392" s="39">
        <v>0</v>
      </c>
      <c r="AA392" s="39">
        <v>0</v>
      </c>
      <c r="AB392" s="39">
        <v>0</v>
      </c>
      <c r="AC392" s="39">
        <v>0</v>
      </c>
      <c r="AD392" s="39">
        <v>0</v>
      </c>
    </row>
    <row r="393" spans="1:30" x14ac:dyDescent="0.25">
      <c r="A393" s="39" t="str">
        <f>INDEX('MO Store'!D:D,MATCH('Week Wise OT Hours'!$G393,'MO Store'!$A:$A,0))</f>
        <v>Anthony Galichet</v>
      </c>
      <c r="B393" s="39" t="str">
        <f>INDEX('MO Store'!F:F,MATCH('Week Wise OT Hours'!$G393,'MO Store'!$A:$A,0))</f>
        <v>Romio Hamdar</v>
      </c>
      <c r="C393" s="39" t="str">
        <f>INDEX('MO Store'!G:G,MATCH('Week Wise OT Hours'!$G393,'MO Store'!$A:$A,0))</f>
        <v>Colorado Market - No TM</v>
      </c>
      <c r="D393" s="39" t="str">
        <f>INDEX('MO Store'!E:E,MATCH('Week Wise OT Hours'!$G393,'MO Store'!$A:$A,0))</f>
        <v>Brittanie Braggs</v>
      </c>
      <c r="E393" s="39" t="str">
        <f>INDEX('MO Store'!B:B,MATCH('Week Wise OT Hours'!$G393,'MO Store'!$A:$A,0))</f>
        <v>Colorado</v>
      </c>
      <c r="F393" s="39" t="str">
        <f>INDEX('MO Store'!C:C,MATCH('Week Wise OT Hours'!$G393,'MO Store'!$A:$A,0))</f>
        <v>Sand Hill</v>
      </c>
      <c r="G393" s="38">
        <v>195709</v>
      </c>
      <c r="H393" s="40" t="str">
        <f>INDEX('MO Store'!I:I,MATCH('Week Wise OT Hours'!$G393,'MO Store'!$A:$A,0))</f>
        <v>Focus</v>
      </c>
      <c r="I393" s="89" t="s">
        <v>444</v>
      </c>
      <c r="J393" s="90" t="s">
        <v>2565</v>
      </c>
      <c r="K393" s="38">
        <v>0</v>
      </c>
      <c r="L393" s="39">
        <v>0</v>
      </c>
      <c r="M393" s="39">
        <v>0</v>
      </c>
      <c r="N393" s="39">
        <v>0</v>
      </c>
      <c r="O393" s="39">
        <v>0</v>
      </c>
      <c r="P393" s="39">
        <v>0</v>
      </c>
      <c r="Q393" s="39">
        <v>0</v>
      </c>
      <c r="R393" s="39">
        <v>0</v>
      </c>
      <c r="S393" s="39">
        <v>0</v>
      </c>
      <c r="T393" s="39">
        <v>0</v>
      </c>
      <c r="U393" s="39">
        <v>0</v>
      </c>
      <c r="V393" s="39">
        <v>0</v>
      </c>
      <c r="W393" s="39">
        <v>0</v>
      </c>
      <c r="X393" s="39">
        <v>0</v>
      </c>
      <c r="Y393" s="39">
        <v>0</v>
      </c>
      <c r="Z393" s="39">
        <v>0</v>
      </c>
      <c r="AA393" s="39">
        <v>0</v>
      </c>
      <c r="AB393" s="39">
        <v>0</v>
      </c>
      <c r="AC393" s="39">
        <v>0</v>
      </c>
      <c r="AD393" s="39">
        <v>0</v>
      </c>
    </row>
    <row r="394" spans="1:30" x14ac:dyDescent="0.25">
      <c r="A394" s="39" t="str">
        <f>INDEX('MO Store'!D:D,MATCH('Week Wise OT Hours'!$G394,'MO Store'!$A:$A,0))</f>
        <v>Anthony Galichet</v>
      </c>
      <c r="B394" s="39" t="str">
        <f>INDEX('MO Store'!F:F,MATCH('Week Wise OT Hours'!$G394,'MO Store'!$A:$A,0))</f>
        <v>No SD</v>
      </c>
      <c r="C394" s="39" t="str">
        <f>INDEX('MO Store'!G:G,MATCH('Week Wise OT Hours'!$G394,'MO Store'!$A:$A,0))</f>
        <v>Susu Leong</v>
      </c>
      <c r="D394" s="39" t="str">
        <f>INDEX('MO Store'!E:E,MATCH('Week Wise OT Hours'!$G394,'MO Store'!$A:$A,0))</f>
        <v>Brittanie Braggs</v>
      </c>
      <c r="E394" s="39" t="str">
        <f>INDEX('MO Store'!B:B,MATCH('Week Wise OT Hours'!$G394,'MO Store'!$A:$A,0))</f>
        <v>Arizona</v>
      </c>
      <c r="F394" s="39" t="str">
        <f>INDEX('MO Store'!C:C,MATCH('Week Wise OT Hours'!$G394,'MO Store'!$A:$A,0))</f>
        <v>VAL VISTA</v>
      </c>
      <c r="G394" s="38">
        <v>176995</v>
      </c>
      <c r="H394" s="40" t="str">
        <f>INDEX('MO Store'!I:I,MATCH('Week Wise OT Hours'!$G394,'MO Store'!$A:$A,0))</f>
        <v>Regular</v>
      </c>
      <c r="I394" s="89" t="s">
        <v>443</v>
      </c>
      <c r="J394" s="90" t="s">
        <v>2566</v>
      </c>
      <c r="K394" s="38">
        <v>0</v>
      </c>
      <c r="L394" s="39">
        <v>0</v>
      </c>
      <c r="M394" s="39">
        <v>0</v>
      </c>
      <c r="N394" s="39">
        <v>0</v>
      </c>
      <c r="O394" s="39">
        <v>0</v>
      </c>
      <c r="P394" s="39">
        <v>0</v>
      </c>
      <c r="Q394" s="39">
        <v>0</v>
      </c>
      <c r="R394" s="39">
        <v>0</v>
      </c>
      <c r="S394" s="39">
        <v>0</v>
      </c>
      <c r="T394" s="39">
        <v>0</v>
      </c>
      <c r="U394" s="39">
        <v>0</v>
      </c>
      <c r="V394" s="39">
        <v>0</v>
      </c>
      <c r="W394" s="39">
        <v>0</v>
      </c>
      <c r="X394" s="39">
        <v>0</v>
      </c>
      <c r="Y394" s="39">
        <v>0</v>
      </c>
      <c r="Z394" s="39">
        <v>0</v>
      </c>
      <c r="AA394" s="39">
        <v>0</v>
      </c>
      <c r="AB394" s="39">
        <v>0</v>
      </c>
      <c r="AC394" s="39">
        <v>0</v>
      </c>
      <c r="AD394" s="39">
        <v>0</v>
      </c>
    </row>
    <row r="395" spans="1:30" x14ac:dyDescent="0.25">
      <c r="A395" s="39" t="str">
        <f>INDEX('MO Store'!D:D,MATCH('Week Wise OT Hours'!$G395,'MO Store'!$A:$A,0))</f>
        <v>Anthony Galichet</v>
      </c>
      <c r="B395" s="39" t="str">
        <f>INDEX('MO Store'!F:F,MATCH('Week Wise OT Hours'!$G395,'MO Store'!$A:$A,0))</f>
        <v>Romio Hamdar</v>
      </c>
      <c r="C395" s="39" t="str">
        <f>INDEX('MO Store'!G:G,MATCH('Week Wise OT Hours'!$G395,'MO Store'!$A:$A,0))</f>
        <v>Veronica Ramos</v>
      </c>
      <c r="D395" s="39" t="str">
        <f>INDEX('MO Store'!E:E,MATCH('Week Wise OT Hours'!$G395,'MO Store'!$A:$A,0))</f>
        <v>Brittanie Braggs</v>
      </c>
      <c r="E395" s="39" t="str">
        <f>INDEX('MO Store'!B:B,MATCH('Week Wise OT Hours'!$G395,'MO Store'!$A:$A,0))</f>
        <v>San Antonio/Laredo</v>
      </c>
      <c r="F395" s="39" t="str">
        <f>INDEX('MO Store'!C:C,MATCH('Week Wise OT Hours'!$G395,'MO Store'!$A:$A,0))</f>
        <v>Wurzbach Road</v>
      </c>
      <c r="G395" s="38">
        <v>215745</v>
      </c>
      <c r="H395" s="40" t="str">
        <f>INDEX('MO Store'!I:I,MATCH('Week Wise OT Hours'!$G395,'MO Store'!$A:$A,0))</f>
        <v>Battleship</v>
      </c>
      <c r="I395" s="89" t="s">
        <v>462</v>
      </c>
      <c r="J395" s="90" t="s">
        <v>2567</v>
      </c>
      <c r="K395" s="38">
        <v>0</v>
      </c>
      <c r="L395" s="39">
        <v>0</v>
      </c>
      <c r="M395" s="39">
        <v>0</v>
      </c>
      <c r="N395" s="39">
        <v>0</v>
      </c>
      <c r="O395" s="39">
        <v>0</v>
      </c>
      <c r="P395" s="39">
        <v>0</v>
      </c>
      <c r="Q395" s="39">
        <v>0</v>
      </c>
      <c r="R395" s="39">
        <v>0</v>
      </c>
      <c r="S395" s="39">
        <v>0</v>
      </c>
      <c r="T395" s="39">
        <v>0</v>
      </c>
      <c r="U395" s="39">
        <v>0</v>
      </c>
      <c r="V395" s="39">
        <v>0</v>
      </c>
      <c r="W395" s="39">
        <v>0</v>
      </c>
      <c r="X395" s="39">
        <v>0</v>
      </c>
      <c r="Y395" s="39">
        <v>0</v>
      </c>
      <c r="Z395" s="39">
        <v>0</v>
      </c>
      <c r="AA395" s="39">
        <v>0</v>
      </c>
      <c r="AB395" s="39">
        <v>0</v>
      </c>
      <c r="AC395" s="39">
        <v>0</v>
      </c>
      <c r="AD395" s="39">
        <v>0</v>
      </c>
    </row>
    <row r="396" spans="1:30" x14ac:dyDescent="0.25">
      <c r="A396" s="39" t="str">
        <f>INDEX('MO Store'!D:D,MATCH('Week Wise OT Hours'!$G396,'MO Store'!$A:$A,0))</f>
        <v>Anthony Galichet</v>
      </c>
      <c r="B396" s="39" t="str">
        <f>INDEX('MO Store'!F:F,MATCH('Week Wise OT Hours'!$G396,'MO Store'!$A:$A,0))</f>
        <v>No SD</v>
      </c>
      <c r="C396" s="39" t="str">
        <f>INDEX('MO Store'!G:G,MATCH('Week Wise OT Hours'!$G396,'MO Store'!$A:$A,0))</f>
        <v>Susu Leong</v>
      </c>
      <c r="D396" s="39" t="str">
        <f>INDEX('MO Store'!E:E,MATCH('Week Wise OT Hours'!$G396,'MO Store'!$A:$A,0))</f>
        <v>Brittanie Braggs</v>
      </c>
      <c r="E396" s="39" t="str">
        <f>INDEX('MO Store'!B:B,MATCH('Week Wise OT Hours'!$G396,'MO Store'!$A:$A,0))</f>
        <v>Arizona</v>
      </c>
      <c r="F396" s="39" t="str">
        <f>INDEX('MO Store'!C:C,MATCH('Week Wise OT Hours'!$G396,'MO Store'!$A:$A,0))</f>
        <v>Old Vail Plaza</v>
      </c>
      <c r="G396" s="38">
        <v>222262</v>
      </c>
      <c r="H396" s="40" t="str">
        <f>INDEX('MO Store'!I:I,MATCH('Week Wise OT Hours'!$G396,'MO Store'!$A:$A,0))</f>
        <v>Regular</v>
      </c>
      <c r="I396" s="89" t="s">
        <v>459</v>
      </c>
      <c r="J396" s="90" t="s">
        <v>2568</v>
      </c>
      <c r="K396" s="38">
        <v>0</v>
      </c>
      <c r="L396" s="39">
        <v>0</v>
      </c>
      <c r="M396" s="39">
        <v>0</v>
      </c>
      <c r="N396" s="39">
        <v>0</v>
      </c>
      <c r="O396" s="39">
        <v>0</v>
      </c>
      <c r="P396" s="39">
        <v>0</v>
      </c>
      <c r="Q396" s="39">
        <v>0</v>
      </c>
      <c r="R396" s="39">
        <v>0</v>
      </c>
      <c r="S396" s="39">
        <v>0</v>
      </c>
      <c r="T396" s="39">
        <v>0</v>
      </c>
      <c r="U396" s="39">
        <v>0</v>
      </c>
      <c r="V396" s="39">
        <v>0</v>
      </c>
      <c r="W396" s="39">
        <v>0</v>
      </c>
      <c r="X396" s="39">
        <v>0</v>
      </c>
      <c r="Y396" s="39">
        <v>0</v>
      </c>
      <c r="Z396" s="39">
        <v>0</v>
      </c>
      <c r="AA396" s="39">
        <v>0</v>
      </c>
      <c r="AB396" s="39">
        <v>0</v>
      </c>
      <c r="AC396" s="39">
        <v>0</v>
      </c>
      <c r="AD396" s="39">
        <v>0</v>
      </c>
    </row>
    <row r="397" spans="1:30" x14ac:dyDescent="0.25">
      <c r="A397" s="39" t="str">
        <f>INDEX('MO Store'!D:D,MATCH('Week Wise OT Hours'!$G397,'MO Store'!$A:$A,0))</f>
        <v>Anthony Galichet</v>
      </c>
      <c r="B397" s="39" t="str">
        <f>INDEX('MO Store'!F:F,MATCH('Week Wise OT Hours'!$G397,'MO Store'!$A:$A,0))</f>
        <v>No SD</v>
      </c>
      <c r="C397" s="39" t="str">
        <f>INDEX('MO Store'!G:G,MATCH('Week Wise OT Hours'!$G397,'MO Store'!$A:$A,0))</f>
        <v>Susu Leong</v>
      </c>
      <c r="D397" s="39" t="str">
        <f>INDEX('MO Store'!E:E,MATCH('Week Wise OT Hours'!$G397,'MO Store'!$A:$A,0))</f>
        <v>Brittanie Braggs</v>
      </c>
      <c r="E397" s="39" t="str">
        <f>INDEX('MO Store'!B:B,MATCH('Week Wise OT Hours'!$G397,'MO Store'!$A:$A,0))</f>
        <v>Arizona</v>
      </c>
      <c r="F397" s="39" t="str">
        <f>INDEX('MO Store'!C:C,MATCH('Week Wise OT Hours'!$G397,'MO Store'!$A:$A,0))</f>
        <v>The Groves</v>
      </c>
      <c r="G397" s="38">
        <v>211579</v>
      </c>
      <c r="H397" s="40" t="str">
        <f>INDEX('MO Store'!I:I,MATCH('Week Wise OT Hours'!$G397,'MO Store'!$A:$A,0))</f>
        <v>Regular</v>
      </c>
      <c r="I397" s="89" t="s">
        <v>455</v>
      </c>
      <c r="J397" s="90" t="s">
        <v>2569</v>
      </c>
      <c r="K397" s="38">
        <v>0</v>
      </c>
      <c r="L397" s="39">
        <v>0</v>
      </c>
      <c r="M397" s="39">
        <v>0</v>
      </c>
      <c r="N397" s="39">
        <v>0</v>
      </c>
      <c r="O397" s="39">
        <v>0</v>
      </c>
      <c r="P397" s="39">
        <v>0</v>
      </c>
      <c r="Q397" s="39">
        <v>0</v>
      </c>
      <c r="R397" s="39">
        <v>0</v>
      </c>
      <c r="S397" s="39">
        <v>0</v>
      </c>
      <c r="T397" s="39">
        <v>0</v>
      </c>
      <c r="U397" s="39">
        <v>0</v>
      </c>
      <c r="V397" s="39">
        <v>0</v>
      </c>
      <c r="W397" s="39">
        <v>0</v>
      </c>
      <c r="X397" s="39">
        <v>0</v>
      </c>
      <c r="Y397" s="39">
        <v>0</v>
      </c>
      <c r="Z397" s="39">
        <v>0</v>
      </c>
      <c r="AA397" s="39">
        <v>0</v>
      </c>
      <c r="AB397" s="39">
        <v>0</v>
      </c>
      <c r="AC397" s="39">
        <v>0</v>
      </c>
      <c r="AD397" s="39">
        <v>0</v>
      </c>
    </row>
    <row r="398" spans="1:30" x14ac:dyDescent="0.25">
      <c r="A398" s="39" t="str">
        <f>INDEX('MO Store'!D:D,MATCH('Week Wise OT Hours'!$G398,'MO Store'!$A:$A,0))</f>
        <v>Anthony Galichet</v>
      </c>
      <c r="B398" s="39" t="str">
        <f>INDEX('MO Store'!F:F,MATCH('Week Wise OT Hours'!$G398,'MO Store'!$A:$A,0))</f>
        <v>Romio Hamdar</v>
      </c>
      <c r="C398" s="39" t="str">
        <f>INDEX('MO Store'!G:G,MATCH('Week Wise OT Hours'!$G398,'MO Store'!$A:$A,0))</f>
        <v>Austin TM</v>
      </c>
      <c r="D398" s="39" t="str">
        <f>INDEX('MO Store'!E:E,MATCH('Week Wise OT Hours'!$G398,'MO Store'!$A:$A,0))</f>
        <v>Brittanie Braggs</v>
      </c>
      <c r="E398" s="39" t="str">
        <f>INDEX('MO Store'!B:B,MATCH('Week Wise OT Hours'!$G398,'MO Store'!$A:$A,0))</f>
        <v>Austin</v>
      </c>
      <c r="F398" s="39" t="str">
        <f>INDEX('MO Store'!C:C,MATCH('Week Wise OT Hours'!$G398,'MO Store'!$A:$A,0))</f>
        <v>OLTORF</v>
      </c>
      <c r="G398" s="38">
        <v>176020</v>
      </c>
      <c r="H398" s="40" t="str">
        <f>INDEX('MO Store'!I:I,MATCH('Week Wise OT Hours'!$G398,'MO Store'!$A:$A,0))</f>
        <v>Regular</v>
      </c>
      <c r="I398" s="89" t="s">
        <v>449</v>
      </c>
      <c r="J398" s="90" t="s">
        <v>2570</v>
      </c>
      <c r="K398" s="38">
        <v>0</v>
      </c>
      <c r="L398" s="39">
        <v>0</v>
      </c>
      <c r="M398" s="39">
        <v>0</v>
      </c>
      <c r="N398" s="39">
        <v>0</v>
      </c>
      <c r="O398" s="39">
        <v>0</v>
      </c>
      <c r="P398" s="39">
        <v>0</v>
      </c>
      <c r="Q398" s="39">
        <v>0</v>
      </c>
      <c r="R398" s="39">
        <v>0</v>
      </c>
      <c r="S398" s="39">
        <v>0</v>
      </c>
      <c r="T398" s="39">
        <v>0</v>
      </c>
      <c r="U398" s="39">
        <v>0</v>
      </c>
      <c r="V398" s="39">
        <v>0</v>
      </c>
      <c r="W398" s="39">
        <v>0</v>
      </c>
      <c r="X398" s="39">
        <v>0</v>
      </c>
      <c r="Y398" s="39">
        <v>0</v>
      </c>
      <c r="Z398" s="39">
        <v>0</v>
      </c>
      <c r="AA398" s="39">
        <v>0</v>
      </c>
      <c r="AB398" s="39">
        <v>0</v>
      </c>
      <c r="AC398" s="39">
        <v>0</v>
      </c>
      <c r="AD398" s="39">
        <v>0</v>
      </c>
    </row>
    <row r="399" spans="1:30" x14ac:dyDescent="0.25">
      <c r="A399" s="39" t="str">
        <f>INDEX('MO Store'!D:D,MATCH('Week Wise OT Hours'!$G399,'MO Store'!$A:$A,0))</f>
        <v>Anthony Galichet</v>
      </c>
      <c r="B399" s="39" t="str">
        <f>INDEX('MO Store'!F:F,MATCH('Week Wise OT Hours'!$G399,'MO Store'!$A:$A,0))</f>
        <v>Romio Hamdar</v>
      </c>
      <c r="C399" s="39" t="str">
        <f>INDEX('MO Store'!G:G,MATCH('Week Wise OT Hours'!$G399,'MO Store'!$A:$A,0))</f>
        <v>Austin TM</v>
      </c>
      <c r="D399" s="39" t="str">
        <f>INDEX('MO Store'!E:E,MATCH('Week Wise OT Hours'!$G399,'MO Store'!$A:$A,0))</f>
        <v>Brittanie Braggs</v>
      </c>
      <c r="E399" s="39" t="str">
        <f>INDEX('MO Store'!B:B,MATCH('Week Wise OT Hours'!$G399,'MO Store'!$A:$A,0))</f>
        <v>Austin</v>
      </c>
      <c r="F399" s="39" t="str">
        <f>INDEX('MO Store'!C:C,MATCH('Week Wise OT Hours'!$G399,'MO Store'!$A:$A,0))</f>
        <v>OLTORF</v>
      </c>
      <c r="G399" s="38">
        <v>176020</v>
      </c>
      <c r="H399" s="40" t="str">
        <f>INDEX('MO Store'!I:I,MATCH('Week Wise OT Hours'!$G399,'MO Store'!$A:$A,0))</f>
        <v>Regular</v>
      </c>
      <c r="I399" s="89" t="s">
        <v>454</v>
      </c>
      <c r="J399" s="90" t="s">
        <v>2571</v>
      </c>
      <c r="K399" s="38">
        <v>0</v>
      </c>
      <c r="L399" s="39">
        <v>0</v>
      </c>
      <c r="M399" s="39">
        <v>0</v>
      </c>
      <c r="N399" s="39">
        <v>0</v>
      </c>
      <c r="O399" s="39">
        <v>0</v>
      </c>
      <c r="P399" s="39">
        <v>0</v>
      </c>
      <c r="Q399" s="39">
        <v>0</v>
      </c>
      <c r="R399" s="39">
        <v>0</v>
      </c>
      <c r="S399" s="39">
        <v>0</v>
      </c>
      <c r="T399" s="39">
        <v>0</v>
      </c>
      <c r="U399" s="39">
        <v>0</v>
      </c>
      <c r="V399" s="39">
        <v>0</v>
      </c>
      <c r="W399" s="39">
        <v>0</v>
      </c>
      <c r="X399" s="39">
        <v>0</v>
      </c>
      <c r="Y399" s="39">
        <v>0</v>
      </c>
      <c r="Z399" s="39">
        <v>0</v>
      </c>
      <c r="AA399" s="39">
        <v>0</v>
      </c>
      <c r="AB399" s="39">
        <v>0</v>
      </c>
      <c r="AC399" s="39">
        <v>0</v>
      </c>
      <c r="AD399" s="39">
        <v>0</v>
      </c>
    </row>
    <row r="400" spans="1:30" x14ac:dyDescent="0.25">
      <c r="A400" s="39" t="str">
        <f>INDEX('MO Store'!D:D,MATCH('Week Wise OT Hours'!$G400,'MO Store'!$A:$A,0))</f>
        <v>Anthony Galichet</v>
      </c>
      <c r="B400" s="39" t="str">
        <f>INDEX('MO Store'!F:F,MATCH('Week Wise OT Hours'!$G400,'MO Store'!$A:$A,0))</f>
        <v>Romio Hamdar</v>
      </c>
      <c r="C400" s="39" t="str">
        <f>INDEX('MO Store'!G:G,MATCH('Week Wise OT Hours'!$G400,'MO Store'!$A:$A,0))</f>
        <v>Suhail Ishaq</v>
      </c>
      <c r="D400" s="39" t="str">
        <f>INDEX('MO Store'!E:E,MATCH('Week Wise OT Hours'!$G400,'MO Store'!$A:$A,0))</f>
        <v>Brittanie Braggs</v>
      </c>
      <c r="E400" s="39" t="str">
        <f>INDEX('MO Store'!B:B,MATCH('Week Wise OT Hours'!$G400,'MO Store'!$A:$A,0))</f>
        <v>Houston North East</v>
      </c>
      <c r="F400" s="39" t="str">
        <f>INDEX('MO Store'!C:C,MATCH('Week Wise OT Hours'!$G400,'MO Store'!$A:$A,0))</f>
        <v>Richmond (River Park)</v>
      </c>
      <c r="G400" s="38">
        <v>174110</v>
      </c>
      <c r="H400" s="40" t="str">
        <f>INDEX('MO Store'!I:I,MATCH('Week Wise OT Hours'!$G400,'MO Store'!$A:$A,0))</f>
        <v>Regular</v>
      </c>
      <c r="I400" s="89" t="s">
        <v>474</v>
      </c>
      <c r="J400" s="90" t="s">
        <v>2572</v>
      </c>
      <c r="K400" s="38">
        <v>0</v>
      </c>
      <c r="L400" s="39">
        <v>0</v>
      </c>
      <c r="M400" s="39">
        <v>0</v>
      </c>
      <c r="N400" s="39">
        <v>0</v>
      </c>
      <c r="O400" s="39">
        <v>0</v>
      </c>
      <c r="P400" s="39">
        <v>0</v>
      </c>
      <c r="Q400" s="39">
        <v>0</v>
      </c>
      <c r="R400" s="39">
        <v>0</v>
      </c>
      <c r="S400" s="39">
        <v>0</v>
      </c>
      <c r="T400" s="39">
        <v>0</v>
      </c>
      <c r="U400" s="39">
        <v>0</v>
      </c>
      <c r="V400" s="39">
        <v>0</v>
      </c>
      <c r="W400" s="39">
        <v>0</v>
      </c>
      <c r="X400" s="39">
        <v>0</v>
      </c>
      <c r="Y400" s="39">
        <v>0</v>
      </c>
      <c r="Z400" s="39">
        <v>0</v>
      </c>
      <c r="AA400" s="39">
        <v>0</v>
      </c>
      <c r="AB400" s="39">
        <v>0</v>
      </c>
      <c r="AC400" s="39">
        <v>0</v>
      </c>
      <c r="AD400" s="39">
        <v>0</v>
      </c>
    </row>
    <row r="401" spans="1:30" x14ac:dyDescent="0.25">
      <c r="A401" s="39" t="str">
        <f>INDEX('MO Store'!D:D,MATCH('Week Wise OT Hours'!$G401,'MO Store'!$A:$A,0))</f>
        <v>Anthony Galichet</v>
      </c>
      <c r="B401" s="39" t="str">
        <f>INDEX('MO Store'!F:F,MATCH('Week Wise OT Hours'!$G401,'MO Store'!$A:$A,0))</f>
        <v>No SD</v>
      </c>
      <c r="C401" s="39" t="str">
        <f>INDEX('MO Store'!G:G,MATCH('Week Wise OT Hours'!$G401,'MO Store'!$A:$A,0))</f>
        <v>Susu Leong</v>
      </c>
      <c r="D401" s="39" t="str">
        <f>INDEX('MO Store'!E:E,MATCH('Week Wise OT Hours'!$G401,'MO Store'!$A:$A,0))</f>
        <v>Brittanie Braggs</v>
      </c>
      <c r="E401" s="39" t="str">
        <f>INDEX('MO Store'!B:B,MATCH('Week Wise OT Hours'!$G401,'MO Store'!$A:$A,0))</f>
        <v>Arizona</v>
      </c>
      <c r="F401" s="39" t="str">
        <f>INDEX('MO Store'!C:C,MATCH('Week Wise OT Hours'!$G401,'MO Store'!$A:$A,0))</f>
        <v>The Groves</v>
      </c>
      <c r="G401" s="38">
        <v>211579</v>
      </c>
      <c r="H401" s="40" t="str">
        <f>INDEX('MO Store'!I:I,MATCH('Week Wise OT Hours'!$G401,'MO Store'!$A:$A,0))</f>
        <v>Regular</v>
      </c>
      <c r="I401" s="89" t="s">
        <v>464</v>
      </c>
      <c r="J401" s="90" t="s">
        <v>2573</v>
      </c>
      <c r="K401" s="38">
        <v>0</v>
      </c>
      <c r="L401" s="39">
        <v>0</v>
      </c>
      <c r="M401" s="39">
        <v>0</v>
      </c>
      <c r="N401" s="39">
        <v>0</v>
      </c>
      <c r="O401" s="39">
        <v>0</v>
      </c>
      <c r="P401" s="39">
        <v>0</v>
      </c>
      <c r="Q401" s="39">
        <v>0</v>
      </c>
      <c r="R401" s="39">
        <v>0</v>
      </c>
      <c r="S401" s="39">
        <v>0</v>
      </c>
      <c r="T401" s="39">
        <v>0</v>
      </c>
      <c r="U401" s="39">
        <v>0</v>
      </c>
      <c r="V401" s="39">
        <v>0</v>
      </c>
      <c r="W401" s="39">
        <v>0</v>
      </c>
      <c r="X401" s="39">
        <v>0</v>
      </c>
      <c r="Y401" s="39">
        <v>0</v>
      </c>
      <c r="Z401" s="39">
        <v>0</v>
      </c>
      <c r="AA401" s="39">
        <v>0</v>
      </c>
      <c r="AB401" s="39">
        <v>0</v>
      </c>
      <c r="AC401" s="39">
        <v>0</v>
      </c>
      <c r="AD401" s="39">
        <v>0</v>
      </c>
    </row>
    <row r="402" spans="1:30" x14ac:dyDescent="0.25">
      <c r="A402" s="39" t="str">
        <f>INDEX('MO Store'!D:D,MATCH('Week Wise OT Hours'!$G402,'MO Store'!$A:$A,0))</f>
        <v>Anthony Galichet</v>
      </c>
      <c r="B402" s="39" t="str">
        <f>INDEX('MO Store'!F:F,MATCH('Week Wise OT Hours'!$G402,'MO Store'!$A:$A,0))</f>
        <v>Romio Hamdar</v>
      </c>
      <c r="C402" s="39" t="str">
        <f>INDEX('MO Store'!G:G,MATCH('Week Wise OT Hours'!$G402,'MO Store'!$A:$A,0))</f>
        <v>Colorado Market - No TM</v>
      </c>
      <c r="D402" s="39" t="str">
        <f>INDEX('MO Store'!E:E,MATCH('Week Wise OT Hours'!$G402,'MO Store'!$A:$A,0))</f>
        <v>Brittanie Braggs</v>
      </c>
      <c r="E402" s="39" t="str">
        <f>INDEX('MO Store'!B:B,MATCH('Week Wise OT Hours'!$G402,'MO Store'!$A:$A,0))</f>
        <v>Colorado</v>
      </c>
      <c r="F402" s="39" t="str">
        <f>INDEX('MO Store'!C:C,MATCH('Week Wise OT Hours'!$G402,'MO Store'!$A:$A,0))</f>
        <v>Fountain MESA ROAD</v>
      </c>
      <c r="G402" s="38">
        <v>178719</v>
      </c>
      <c r="H402" s="40" t="str">
        <f>INDEX('MO Store'!I:I,MATCH('Week Wise OT Hours'!$G402,'MO Store'!$A:$A,0))</f>
        <v>Battleship</v>
      </c>
      <c r="I402" s="89" t="s">
        <v>466</v>
      </c>
      <c r="J402" s="90" t="s">
        <v>2574</v>
      </c>
      <c r="K402" s="38">
        <v>0</v>
      </c>
      <c r="L402" s="39">
        <v>0</v>
      </c>
      <c r="M402" s="39">
        <v>0</v>
      </c>
      <c r="N402" s="39">
        <v>0</v>
      </c>
      <c r="O402" s="39">
        <v>0</v>
      </c>
      <c r="P402" s="39">
        <v>0</v>
      </c>
      <c r="Q402" s="39">
        <v>0</v>
      </c>
      <c r="R402" s="39">
        <v>0</v>
      </c>
      <c r="S402" s="39">
        <v>0</v>
      </c>
      <c r="T402" s="39">
        <v>0</v>
      </c>
      <c r="U402" s="39">
        <v>0</v>
      </c>
      <c r="V402" s="39">
        <v>0</v>
      </c>
      <c r="W402" s="39">
        <v>0</v>
      </c>
      <c r="X402" s="39">
        <v>0</v>
      </c>
      <c r="Y402" s="39">
        <v>0</v>
      </c>
      <c r="Z402" s="39">
        <v>0</v>
      </c>
      <c r="AA402" s="39">
        <v>0</v>
      </c>
      <c r="AB402" s="39">
        <v>0</v>
      </c>
      <c r="AC402" s="39">
        <v>0</v>
      </c>
      <c r="AD402" s="39">
        <v>0</v>
      </c>
    </row>
    <row r="403" spans="1:30" x14ac:dyDescent="0.25">
      <c r="A403" s="39" t="str">
        <f>INDEX('MO Store'!D:D,MATCH('Week Wise OT Hours'!$G403,'MO Store'!$A:$A,0))</f>
        <v>Anthony Galichet</v>
      </c>
      <c r="B403" s="39" t="str">
        <f>INDEX('MO Store'!F:F,MATCH('Week Wise OT Hours'!$G403,'MO Store'!$A:$A,0))</f>
        <v>Romio Hamdar</v>
      </c>
      <c r="C403" s="39" t="str">
        <f>INDEX('MO Store'!G:G,MATCH('Week Wise OT Hours'!$G403,'MO Store'!$A:$A,0))</f>
        <v>Carlos Ayala-Level Up</v>
      </c>
      <c r="D403" s="39" t="str">
        <f>INDEX('MO Store'!E:E,MATCH('Week Wise OT Hours'!$G403,'MO Store'!$A:$A,0))</f>
        <v>Brittanie Braggs</v>
      </c>
      <c r="E403" s="39" t="str">
        <f>INDEX('MO Store'!B:B,MATCH('Week Wise OT Hours'!$G403,'MO Store'!$A:$A,0))</f>
        <v>Houston South West</v>
      </c>
      <c r="F403" s="39" t="str">
        <f>INDEX('MO Store'!C:C,MATCH('Week Wise OT Hours'!$G403,'MO Store'!$A:$A,0))</f>
        <v>Westheimer Tanglewilde</v>
      </c>
      <c r="G403" s="38">
        <v>209864</v>
      </c>
      <c r="H403" s="40" t="str">
        <f>INDEX('MO Store'!I:I,MATCH('Week Wise OT Hours'!$G403,'MO Store'!$A:$A,0))</f>
        <v>Regular</v>
      </c>
      <c r="I403" s="89" t="s">
        <v>467</v>
      </c>
      <c r="J403" s="90" t="s">
        <v>2575</v>
      </c>
      <c r="K403" s="38">
        <v>0</v>
      </c>
      <c r="L403" s="39">
        <v>0</v>
      </c>
      <c r="M403" s="39">
        <v>0</v>
      </c>
      <c r="N403" s="39">
        <v>0</v>
      </c>
      <c r="O403" s="39">
        <v>0</v>
      </c>
      <c r="P403" s="39">
        <v>0</v>
      </c>
      <c r="Q403" s="39">
        <v>0</v>
      </c>
      <c r="R403" s="39">
        <v>0</v>
      </c>
      <c r="S403" s="39">
        <v>0</v>
      </c>
      <c r="T403" s="39">
        <v>0</v>
      </c>
      <c r="U403" s="39">
        <v>0</v>
      </c>
      <c r="V403" s="39">
        <v>0</v>
      </c>
      <c r="W403" s="39">
        <v>0</v>
      </c>
      <c r="X403" s="39">
        <v>0</v>
      </c>
      <c r="Y403" s="39">
        <v>0</v>
      </c>
      <c r="Z403" s="39">
        <v>0</v>
      </c>
      <c r="AA403" s="39">
        <v>0</v>
      </c>
      <c r="AB403" s="39">
        <v>0</v>
      </c>
      <c r="AC403" s="39">
        <v>0</v>
      </c>
      <c r="AD403" s="39">
        <v>0</v>
      </c>
    </row>
    <row r="404" spans="1:30" x14ac:dyDescent="0.25">
      <c r="A404" s="39" t="str">
        <f>INDEX('MO Store'!D:D,MATCH('Week Wise OT Hours'!$G404,'MO Store'!$A:$A,0))</f>
        <v>Anthony Galichet</v>
      </c>
      <c r="B404" s="39" t="str">
        <f>INDEX('MO Store'!F:F,MATCH('Week Wise OT Hours'!$G404,'MO Store'!$A:$A,0))</f>
        <v>Romio Hamdar</v>
      </c>
      <c r="C404" s="39" t="str">
        <f>INDEX('MO Store'!G:G,MATCH('Week Wise OT Hours'!$G404,'MO Store'!$A:$A,0))</f>
        <v>Carlos Ayala-Level Up</v>
      </c>
      <c r="D404" s="39" t="str">
        <f>INDEX('MO Store'!E:E,MATCH('Week Wise OT Hours'!$G404,'MO Store'!$A:$A,0))</f>
        <v>Brittanie Braggs</v>
      </c>
      <c r="E404" s="39" t="str">
        <f>INDEX('MO Store'!B:B,MATCH('Week Wise OT Hours'!$G404,'MO Store'!$A:$A,0))</f>
        <v>Houston South West</v>
      </c>
      <c r="F404" s="39" t="str">
        <f>INDEX('MO Store'!C:C,MATCH('Week Wise OT Hours'!$G404,'MO Store'!$A:$A,0))</f>
        <v>Memorial Dr</v>
      </c>
      <c r="G404" s="38">
        <v>213409</v>
      </c>
      <c r="H404" s="40" t="str">
        <f>INDEX('MO Store'!I:I,MATCH('Week Wise OT Hours'!$G404,'MO Store'!$A:$A,0))</f>
        <v>Regular</v>
      </c>
      <c r="I404" s="89" t="s">
        <v>465</v>
      </c>
      <c r="J404" s="90" t="s">
        <v>2576</v>
      </c>
      <c r="K404" s="38">
        <v>0</v>
      </c>
      <c r="L404" s="39">
        <v>0</v>
      </c>
      <c r="M404" s="39">
        <v>0</v>
      </c>
      <c r="N404" s="39">
        <v>0</v>
      </c>
      <c r="O404" s="39">
        <v>0</v>
      </c>
      <c r="P404" s="39">
        <v>0</v>
      </c>
      <c r="Q404" s="39">
        <v>0</v>
      </c>
      <c r="R404" s="39">
        <v>0</v>
      </c>
      <c r="S404" s="39">
        <v>0</v>
      </c>
      <c r="T404" s="39">
        <v>0</v>
      </c>
      <c r="U404" s="39">
        <v>0</v>
      </c>
      <c r="V404" s="39">
        <v>0</v>
      </c>
      <c r="W404" s="39">
        <v>0</v>
      </c>
      <c r="X404" s="39">
        <v>0</v>
      </c>
      <c r="Y404" s="39">
        <v>0</v>
      </c>
      <c r="Z404" s="39">
        <v>0</v>
      </c>
      <c r="AA404" s="39">
        <v>0</v>
      </c>
      <c r="AB404" s="39">
        <v>0</v>
      </c>
      <c r="AC404" s="39">
        <v>0</v>
      </c>
      <c r="AD404" s="39">
        <v>0</v>
      </c>
    </row>
    <row r="405" spans="1:30" x14ac:dyDescent="0.25">
      <c r="A405" s="39" t="str">
        <f>INDEX('MO Store'!D:D,MATCH('Week Wise OT Hours'!$G405,'MO Store'!$A:$A,0))</f>
        <v>Anthony Galichet</v>
      </c>
      <c r="B405" s="39" t="str">
        <f>INDEX('MO Store'!F:F,MATCH('Week Wise OT Hours'!$G405,'MO Store'!$A:$A,0))</f>
        <v>Romio Hamdar</v>
      </c>
      <c r="C405" s="39" t="str">
        <f>INDEX('MO Store'!G:G,MATCH('Week Wise OT Hours'!$G405,'MO Store'!$A:$A,0))</f>
        <v>Carlos Ayala-Level Up</v>
      </c>
      <c r="D405" s="39" t="str">
        <f>INDEX('MO Store'!E:E,MATCH('Week Wise OT Hours'!$G405,'MO Store'!$A:$A,0))</f>
        <v>Brittanie Braggs</v>
      </c>
      <c r="E405" s="39" t="str">
        <f>INDEX('MO Store'!B:B,MATCH('Week Wise OT Hours'!$G405,'MO Store'!$A:$A,0))</f>
        <v>Houston South West</v>
      </c>
      <c r="F405" s="39" t="str">
        <f>INDEX('MO Store'!C:C,MATCH('Week Wise OT Hours'!$G405,'MO Store'!$A:$A,0))</f>
        <v>The Grid</v>
      </c>
      <c r="G405" s="38">
        <v>209858</v>
      </c>
      <c r="H405" s="40" t="str">
        <f>INDEX('MO Store'!I:I,MATCH('Week Wise OT Hours'!$G405,'MO Store'!$A:$A,0))</f>
        <v>Battleship</v>
      </c>
      <c r="I405" s="89" t="s">
        <v>473</v>
      </c>
      <c r="J405" s="90" t="s">
        <v>2577</v>
      </c>
      <c r="K405" s="38">
        <v>0</v>
      </c>
      <c r="L405" s="39">
        <v>0</v>
      </c>
      <c r="M405" s="39">
        <v>0</v>
      </c>
      <c r="N405" s="39">
        <v>0</v>
      </c>
      <c r="O405" s="39">
        <v>0</v>
      </c>
      <c r="P405" s="39">
        <v>0</v>
      </c>
      <c r="Q405" s="39">
        <v>0</v>
      </c>
      <c r="R405" s="39">
        <v>0</v>
      </c>
      <c r="S405" s="39">
        <v>0</v>
      </c>
      <c r="T405" s="39">
        <v>0</v>
      </c>
      <c r="U405" s="39">
        <v>0</v>
      </c>
      <c r="V405" s="39">
        <v>0</v>
      </c>
      <c r="W405" s="39">
        <v>0</v>
      </c>
      <c r="X405" s="39">
        <v>0</v>
      </c>
      <c r="Y405" s="39">
        <v>0</v>
      </c>
      <c r="Z405" s="39">
        <v>0</v>
      </c>
      <c r="AA405" s="39">
        <v>0</v>
      </c>
      <c r="AB405" s="39">
        <v>0</v>
      </c>
      <c r="AC405" s="39">
        <v>0</v>
      </c>
      <c r="AD405" s="39">
        <v>0</v>
      </c>
    </row>
    <row r="406" spans="1:30" x14ac:dyDescent="0.25">
      <c r="A406" s="39" t="str">
        <f>INDEX('MO Store'!D:D,MATCH('Week Wise OT Hours'!$G406,'MO Store'!$A:$A,0))</f>
        <v>Anthony Galichet</v>
      </c>
      <c r="B406" s="39" t="str">
        <f>INDEX('MO Store'!F:F,MATCH('Week Wise OT Hours'!$G406,'MO Store'!$A:$A,0))</f>
        <v>No SD</v>
      </c>
      <c r="C406" s="39" t="str">
        <f>INDEX('MO Store'!G:G,MATCH('Week Wise OT Hours'!$G406,'MO Store'!$A:$A,0))</f>
        <v>North Carolina Market - No TM</v>
      </c>
      <c r="D406" s="39" t="str">
        <f>INDEX('MO Store'!E:E,MATCH('Week Wise OT Hours'!$G406,'MO Store'!$A:$A,0))</f>
        <v>Brittanie Braggs</v>
      </c>
      <c r="E406" s="39" t="str">
        <f>INDEX('MO Store'!B:B,MATCH('Week Wise OT Hours'!$G406,'MO Store'!$A:$A,0))</f>
        <v>North Carolina</v>
      </c>
      <c r="F406" s="39" t="str">
        <f>INDEX('MO Store'!C:C,MATCH('Week Wise OT Hours'!$G406,'MO Store'!$A:$A,0))</f>
        <v>Mocksville</v>
      </c>
      <c r="G406" s="38">
        <v>221882</v>
      </c>
      <c r="H406" s="40" t="str">
        <f>INDEX('MO Store'!I:I,MATCH('Week Wise OT Hours'!$G406,'MO Store'!$A:$A,0))</f>
        <v>Focus</v>
      </c>
      <c r="I406" s="89" t="s">
        <v>481</v>
      </c>
      <c r="J406" s="90" t="s">
        <v>2578</v>
      </c>
      <c r="K406" s="38">
        <v>0</v>
      </c>
      <c r="L406" s="39">
        <v>0</v>
      </c>
      <c r="M406" s="39">
        <v>0</v>
      </c>
      <c r="N406" s="39">
        <v>0</v>
      </c>
      <c r="O406" s="39">
        <v>0</v>
      </c>
      <c r="P406" s="39">
        <v>0</v>
      </c>
      <c r="Q406" s="39">
        <v>0</v>
      </c>
      <c r="R406" s="39">
        <v>0</v>
      </c>
      <c r="S406" s="39">
        <v>0</v>
      </c>
      <c r="T406" s="39">
        <v>0</v>
      </c>
      <c r="U406" s="39">
        <v>0</v>
      </c>
      <c r="V406" s="39">
        <v>0</v>
      </c>
      <c r="W406" s="39">
        <v>0</v>
      </c>
      <c r="X406" s="39">
        <v>0</v>
      </c>
      <c r="Y406" s="39">
        <v>0</v>
      </c>
      <c r="Z406" s="39">
        <v>0</v>
      </c>
      <c r="AA406" s="39">
        <v>0</v>
      </c>
      <c r="AB406" s="39">
        <v>0</v>
      </c>
      <c r="AC406" s="39">
        <v>0</v>
      </c>
      <c r="AD406" s="39">
        <v>0</v>
      </c>
    </row>
    <row r="407" spans="1:30" x14ac:dyDescent="0.25">
      <c r="A407" s="39" t="str">
        <f>INDEX('MO Store'!D:D,MATCH('Week Wise OT Hours'!$G407,'MO Store'!$A:$A,0))</f>
        <v>Anthony Galichet</v>
      </c>
      <c r="B407" s="39" t="str">
        <f>INDEX('MO Store'!F:F,MATCH('Week Wise OT Hours'!$G407,'MO Store'!$A:$A,0))</f>
        <v>Romio Hamdar</v>
      </c>
      <c r="C407" s="39" t="str">
        <f>INDEX('MO Store'!G:G,MATCH('Week Wise OT Hours'!$G407,'MO Store'!$A:$A,0))</f>
        <v>Colorado Market - No TM</v>
      </c>
      <c r="D407" s="39" t="str">
        <f>INDEX('MO Store'!E:E,MATCH('Week Wise OT Hours'!$G407,'MO Store'!$A:$A,0))</f>
        <v>Brittanie Braggs</v>
      </c>
      <c r="E407" s="39" t="str">
        <f>INDEX('MO Store'!B:B,MATCH('Week Wise OT Hours'!$G407,'MO Store'!$A:$A,0))</f>
        <v>Colorado</v>
      </c>
      <c r="F407" s="39" t="str">
        <f>INDEX('MO Store'!C:C,MATCH('Week Wise OT Hours'!$G407,'MO Store'!$A:$A,0))</f>
        <v>Sand Hill</v>
      </c>
      <c r="G407" s="38">
        <v>195709</v>
      </c>
      <c r="H407" s="40" t="str">
        <f>INDEX('MO Store'!I:I,MATCH('Week Wise OT Hours'!$G407,'MO Store'!$A:$A,0))</f>
        <v>Focus</v>
      </c>
      <c r="I407" s="89" t="s">
        <v>485</v>
      </c>
      <c r="J407" s="90" t="s">
        <v>2579</v>
      </c>
      <c r="K407" s="38">
        <v>0</v>
      </c>
      <c r="L407" s="39">
        <v>0</v>
      </c>
      <c r="M407" s="39">
        <v>0</v>
      </c>
      <c r="N407" s="39">
        <v>0</v>
      </c>
      <c r="O407" s="39">
        <v>0</v>
      </c>
      <c r="P407" s="39">
        <v>0</v>
      </c>
      <c r="Q407" s="39">
        <v>0</v>
      </c>
      <c r="R407" s="39">
        <v>0</v>
      </c>
      <c r="S407" s="39">
        <v>0</v>
      </c>
      <c r="T407" s="39">
        <v>0</v>
      </c>
      <c r="U407" s="39">
        <v>0</v>
      </c>
      <c r="V407" s="39">
        <v>0</v>
      </c>
      <c r="W407" s="39">
        <v>0</v>
      </c>
      <c r="X407" s="39">
        <v>0</v>
      </c>
      <c r="Y407" s="39">
        <v>0</v>
      </c>
      <c r="Z407" s="39">
        <v>0</v>
      </c>
      <c r="AA407" s="39">
        <v>0</v>
      </c>
      <c r="AB407" s="39">
        <v>0</v>
      </c>
      <c r="AC407" s="39">
        <v>0</v>
      </c>
      <c r="AD407" s="39">
        <v>0</v>
      </c>
    </row>
    <row r="408" spans="1:30" x14ac:dyDescent="0.25">
      <c r="A408" s="39" t="str">
        <f>INDEX('MO Store'!D:D,MATCH('Week Wise OT Hours'!$G408,'MO Store'!$A:$A,0))</f>
        <v>Anthony Galichet</v>
      </c>
      <c r="B408" s="39" t="str">
        <f>INDEX('MO Store'!F:F,MATCH('Week Wise OT Hours'!$G408,'MO Store'!$A:$A,0))</f>
        <v>No SD</v>
      </c>
      <c r="C408" s="39" t="str">
        <f>INDEX('MO Store'!G:G,MATCH('Week Wise OT Hours'!$G408,'MO Store'!$A:$A,0))</f>
        <v>North Carolina Market - No TM</v>
      </c>
      <c r="D408" s="39" t="str">
        <f>INDEX('MO Store'!E:E,MATCH('Week Wise OT Hours'!$G408,'MO Store'!$A:$A,0))</f>
        <v>Brittanie Braggs</v>
      </c>
      <c r="E408" s="39" t="str">
        <f>INDEX('MO Store'!B:B,MATCH('Week Wise OT Hours'!$G408,'MO Store'!$A:$A,0))</f>
        <v>North Carolina</v>
      </c>
      <c r="F408" s="39" t="str">
        <f>INDEX('MO Store'!C:C,MATCH('Week Wise OT Hours'!$G408,'MO Store'!$A:$A,0))</f>
        <v>Winterville NC</v>
      </c>
      <c r="G408" s="38">
        <v>177547</v>
      </c>
      <c r="H408" s="40" t="str">
        <f>INDEX('MO Store'!I:I,MATCH('Week Wise OT Hours'!$G408,'MO Store'!$A:$A,0))</f>
        <v>Regular</v>
      </c>
      <c r="I408" s="89" t="s">
        <v>475</v>
      </c>
      <c r="J408" s="90" t="s">
        <v>2580</v>
      </c>
      <c r="K408" s="38">
        <v>0</v>
      </c>
      <c r="L408" s="39">
        <v>0</v>
      </c>
      <c r="M408" s="39">
        <v>0</v>
      </c>
      <c r="N408" s="39">
        <v>0</v>
      </c>
      <c r="O408" s="39">
        <v>0</v>
      </c>
      <c r="P408" s="39">
        <v>0</v>
      </c>
      <c r="Q408" s="39">
        <v>0</v>
      </c>
      <c r="R408" s="39">
        <v>0</v>
      </c>
      <c r="S408" s="39">
        <v>0</v>
      </c>
      <c r="T408" s="39">
        <v>0</v>
      </c>
      <c r="U408" s="39">
        <v>0</v>
      </c>
      <c r="V408" s="39">
        <v>0</v>
      </c>
      <c r="W408" s="39">
        <v>0</v>
      </c>
      <c r="X408" s="39">
        <v>0</v>
      </c>
      <c r="Y408" s="39">
        <v>0</v>
      </c>
      <c r="Z408" s="39">
        <v>0</v>
      </c>
      <c r="AA408" s="39">
        <v>0</v>
      </c>
      <c r="AB408" s="39">
        <v>0</v>
      </c>
      <c r="AC408" s="39">
        <v>0</v>
      </c>
      <c r="AD408" s="39">
        <v>0</v>
      </c>
    </row>
    <row r="409" spans="1:30" x14ac:dyDescent="0.25">
      <c r="A409" s="39" t="str">
        <f>INDEX('MO Store'!D:D,MATCH('Week Wise OT Hours'!$G409,'MO Store'!$A:$A,0))</f>
        <v>Anthony Galichet</v>
      </c>
      <c r="B409" s="39" t="str">
        <f>INDEX('MO Store'!F:F,MATCH('Week Wise OT Hours'!$G409,'MO Store'!$A:$A,0))</f>
        <v>Romio Hamdar</v>
      </c>
      <c r="C409" s="39" t="str">
        <f>INDEX('MO Store'!G:G,MATCH('Week Wise OT Hours'!$G409,'MO Store'!$A:$A,0))</f>
        <v>Isreal Gomez- Level Up</v>
      </c>
      <c r="D409" s="39" t="str">
        <f>INDEX('MO Store'!E:E,MATCH('Week Wise OT Hours'!$G409,'MO Store'!$A:$A,0))</f>
        <v>Brittanie Braggs</v>
      </c>
      <c r="E409" s="39" t="str">
        <f>INDEX('MO Store'!B:B,MATCH('Week Wise OT Hours'!$G409,'MO Store'!$A:$A,0))</f>
        <v>Houston East</v>
      </c>
      <c r="F409" s="39" t="str">
        <f>INDEX('MO Store'!C:C,MATCH('Week Wise OT Hours'!$G409,'MO Store'!$A:$A,0))</f>
        <v>Angleton Harvin Dr</v>
      </c>
      <c r="G409" s="38">
        <v>180412</v>
      </c>
      <c r="H409" s="40" t="str">
        <f>INDEX('MO Store'!I:I,MATCH('Week Wise OT Hours'!$G409,'MO Store'!$A:$A,0))</f>
        <v>Regular</v>
      </c>
      <c r="I409" s="89" t="s">
        <v>477</v>
      </c>
      <c r="J409" s="90" t="s">
        <v>2581</v>
      </c>
      <c r="K409" s="38">
        <v>0</v>
      </c>
      <c r="L409" s="39">
        <v>0</v>
      </c>
      <c r="M409" s="39">
        <v>0</v>
      </c>
      <c r="N409" s="39">
        <v>0</v>
      </c>
      <c r="O409" s="39">
        <v>0</v>
      </c>
      <c r="P409" s="39">
        <v>0</v>
      </c>
      <c r="Q409" s="39">
        <v>0</v>
      </c>
      <c r="R409" s="39">
        <v>0</v>
      </c>
      <c r="S409" s="39">
        <v>0</v>
      </c>
      <c r="T409" s="39">
        <v>0</v>
      </c>
      <c r="U409" s="39">
        <v>0</v>
      </c>
      <c r="V409" s="39">
        <v>0</v>
      </c>
      <c r="W409" s="39">
        <v>0</v>
      </c>
      <c r="X409" s="39">
        <v>0</v>
      </c>
      <c r="Y409" s="39">
        <v>0</v>
      </c>
      <c r="Z409" s="39">
        <v>0</v>
      </c>
      <c r="AA409" s="39">
        <v>0</v>
      </c>
      <c r="AB409" s="39">
        <v>0</v>
      </c>
      <c r="AC409" s="39">
        <v>0</v>
      </c>
      <c r="AD409" s="39">
        <v>0</v>
      </c>
    </row>
    <row r="410" spans="1:30" x14ac:dyDescent="0.25">
      <c r="A410" s="39" t="str">
        <f>INDEX('MO Store'!D:D,MATCH('Week Wise OT Hours'!$G410,'MO Store'!$A:$A,0))</f>
        <v>Anthony Galichet</v>
      </c>
      <c r="B410" s="39" t="str">
        <f>INDEX('MO Store'!F:F,MATCH('Week Wise OT Hours'!$G410,'MO Store'!$A:$A,0))</f>
        <v>Romio Hamdar</v>
      </c>
      <c r="C410" s="39" t="str">
        <f>INDEX('MO Store'!G:G,MATCH('Week Wise OT Hours'!$G410,'MO Store'!$A:$A,0))</f>
        <v>Carlos Ayala-Level Up</v>
      </c>
      <c r="D410" s="39" t="str">
        <f>INDEX('MO Store'!E:E,MATCH('Week Wise OT Hours'!$G410,'MO Store'!$A:$A,0))</f>
        <v>Brittanie Braggs</v>
      </c>
      <c r="E410" s="39" t="str">
        <f>INDEX('MO Store'!B:B,MATCH('Week Wise OT Hours'!$G410,'MO Store'!$A:$A,0))</f>
        <v>Houston South West</v>
      </c>
      <c r="F410" s="39" t="str">
        <f>INDEX('MO Store'!C:C,MATCH('Week Wise OT Hours'!$G410,'MO Store'!$A:$A,0))</f>
        <v>Presidio</v>
      </c>
      <c r="G410" s="38">
        <v>211049</v>
      </c>
      <c r="H410" s="40" t="str">
        <f>INDEX('MO Store'!I:I,MATCH('Week Wise OT Hours'!$G410,'MO Store'!$A:$A,0))</f>
        <v>Regular</v>
      </c>
      <c r="I410" s="89" t="s">
        <v>490</v>
      </c>
      <c r="J410" s="90" t="s">
        <v>2582</v>
      </c>
      <c r="K410" s="38">
        <v>0</v>
      </c>
      <c r="L410" s="39">
        <v>0</v>
      </c>
      <c r="M410" s="39">
        <v>0</v>
      </c>
      <c r="N410" s="39">
        <v>0</v>
      </c>
      <c r="O410" s="39">
        <v>0</v>
      </c>
      <c r="P410" s="39">
        <v>0</v>
      </c>
      <c r="Q410" s="39">
        <v>0</v>
      </c>
      <c r="R410" s="39">
        <v>0</v>
      </c>
      <c r="S410" s="39">
        <v>0</v>
      </c>
      <c r="T410" s="39">
        <v>0</v>
      </c>
      <c r="U410" s="39">
        <v>0</v>
      </c>
      <c r="V410" s="39">
        <v>0</v>
      </c>
      <c r="W410" s="39">
        <v>0</v>
      </c>
      <c r="X410" s="39">
        <v>0</v>
      </c>
      <c r="Y410" s="39">
        <v>0</v>
      </c>
      <c r="Z410" s="39">
        <v>0</v>
      </c>
      <c r="AA410" s="39">
        <v>0</v>
      </c>
      <c r="AB410" s="39">
        <v>0</v>
      </c>
      <c r="AC410" s="39">
        <v>0</v>
      </c>
      <c r="AD410" s="39">
        <v>0</v>
      </c>
    </row>
    <row r="411" spans="1:30" x14ac:dyDescent="0.25">
      <c r="A411" s="39" t="str">
        <f>INDEX('MO Store'!D:D,MATCH('Week Wise OT Hours'!$G411,'MO Store'!$A:$A,0))</f>
        <v>Anthony Galichet</v>
      </c>
      <c r="B411" s="39" t="str">
        <f>INDEX('MO Store'!F:F,MATCH('Week Wise OT Hours'!$G411,'MO Store'!$A:$A,0))</f>
        <v>Romio Hamdar</v>
      </c>
      <c r="C411" s="39" t="str">
        <f>INDEX('MO Store'!G:G,MATCH('Week Wise OT Hours'!$G411,'MO Store'!$A:$A,0))</f>
        <v>Carlos Ayala-Level Up</v>
      </c>
      <c r="D411" s="39" t="str">
        <f>INDEX('MO Store'!E:E,MATCH('Week Wise OT Hours'!$G411,'MO Store'!$A:$A,0))</f>
        <v>Brittanie Braggs</v>
      </c>
      <c r="E411" s="39" t="str">
        <f>INDEX('MO Store'!B:B,MATCH('Week Wise OT Hours'!$G411,'MO Store'!$A:$A,0))</f>
        <v>Houston South West</v>
      </c>
      <c r="F411" s="39" t="str">
        <f>INDEX('MO Store'!C:C,MATCH('Week Wise OT Hours'!$G411,'MO Store'!$A:$A,0))</f>
        <v>Westheimer Tanglewilde</v>
      </c>
      <c r="G411" s="38">
        <v>209864</v>
      </c>
      <c r="H411" s="40" t="str">
        <f>INDEX('MO Store'!I:I,MATCH('Week Wise OT Hours'!$G411,'MO Store'!$A:$A,0))</f>
        <v>Regular</v>
      </c>
      <c r="I411" s="89" t="s">
        <v>489</v>
      </c>
      <c r="J411" s="90" t="s">
        <v>2583</v>
      </c>
      <c r="K411" s="38">
        <v>0</v>
      </c>
      <c r="L411" s="39">
        <v>0</v>
      </c>
      <c r="M411" s="39">
        <v>0</v>
      </c>
      <c r="N411" s="39">
        <v>0</v>
      </c>
      <c r="O411" s="39">
        <v>0</v>
      </c>
      <c r="P411" s="39">
        <v>0</v>
      </c>
      <c r="Q411" s="39">
        <v>0</v>
      </c>
      <c r="R411" s="39">
        <v>0</v>
      </c>
      <c r="S411" s="39">
        <v>0</v>
      </c>
      <c r="T411" s="39">
        <v>0</v>
      </c>
      <c r="U411" s="39">
        <v>0</v>
      </c>
      <c r="V411" s="39">
        <v>0</v>
      </c>
      <c r="W411" s="39">
        <v>0</v>
      </c>
      <c r="X411" s="39">
        <v>0</v>
      </c>
      <c r="Y411" s="39">
        <v>0</v>
      </c>
      <c r="Z411" s="39">
        <v>0</v>
      </c>
      <c r="AA411" s="39">
        <v>0</v>
      </c>
      <c r="AB411" s="39">
        <v>0</v>
      </c>
      <c r="AC411" s="39">
        <v>0</v>
      </c>
      <c r="AD411" s="39">
        <v>0</v>
      </c>
    </row>
    <row r="412" spans="1:30" x14ac:dyDescent="0.25">
      <c r="A412" s="39" t="str">
        <f>INDEX('MO Store'!D:D,MATCH('Week Wise OT Hours'!$G412,'MO Store'!$A:$A,0))</f>
        <v>Anthony Galichet</v>
      </c>
      <c r="B412" s="39" t="str">
        <f>INDEX('MO Store'!F:F,MATCH('Week Wise OT Hours'!$G412,'MO Store'!$A:$A,0))</f>
        <v>Romio Hamdar</v>
      </c>
      <c r="C412" s="39" t="str">
        <f>INDEX('MO Store'!G:G,MATCH('Week Wise OT Hours'!$G412,'MO Store'!$A:$A,0))</f>
        <v>Colorado Market - No TM</v>
      </c>
      <c r="D412" s="39" t="str">
        <f>INDEX('MO Store'!E:E,MATCH('Week Wise OT Hours'!$G412,'MO Store'!$A:$A,0))</f>
        <v>Brittanie Braggs</v>
      </c>
      <c r="E412" s="39" t="str">
        <f>INDEX('MO Store'!B:B,MATCH('Week Wise OT Hours'!$G412,'MO Store'!$A:$A,0))</f>
        <v>Colorado</v>
      </c>
      <c r="F412" s="39" t="str">
        <f>INDEX('MO Store'!C:C,MATCH('Week Wise OT Hours'!$G412,'MO Store'!$A:$A,0))</f>
        <v>Grand View Market Place</v>
      </c>
      <c r="G412" s="38">
        <v>210924</v>
      </c>
      <c r="H412" s="40" t="str">
        <f>INDEX('MO Store'!I:I,MATCH('Week Wise OT Hours'!$G412,'MO Store'!$A:$A,0))</f>
        <v>Regular</v>
      </c>
      <c r="I412" s="89" t="s">
        <v>487</v>
      </c>
      <c r="J412" s="90" t="s">
        <v>2584</v>
      </c>
      <c r="K412" s="38">
        <v>0</v>
      </c>
      <c r="L412" s="39">
        <v>0</v>
      </c>
      <c r="M412" s="39">
        <v>0</v>
      </c>
      <c r="N412" s="39">
        <v>0</v>
      </c>
      <c r="O412" s="39">
        <v>0</v>
      </c>
      <c r="P412" s="39">
        <v>0</v>
      </c>
      <c r="Q412" s="39">
        <v>0</v>
      </c>
      <c r="R412" s="39">
        <v>0</v>
      </c>
      <c r="S412" s="39">
        <v>0</v>
      </c>
      <c r="T412" s="39">
        <v>0</v>
      </c>
      <c r="U412" s="39">
        <v>0</v>
      </c>
      <c r="V412" s="39">
        <v>0</v>
      </c>
      <c r="W412" s="39">
        <v>0</v>
      </c>
      <c r="X412" s="39">
        <v>0</v>
      </c>
      <c r="Y412" s="39">
        <v>0</v>
      </c>
      <c r="Z412" s="39">
        <v>0</v>
      </c>
      <c r="AA412" s="39">
        <v>0</v>
      </c>
      <c r="AB412" s="39">
        <v>0</v>
      </c>
      <c r="AC412" s="39">
        <v>0</v>
      </c>
      <c r="AD412" s="39">
        <v>0</v>
      </c>
    </row>
    <row r="413" spans="1:30" x14ac:dyDescent="0.25">
      <c r="A413" s="39" t="str">
        <f>INDEX('MO Store'!D:D,MATCH('Week Wise OT Hours'!$G413,'MO Store'!$A:$A,0))</f>
        <v>Anthony Galichet</v>
      </c>
      <c r="B413" s="39" t="str">
        <f>INDEX('MO Store'!F:F,MATCH('Week Wise OT Hours'!$G413,'MO Store'!$A:$A,0))</f>
        <v>Romio Hamdar</v>
      </c>
      <c r="C413" s="39" t="str">
        <f>INDEX('MO Store'!G:G,MATCH('Week Wise OT Hours'!$G413,'MO Store'!$A:$A,0))</f>
        <v>Austin TM</v>
      </c>
      <c r="D413" s="39" t="str">
        <f>INDEX('MO Store'!E:E,MATCH('Week Wise OT Hours'!$G413,'MO Store'!$A:$A,0))</f>
        <v>Brittanie Braggs</v>
      </c>
      <c r="E413" s="39" t="str">
        <f>INDEX('MO Store'!B:B,MATCH('Week Wise OT Hours'!$G413,'MO Store'!$A:$A,0))</f>
        <v>Austin</v>
      </c>
      <c r="F413" s="39" t="str">
        <f>INDEX('MO Store'!C:C,MATCH('Week Wise OT Hours'!$G413,'MO Store'!$A:$A,0))</f>
        <v>OLTORF</v>
      </c>
      <c r="G413" s="38">
        <v>176020</v>
      </c>
      <c r="H413" s="40" t="str">
        <f>INDEX('MO Store'!I:I,MATCH('Week Wise OT Hours'!$G413,'MO Store'!$A:$A,0))</f>
        <v>Regular</v>
      </c>
      <c r="I413" s="89" t="s">
        <v>493</v>
      </c>
      <c r="J413" s="90" t="s">
        <v>2585</v>
      </c>
      <c r="K413" s="38">
        <v>0</v>
      </c>
      <c r="L413" s="39">
        <v>0</v>
      </c>
      <c r="M413" s="39">
        <v>0</v>
      </c>
      <c r="N413" s="39">
        <v>0</v>
      </c>
      <c r="O413" s="39">
        <v>0</v>
      </c>
      <c r="P413" s="39">
        <v>0</v>
      </c>
      <c r="Q413" s="39">
        <v>0</v>
      </c>
      <c r="R413" s="39">
        <v>0</v>
      </c>
      <c r="S413" s="39">
        <v>0</v>
      </c>
      <c r="T413" s="39">
        <v>0</v>
      </c>
      <c r="U413" s="39">
        <v>0</v>
      </c>
      <c r="V413" s="39">
        <v>0</v>
      </c>
      <c r="W413" s="39">
        <v>0</v>
      </c>
      <c r="X413" s="39">
        <v>0</v>
      </c>
      <c r="Y413" s="39">
        <v>0</v>
      </c>
      <c r="Z413" s="39">
        <v>0</v>
      </c>
      <c r="AA413" s="39">
        <v>0</v>
      </c>
      <c r="AB413" s="39">
        <v>0</v>
      </c>
      <c r="AC413" s="39">
        <v>0</v>
      </c>
      <c r="AD413" s="39">
        <v>0</v>
      </c>
    </row>
    <row r="414" spans="1:30" x14ac:dyDescent="0.25">
      <c r="A414" s="39" t="str">
        <f>INDEX('MO Store'!D:D,MATCH('Week Wise OT Hours'!$G414,'MO Store'!$A:$A,0))</f>
        <v>Anthony Galichet</v>
      </c>
      <c r="B414" s="39" t="str">
        <f>INDEX('MO Store'!F:F,MATCH('Week Wise OT Hours'!$G414,'MO Store'!$A:$A,0))</f>
        <v>Romio Hamdar</v>
      </c>
      <c r="C414" s="39" t="str">
        <f>INDEX('MO Store'!G:G,MATCH('Week Wise OT Hours'!$G414,'MO Store'!$A:$A,0))</f>
        <v>Carlos Ayala-Level Up</v>
      </c>
      <c r="D414" s="39" t="str">
        <f>INDEX('MO Store'!E:E,MATCH('Week Wise OT Hours'!$G414,'MO Store'!$A:$A,0))</f>
        <v>Brittanie Braggs</v>
      </c>
      <c r="E414" s="39" t="str">
        <f>INDEX('MO Store'!B:B,MATCH('Week Wise OT Hours'!$G414,'MO Store'!$A:$A,0))</f>
        <v>Houston South West</v>
      </c>
      <c r="F414" s="39" t="str">
        <f>INDEX('MO Store'!C:C,MATCH('Week Wise OT Hours'!$G414,'MO Store'!$A:$A,0))</f>
        <v>The Grid</v>
      </c>
      <c r="G414" s="38">
        <v>209858</v>
      </c>
      <c r="H414" s="40" t="str">
        <f>INDEX('MO Store'!I:I,MATCH('Week Wise OT Hours'!$G414,'MO Store'!$A:$A,0))</f>
        <v>Battleship</v>
      </c>
      <c r="I414" s="89" t="s">
        <v>496</v>
      </c>
      <c r="J414" s="90" t="s">
        <v>2586</v>
      </c>
      <c r="K414" s="38">
        <v>0</v>
      </c>
      <c r="L414" s="39">
        <v>0</v>
      </c>
      <c r="M414" s="39">
        <v>0</v>
      </c>
      <c r="N414" s="39">
        <v>0</v>
      </c>
      <c r="O414" s="39">
        <v>0</v>
      </c>
      <c r="P414" s="39">
        <v>0</v>
      </c>
      <c r="Q414" s="39">
        <v>0</v>
      </c>
      <c r="R414" s="39">
        <v>0</v>
      </c>
      <c r="S414" s="39">
        <v>0</v>
      </c>
      <c r="T414" s="39">
        <v>0</v>
      </c>
      <c r="U414" s="39">
        <v>0</v>
      </c>
      <c r="V414" s="39">
        <v>0</v>
      </c>
      <c r="W414" s="39">
        <v>0</v>
      </c>
      <c r="X414" s="39">
        <v>0</v>
      </c>
      <c r="Y414" s="39">
        <v>0</v>
      </c>
      <c r="Z414" s="39">
        <v>0</v>
      </c>
      <c r="AA414" s="39">
        <v>0</v>
      </c>
      <c r="AB414" s="39">
        <v>0</v>
      </c>
      <c r="AC414" s="39">
        <v>0</v>
      </c>
      <c r="AD414" s="39">
        <v>0</v>
      </c>
    </row>
    <row r="415" spans="1:30" x14ac:dyDescent="0.25">
      <c r="A415" s="39" t="str">
        <f>INDEX('MO Store'!D:D,MATCH('Week Wise OT Hours'!$G415,'MO Store'!$A:$A,0))</f>
        <v>Anthony Galichet</v>
      </c>
      <c r="B415" s="39" t="str">
        <f>INDEX('MO Store'!F:F,MATCH('Week Wise OT Hours'!$G415,'MO Store'!$A:$A,0))</f>
        <v>Romio Hamdar</v>
      </c>
      <c r="C415" s="39" t="str">
        <f>INDEX('MO Store'!G:G,MATCH('Week Wise OT Hours'!$G415,'MO Store'!$A:$A,0))</f>
        <v>Carlos Ayala-Level Up</v>
      </c>
      <c r="D415" s="39" t="str">
        <f>INDEX('MO Store'!E:E,MATCH('Week Wise OT Hours'!$G415,'MO Store'!$A:$A,0))</f>
        <v>Brittanie Braggs</v>
      </c>
      <c r="E415" s="39" t="str">
        <f>INDEX('MO Store'!B:B,MATCH('Week Wise OT Hours'!$G415,'MO Store'!$A:$A,0))</f>
        <v>Houston South West</v>
      </c>
      <c r="F415" s="39" t="str">
        <f>INDEX('MO Store'!C:C,MATCH('Week Wise OT Hours'!$G415,'MO Store'!$A:$A,0))</f>
        <v>The Grid</v>
      </c>
      <c r="G415" s="38">
        <v>209858</v>
      </c>
      <c r="H415" s="40" t="str">
        <f>INDEX('MO Store'!I:I,MATCH('Week Wise OT Hours'!$G415,'MO Store'!$A:$A,0))</f>
        <v>Battleship</v>
      </c>
      <c r="I415" s="89" t="s">
        <v>498</v>
      </c>
      <c r="J415" s="90" t="s">
        <v>2587</v>
      </c>
      <c r="K415" s="38">
        <v>0</v>
      </c>
      <c r="L415" s="39">
        <v>0</v>
      </c>
      <c r="M415" s="39">
        <v>0</v>
      </c>
      <c r="N415" s="39">
        <v>0</v>
      </c>
      <c r="O415" s="39">
        <v>0</v>
      </c>
      <c r="P415" s="39">
        <v>0</v>
      </c>
      <c r="Q415" s="39">
        <v>0</v>
      </c>
      <c r="R415" s="39">
        <v>0</v>
      </c>
      <c r="S415" s="39">
        <v>0</v>
      </c>
      <c r="T415" s="39">
        <v>0</v>
      </c>
      <c r="U415" s="39">
        <v>0</v>
      </c>
      <c r="V415" s="39">
        <v>0</v>
      </c>
      <c r="W415" s="39">
        <v>0</v>
      </c>
      <c r="X415" s="39">
        <v>0</v>
      </c>
      <c r="Y415" s="39">
        <v>0</v>
      </c>
      <c r="Z415" s="39">
        <v>0</v>
      </c>
      <c r="AA415" s="39">
        <v>0</v>
      </c>
      <c r="AB415" s="39">
        <v>0</v>
      </c>
      <c r="AC415" s="39">
        <v>0</v>
      </c>
      <c r="AD415" s="39">
        <v>0</v>
      </c>
    </row>
    <row r="416" spans="1:30" x14ac:dyDescent="0.25">
      <c r="A416" s="39" t="str">
        <f>INDEX('MO Store'!D:D,MATCH('Week Wise OT Hours'!$G416,'MO Store'!$A:$A,0))</f>
        <v>Anthony Galichet</v>
      </c>
      <c r="B416" s="39" t="str">
        <f>INDEX('MO Store'!F:F,MATCH('Week Wise OT Hours'!$G416,'MO Store'!$A:$A,0))</f>
        <v>Romio Hamdar</v>
      </c>
      <c r="C416" s="39" t="str">
        <f>INDEX('MO Store'!G:G,MATCH('Week Wise OT Hours'!$G416,'MO Store'!$A:$A,0))</f>
        <v>Suhail Ishaq</v>
      </c>
      <c r="D416" s="39" t="str">
        <f>INDEX('MO Store'!E:E,MATCH('Week Wise OT Hours'!$G416,'MO Store'!$A:$A,0))</f>
        <v>Brittanie Braggs</v>
      </c>
      <c r="E416" s="39" t="str">
        <f>INDEX('MO Store'!B:B,MATCH('Week Wise OT Hours'!$G416,'MO Store'!$A:$A,0))</f>
        <v>Houston North East</v>
      </c>
      <c r="F416" s="39" t="str">
        <f>INDEX('MO Store'!C:C,MATCH('Week Wise OT Hours'!$G416,'MO Store'!$A:$A,0))</f>
        <v>Rosenberg</v>
      </c>
      <c r="G416" s="38">
        <v>219200</v>
      </c>
      <c r="H416" s="40" t="str">
        <f>INDEX('MO Store'!I:I,MATCH('Week Wise OT Hours'!$G416,'MO Store'!$A:$A,0))</f>
        <v>Focus</v>
      </c>
      <c r="I416" s="89" t="s">
        <v>501</v>
      </c>
      <c r="J416" s="90" t="s">
        <v>2588</v>
      </c>
      <c r="K416" s="38">
        <v>0</v>
      </c>
      <c r="L416" s="39">
        <v>0</v>
      </c>
      <c r="M416" s="39">
        <v>0</v>
      </c>
      <c r="N416" s="39">
        <v>0</v>
      </c>
      <c r="O416" s="39">
        <v>0</v>
      </c>
      <c r="P416" s="39">
        <v>0</v>
      </c>
      <c r="Q416" s="39">
        <v>0</v>
      </c>
      <c r="R416" s="39">
        <v>0</v>
      </c>
      <c r="S416" s="39">
        <v>0</v>
      </c>
      <c r="T416" s="39">
        <v>0</v>
      </c>
      <c r="U416" s="39">
        <v>0</v>
      </c>
      <c r="V416" s="39">
        <v>0</v>
      </c>
      <c r="W416" s="39">
        <v>0</v>
      </c>
      <c r="X416" s="39">
        <v>0</v>
      </c>
      <c r="Y416" s="39">
        <v>0</v>
      </c>
      <c r="Z416" s="39">
        <v>0</v>
      </c>
      <c r="AA416" s="39">
        <v>0</v>
      </c>
      <c r="AB416" s="39">
        <v>0</v>
      </c>
      <c r="AC416" s="39">
        <v>0</v>
      </c>
      <c r="AD416" s="39">
        <v>0</v>
      </c>
    </row>
    <row r="417" spans="1:30" x14ac:dyDescent="0.25">
      <c r="A417" s="39" t="str">
        <f>INDEX('MO Store'!D:D,MATCH('Week Wise OT Hours'!$G417,'MO Store'!$A:$A,0))</f>
        <v>Anthony Galichet</v>
      </c>
      <c r="B417" s="39" t="str">
        <f>INDEX('MO Store'!F:F,MATCH('Week Wise OT Hours'!$G417,'MO Store'!$A:$A,0))</f>
        <v>Romio Hamdar</v>
      </c>
      <c r="C417" s="39" t="str">
        <f>INDEX('MO Store'!G:G,MATCH('Week Wise OT Hours'!$G417,'MO Store'!$A:$A,0))</f>
        <v>Veronica Ramos</v>
      </c>
      <c r="D417" s="39" t="str">
        <f>INDEX('MO Store'!E:E,MATCH('Week Wise OT Hours'!$G417,'MO Store'!$A:$A,0))</f>
        <v>Brittanie Braggs</v>
      </c>
      <c r="E417" s="39" t="str">
        <f>INDEX('MO Store'!B:B,MATCH('Week Wise OT Hours'!$G417,'MO Store'!$A:$A,0))</f>
        <v>San Antonio/Laredo</v>
      </c>
      <c r="F417" s="39" t="str">
        <f>INDEX('MO Store'!C:C,MATCH('Week Wise OT Hours'!$G417,'MO Store'!$A:$A,0))</f>
        <v>Laredo- Bob Bullock</v>
      </c>
      <c r="G417" s="38">
        <v>164638</v>
      </c>
      <c r="H417" s="40" t="str">
        <f>INDEX('MO Store'!I:I,MATCH('Week Wise OT Hours'!$G417,'MO Store'!$A:$A,0))</f>
        <v>Battleship</v>
      </c>
      <c r="I417" s="89" t="s">
        <v>570</v>
      </c>
      <c r="J417" s="90" t="s">
        <v>2589</v>
      </c>
      <c r="K417" s="38">
        <v>0</v>
      </c>
      <c r="L417" s="39">
        <v>0</v>
      </c>
      <c r="M417" s="39">
        <v>0</v>
      </c>
      <c r="N417" s="39">
        <v>0</v>
      </c>
      <c r="O417" s="39">
        <v>0</v>
      </c>
      <c r="P417" s="39">
        <v>0</v>
      </c>
      <c r="Q417" s="39">
        <v>0</v>
      </c>
      <c r="R417" s="39">
        <v>0</v>
      </c>
      <c r="S417" s="39">
        <v>0</v>
      </c>
      <c r="T417" s="39">
        <v>0</v>
      </c>
      <c r="U417" s="39">
        <v>0</v>
      </c>
      <c r="V417" s="39">
        <v>0</v>
      </c>
      <c r="W417" s="39">
        <v>0</v>
      </c>
      <c r="X417" s="39">
        <v>0</v>
      </c>
      <c r="Y417" s="39">
        <v>0</v>
      </c>
      <c r="Z417" s="39">
        <v>0</v>
      </c>
      <c r="AA417" s="39">
        <v>0</v>
      </c>
      <c r="AB417" s="39">
        <v>0</v>
      </c>
      <c r="AC417" s="39">
        <v>0</v>
      </c>
      <c r="AD417" s="39">
        <v>0</v>
      </c>
    </row>
    <row r="418" spans="1:30" x14ac:dyDescent="0.25">
      <c r="A418" s="39" t="str">
        <f>INDEX('MO Store'!D:D,MATCH('Week Wise OT Hours'!$G418,'MO Store'!$A:$A,0))</f>
        <v>Anthony Galichet</v>
      </c>
      <c r="B418" s="39" t="str">
        <f>INDEX('MO Store'!F:F,MATCH('Week Wise OT Hours'!$G418,'MO Store'!$A:$A,0))</f>
        <v>Romio Hamdar</v>
      </c>
      <c r="C418" s="39" t="str">
        <f>INDEX('MO Store'!G:G,MATCH('Week Wise OT Hours'!$G418,'MO Store'!$A:$A,0))</f>
        <v>Suhail Ishaq</v>
      </c>
      <c r="D418" s="39" t="str">
        <f>INDEX('MO Store'!E:E,MATCH('Week Wise OT Hours'!$G418,'MO Store'!$A:$A,0))</f>
        <v>Brittanie Braggs</v>
      </c>
      <c r="E418" s="39" t="str">
        <f>INDEX('MO Store'!B:B,MATCH('Week Wise OT Hours'!$G418,'MO Store'!$A:$A,0))</f>
        <v>Houston North East</v>
      </c>
      <c r="F418" s="39" t="str">
        <f>INDEX('MO Store'!C:C,MATCH('Week Wise OT Hours'!$G418,'MO Store'!$A:$A,0))</f>
        <v>Riverstone</v>
      </c>
      <c r="G418" s="38">
        <v>207758</v>
      </c>
      <c r="H418" s="40" t="str">
        <f>INDEX('MO Store'!I:I,MATCH('Week Wise OT Hours'!$G418,'MO Store'!$A:$A,0))</f>
        <v>Flagship</v>
      </c>
      <c r="I418" s="89" t="s">
        <v>503</v>
      </c>
      <c r="J418" s="90" t="s">
        <v>2590</v>
      </c>
      <c r="K418" s="38">
        <v>0</v>
      </c>
      <c r="L418" s="39">
        <v>0</v>
      </c>
      <c r="M418" s="39">
        <v>0</v>
      </c>
      <c r="N418" s="39">
        <v>0</v>
      </c>
      <c r="O418" s="39">
        <v>0</v>
      </c>
      <c r="P418" s="39">
        <v>0</v>
      </c>
      <c r="Q418" s="39">
        <v>0</v>
      </c>
      <c r="R418" s="39">
        <v>0</v>
      </c>
      <c r="S418" s="39">
        <v>0</v>
      </c>
      <c r="T418" s="39">
        <v>0</v>
      </c>
      <c r="U418" s="39">
        <v>0</v>
      </c>
      <c r="V418" s="39">
        <v>0</v>
      </c>
      <c r="W418" s="39">
        <v>0</v>
      </c>
      <c r="X418" s="39">
        <v>0</v>
      </c>
      <c r="Y418" s="39">
        <v>0</v>
      </c>
      <c r="Z418" s="39">
        <v>0</v>
      </c>
      <c r="AA418" s="39">
        <v>0</v>
      </c>
      <c r="AB418" s="39">
        <v>0</v>
      </c>
      <c r="AC418" s="39">
        <v>0</v>
      </c>
      <c r="AD418" s="39">
        <v>0</v>
      </c>
    </row>
    <row r="419" spans="1:30" x14ac:dyDescent="0.25">
      <c r="A419" s="39" t="str">
        <f>INDEX('MO Store'!D:D,MATCH('Week Wise OT Hours'!$G419,'MO Store'!$A:$A,0))</f>
        <v>Anthony Galichet</v>
      </c>
      <c r="B419" s="39" t="str">
        <f>INDEX('MO Store'!F:F,MATCH('Week Wise OT Hours'!$G419,'MO Store'!$A:$A,0))</f>
        <v>Romio Hamdar</v>
      </c>
      <c r="C419" s="39" t="str">
        <f>INDEX('MO Store'!G:G,MATCH('Week Wise OT Hours'!$G419,'MO Store'!$A:$A,0))</f>
        <v>Veronica Ramos</v>
      </c>
      <c r="D419" s="39" t="str">
        <f>INDEX('MO Store'!E:E,MATCH('Week Wise OT Hours'!$G419,'MO Store'!$A:$A,0))</f>
        <v>Brittanie Braggs</v>
      </c>
      <c r="E419" s="39" t="str">
        <f>INDEX('MO Store'!B:B,MATCH('Week Wise OT Hours'!$G419,'MO Store'!$A:$A,0))</f>
        <v>San Antonio/Laredo</v>
      </c>
      <c r="F419" s="39" t="str">
        <f>INDEX('MO Store'!C:C,MATCH('Week Wise OT Hours'!$G419,'MO Store'!$A:$A,0))</f>
        <v>San Pedro</v>
      </c>
      <c r="G419" s="38">
        <v>215746</v>
      </c>
      <c r="H419" s="40" t="str">
        <f>INDEX('MO Store'!I:I,MATCH('Week Wise OT Hours'!$G419,'MO Store'!$A:$A,0))</f>
        <v>Flagship</v>
      </c>
      <c r="I419" s="89" t="s">
        <v>504</v>
      </c>
      <c r="J419" s="90" t="s">
        <v>2591</v>
      </c>
      <c r="K419" s="38">
        <v>0</v>
      </c>
      <c r="L419" s="39">
        <v>0</v>
      </c>
      <c r="M419" s="39">
        <v>0</v>
      </c>
      <c r="N419" s="39">
        <v>0</v>
      </c>
      <c r="O419" s="39">
        <v>0</v>
      </c>
      <c r="P419" s="39">
        <v>0</v>
      </c>
      <c r="Q419" s="39">
        <v>0</v>
      </c>
      <c r="R419" s="39">
        <v>0</v>
      </c>
      <c r="S419" s="39">
        <v>0</v>
      </c>
      <c r="T419" s="39">
        <v>0</v>
      </c>
      <c r="U419" s="39">
        <v>0</v>
      </c>
      <c r="V419" s="39">
        <v>0</v>
      </c>
      <c r="W419" s="39">
        <v>0</v>
      </c>
      <c r="X419" s="39">
        <v>0</v>
      </c>
      <c r="Y419" s="39">
        <v>0</v>
      </c>
      <c r="Z419" s="39">
        <v>0</v>
      </c>
      <c r="AA419" s="39">
        <v>0</v>
      </c>
      <c r="AB419" s="39">
        <v>0</v>
      </c>
      <c r="AC419" s="39">
        <v>0</v>
      </c>
      <c r="AD419" s="39">
        <v>0</v>
      </c>
    </row>
    <row r="420" spans="1:30" x14ac:dyDescent="0.25">
      <c r="A420" s="39" t="str">
        <f>INDEX('MO Store'!D:D,MATCH('Week Wise OT Hours'!$G420,'MO Store'!$A:$A,0))</f>
        <v>Anthony Galichet</v>
      </c>
      <c r="B420" s="39" t="str">
        <f>INDEX('MO Store'!F:F,MATCH('Week Wise OT Hours'!$G420,'MO Store'!$A:$A,0))</f>
        <v>Romio Hamdar</v>
      </c>
      <c r="C420" s="39" t="str">
        <f>INDEX('MO Store'!G:G,MATCH('Week Wise OT Hours'!$G420,'MO Store'!$A:$A,0))</f>
        <v>Veronica Ramos</v>
      </c>
      <c r="D420" s="39" t="str">
        <f>INDEX('MO Store'!E:E,MATCH('Week Wise OT Hours'!$G420,'MO Store'!$A:$A,0))</f>
        <v>Brittanie Braggs</v>
      </c>
      <c r="E420" s="39" t="str">
        <f>INDEX('MO Store'!B:B,MATCH('Week Wise OT Hours'!$G420,'MO Store'!$A:$A,0))</f>
        <v>San Antonio/Laredo</v>
      </c>
      <c r="F420" s="39" t="str">
        <f>INDEX('MO Store'!C:C,MATCH('Week Wise OT Hours'!$G420,'MO Store'!$A:$A,0))</f>
        <v>Laredo- Bob Bullock</v>
      </c>
      <c r="G420" s="38">
        <v>164638</v>
      </c>
      <c r="H420" s="40" t="str">
        <f>INDEX('MO Store'!I:I,MATCH('Week Wise OT Hours'!$G420,'MO Store'!$A:$A,0))</f>
        <v>Battleship</v>
      </c>
      <c r="I420" s="89" t="s">
        <v>502</v>
      </c>
      <c r="J420" s="90" t="s">
        <v>2592</v>
      </c>
      <c r="K420" s="38">
        <v>0</v>
      </c>
      <c r="L420" s="39">
        <v>0</v>
      </c>
      <c r="M420" s="39">
        <v>0</v>
      </c>
      <c r="N420" s="39">
        <v>0</v>
      </c>
      <c r="O420" s="39">
        <v>0</v>
      </c>
      <c r="P420" s="39">
        <v>0</v>
      </c>
      <c r="Q420" s="39">
        <v>0</v>
      </c>
      <c r="R420" s="39">
        <v>0</v>
      </c>
      <c r="S420" s="39">
        <v>0</v>
      </c>
      <c r="T420" s="39">
        <v>0</v>
      </c>
      <c r="U420" s="39">
        <v>0</v>
      </c>
      <c r="V420" s="39">
        <v>0</v>
      </c>
      <c r="W420" s="39">
        <v>0</v>
      </c>
      <c r="X420" s="39">
        <v>0</v>
      </c>
      <c r="Y420" s="39">
        <v>0</v>
      </c>
      <c r="Z420" s="39">
        <v>0</v>
      </c>
      <c r="AA420" s="39">
        <v>0</v>
      </c>
      <c r="AB420" s="39">
        <v>0</v>
      </c>
      <c r="AC420" s="39">
        <v>0</v>
      </c>
      <c r="AD420" s="39">
        <v>0</v>
      </c>
    </row>
    <row r="421" spans="1:30" x14ac:dyDescent="0.25">
      <c r="A421" s="39" t="str">
        <f>INDEX('MO Store'!D:D,MATCH('Week Wise OT Hours'!$G421,'MO Store'!$A:$A,0))</f>
        <v>Anthony Galichet</v>
      </c>
      <c r="B421" s="39" t="str">
        <f>INDEX('MO Store'!F:F,MATCH('Week Wise OT Hours'!$G421,'MO Store'!$A:$A,0))</f>
        <v>Romio Hamdar</v>
      </c>
      <c r="C421" s="39" t="str">
        <f>INDEX('MO Store'!G:G,MATCH('Week Wise OT Hours'!$G421,'MO Store'!$A:$A,0))</f>
        <v>Isreal Gomez- Level Up</v>
      </c>
      <c r="D421" s="39" t="str">
        <f>INDEX('MO Store'!E:E,MATCH('Week Wise OT Hours'!$G421,'MO Store'!$A:$A,0))</f>
        <v>Brittanie Braggs</v>
      </c>
      <c r="E421" s="39" t="str">
        <f>INDEX('MO Store'!B:B,MATCH('Week Wise OT Hours'!$G421,'MO Store'!$A:$A,0))</f>
        <v>Houston East</v>
      </c>
      <c r="F421" s="39" t="str">
        <f>INDEX('MO Store'!C:C,MATCH('Week Wise OT Hours'!$G421,'MO Store'!$A:$A,0))</f>
        <v>Baytown</v>
      </c>
      <c r="G421" s="38">
        <v>219201</v>
      </c>
      <c r="H421" s="40" t="str">
        <f>INDEX('MO Store'!I:I,MATCH('Week Wise OT Hours'!$G421,'MO Store'!$A:$A,0))</f>
        <v>Regular</v>
      </c>
      <c r="I421" s="89" t="s">
        <v>572</v>
      </c>
      <c r="J421" s="90" t="s">
        <v>2593</v>
      </c>
      <c r="K421" s="38">
        <v>0</v>
      </c>
      <c r="L421" s="39">
        <v>0</v>
      </c>
      <c r="M421" s="39">
        <v>0</v>
      </c>
      <c r="N421" s="39">
        <v>0</v>
      </c>
      <c r="O421" s="39">
        <v>0</v>
      </c>
      <c r="P421" s="39">
        <v>0</v>
      </c>
      <c r="Q421" s="39">
        <v>0</v>
      </c>
      <c r="R421" s="39">
        <v>0</v>
      </c>
      <c r="S421" s="39">
        <v>0</v>
      </c>
      <c r="T421" s="39">
        <v>0</v>
      </c>
      <c r="U421" s="39">
        <v>0</v>
      </c>
      <c r="V421" s="39">
        <v>0</v>
      </c>
      <c r="W421" s="39">
        <v>0</v>
      </c>
      <c r="X421" s="39">
        <v>0</v>
      </c>
      <c r="Y421" s="39">
        <v>0</v>
      </c>
      <c r="Z421" s="39">
        <v>0</v>
      </c>
      <c r="AA421" s="39">
        <v>0</v>
      </c>
      <c r="AB421" s="39">
        <v>0</v>
      </c>
      <c r="AC421" s="39">
        <v>0</v>
      </c>
      <c r="AD421" s="39">
        <v>0</v>
      </c>
    </row>
    <row r="422" spans="1:30" x14ac:dyDescent="0.25">
      <c r="A422" s="39" t="str">
        <f>INDEX('MO Store'!D:D,MATCH('Week Wise OT Hours'!$G422,'MO Store'!$A:$A,0))</f>
        <v>Anthony Galichet</v>
      </c>
      <c r="B422" s="39" t="str">
        <f>INDEX('MO Store'!F:F,MATCH('Week Wise OT Hours'!$G422,'MO Store'!$A:$A,0))</f>
        <v>Romio Hamdar</v>
      </c>
      <c r="C422" s="39" t="str">
        <f>INDEX('MO Store'!G:G,MATCH('Week Wise OT Hours'!$G422,'MO Store'!$A:$A,0))</f>
        <v>Colorado Market - No TM</v>
      </c>
      <c r="D422" s="39" t="str">
        <f>INDEX('MO Store'!E:E,MATCH('Week Wise OT Hours'!$G422,'MO Store'!$A:$A,0))</f>
        <v>Brittanie Braggs</v>
      </c>
      <c r="E422" s="39" t="str">
        <f>INDEX('MO Store'!B:B,MATCH('Week Wise OT Hours'!$G422,'MO Store'!$A:$A,0))</f>
        <v>Colorado</v>
      </c>
      <c r="F422" s="39" t="str">
        <f>INDEX('MO Store'!C:C,MATCH('Week Wise OT Hours'!$G422,'MO Store'!$A:$A,0))</f>
        <v>Fountain MESA ROAD</v>
      </c>
      <c r="G422" s="38">
        <v>178719</v>
      </c>
      <c r="H422" s="40" t="str">
        <f>INDEX('MO Store'!I:I,MATCH('Week Wise OT Hours'!$G422,'MO Store'!$A:$A,0))</f>
        <v>Battleship</v>
      </c>
      <c r="I422" s="89" t="s">
        <v>574</v>
      </c>
      <c r="J422" s="90" t="s">
        <v>2012</v>
      </c>
      <c r="K422" s="38">
        <v>0</v>
      </c>
      <c r="L422" s="39">
        <v>0</v>
      </c>
      <c r="M422" s="39">
        <v>0</v>
      </c>
      <c r="N422" s="39">
        <v>0</v>
      </c>
      <c r="O422" s="39">
        <v>0</v>
      </c>
      <c r="P422" s="39">
        <v>0</v>
      </c>
      <c r="Q422" s="39">
        <v>0</v>
      </c>
      <c r="R422" s="39">
        <v>0</v>
      </c>
      <c r="S422" s="39">
        <v>0</v>
      </c>
      <c r="T422" s="39">
        <v>0</v>
      </c>
      <c r="U422" s="39">
        <v>0</v>
      </c>
      <c r="V422" s="39">
        <v>0</v>
      </c>
      <c r="W422" s="39">
        <v>0</v>
      </c>
      <c r="X422" s="39">
        <v>0</v>
      </c>
      <c r="Y422" s="39">
        <v>0</v>
      </c>
      <c r="Z422" s="39">
        <v>0</v>
      </c>
      <c r="AA422" s="39">
        <v>0</v>
      </c>
      <c r="AB422" s="39">
        <v>0</v>
      </c>
      <c r="AC422" s="39">
        <v>0</v>
      </c>
      <c r="AD422" s="39">
        <v>0</v>
      </c>
    </row>
    <row r="423" spans="1:30" x14ac:dyDescent="0.25">
      <c r="A423" s="39" t="str">
        <f>INDEX('MO Store'!D:D,MATCH('Week Wise OT Hours'!$G423,'MO Store'!$A:$A,0))</f>
        <v>Anthony Galichet</v>
      </c>
      <c r="B423" s="39" t="str">
        <f>INDEX('MO Store'!F:F,MATCH('Week Wise OT Hours'!$G423,'MO Store'!$A:$A,0))</f>
        <v>Romio Hamdar</v>
      </c>
      <c r="C423" s="39" t="str">
        <f>INDEX('MO Store'!G:G,MATCH('Week Wise OT Hours'!$G423,'MO Store'!$A:$A,0))</f>
        <v>Austin TM</v>
      </c>
      <c r="D423" s="39" t="str">
        <f>INDEX('MO Store'!E:E,MATCH('Week Wise OT Hours'!$G423,'MO Store'!$A:$A,0))</f>
        <v>Brittanie Braggs</v>
      </c>
      <c r="E423" s="39" t="str">
        <f>INDEX('MO Store'!B:B,MATCH('Week Wise OT Hours'!$G423,'MO Store'!$A:$A,0))</f>
        <v>Austin</v>
      </c>
      <c r="F423" s="39" t="str">
        <f>INDEX('MO Store'!C:C,MATCH('Week Wise OT Hours'!$G423,'MO Store'!$A:$A,0))</f>
        <v>OLTORF</v>
      </c>
      <c r="G423" s="38">
        <v>176020</v>
      </c>
      <c r="H423" s="40" t="str">
        <f>INDEX('MO Store'!I:I,MATCH('Week Wise OT Hours'!$G423,'MO Store'!$A:$A,0))</f>
        <v>Regular</v>
      </c>
      <c r="I423" s="89" t="s">
        <v>579</v>
      </c>
      <c r="J423" s="90" t="s">
        <v>2594</v>
      </c>
      <c r="K423" s="38">
        <v>0</v>
      </c>
      <c r="L423" s="39">
        <v>0</v>
      </c>
      <c r="M423" s="39">
        <v>0</v>
      </c>
      <c r="N423" s="39">
        <v>0</v>
      </c>
      <c r="O423" s="39">
        <v>0</v>
      </c>
      <c r="P423" s="39">
        <v>0</v>
      </c>
      <c r="Q423" s="39">
        <v>0</v>
      </c>
      <c r="R423" s="39">
        <v>0</v>
      </c>
      <c r="S423" s="39">
        <v>0</v>
      </c>
      <c r="T423" s="39">
        <v>0</v>
      </c>
      <c r="U423" s="39">
        <v>0</v>
      </c>
      <c r="V423" s="39">
        <v>0</v>
      </c>
      <c r="W423" s="39">
        <v>0</v>
      </c>
      <c r="X423" s="39">
        <v>0</v>
      </c>
      <c r="Y423" s="39">
        <v>0</v>
      </c>
      <c r="Z423" s="39">
        <v>0</v>
      </c>
      <c r="AA423" s="39">
        <v>0</v>
      </c>
      <c r="AB423" s="39">
        <v>0</v>
      </c>
      <c r="AC423" s="39">
        <v>0</v>
      </c>
      <c r="AD423" s="39">
        <v>0</v>
      </c>
    </row>
    <row r="424" spans="1:30" x14ac:dyDescent="0.25">
      <c r="A424" s="39" t="str">
        <f>INDEX('MO Store'!D:D,MATCH('Week Wise OT Hours'!$G424,'MO Store'!$A:$A,0))</f>
        <v>Anthony Galichet</v>
      </c>
      <c r="B424" s="39" t="str">
        <f>INDEX('MO Store'!F:F,MATCH('Week Wise OT Hours'!$G424,'MO Store'!$A:$A,0))</f>
        <v>Romio Hamdar</v>
      </c>
      <c r="C424" s="39" t="str">
        <f>INDEX('MO Store'!G:G,MATCH('Week Wise OT Hours'!$G424,'MO Store'!$A:$A,0))</f>
        <v>Isreal Gomez- Level Up</v>
      </c>
      <c r="D424" s="39" t="str">
        <f>INDEX('MO Store'!E:E,MATCH('Week Wise OT Hours'!$G424,'MO Store'!$A:$A,0))</f>
        <v>Brittanie Braggs</v>
      </c>
      <c r="E424" s="39" t="str">
        <f>INDEX('MO Store'!B:B,MATCH('Week Wise OT Hours'!$G424,'MO Store'!$A:$A,0))</f>
        <v>Houston East</v>
      </c>
      <c r="F424" s="39" t="str">
        <f>INDEX('MO Store'!C:C,MATCH('Week Wise OT Hours'!$G424,'MO Store'!$A:$A,0))</f>
        <v>Baytown</v>
      </c>
      <c r="G424" s="38">
        <v>219201</v>
      </c>
      <c r="H424" s="40" t="str">
        <f>INDEX('MO Store'!I:I,MATCH('Week Wise OT Hours'!$G424,'MO Store'!$A:$A,0))</f>
        <v>Regular</v>
      </c>
      <c r="I424" s="89" t="s">
        <v>581</v>
      </c>
      <c r="J424" s="90" t="s">
        <v>2017</v>
      </c>
      <c r="K424" s="38">
        <v>0</v>
      </c>
      <c r="L424" s="39">
        <v>0</v>
      </c>
      <c r="M424" s="39">
        <v>0</v>
      </c>
      <c r="N424" s="39">
        <v>0</v>
      </c>
      <c r="O424" s="39">
        <v>0</v>
      </c>
      <c r="P424" s="39">
        <v>0</v>
      </c>
      <c r="Q424" s="39">
        <v>0</v>
      </c>
      <c r="R424" s="39">
        <v>4.0999999999999996</v>
      </c>
      <c r="S424" s="39">
        <v>5.0999999999999996</v>
      </c>
      <c r="T424" s="39">
        <v>0</v>
      </c>
      <c r="U424" s="39">
        <v>0</v>
      </c>
      <c r="V424" s="39">
        <v>0</v>
      </c>
      <c r="W424" s="39">
        <v>9.75</v>
      </c>
      <c r="X424" s="39">
        <v>0.74</v>
      </c>
      <c r="Y424" s="39">
        <v>0</v>
      </c>
      <c r="Z424" s="39">
        <v>2.89</v>
      </c>
      <c r="AA424" s="39">
        <v>0</v>
      </c>
      <c r="AB424" s="39">
        <v>0</v>
      </c>
      <c r="AC424" s="39">
        <v>0</v>
      </c>
      <c r="AD424" s="39">
        <v>0</v>
      </c>
    </row>
    <row r="425" spans="1:30" x14ac:dyDescent="0.25">
      <c r="A425" s="39" t="str">
        <f>INDEX('MO Store'!D:D,MATCH('Week Wise OT Hours'!$G425,'MO Store'!$A:$A,0))</f>
        <v>Anthony Galichet</v>
      </c>
      <c r="B425" s="39" t="str">
        <f>INDEX('MO Store'!F:F,MATCH('Week Wise OT Hours'!$G425,'MO Store'!$A:$A,0))</f>
        <v>Romio Hamdar</v>
      </c>
      <c r="C425" s="39" t="str">
        <f>INDEX('MO Store'!G:G,MATCH('Week Wise OT Hours'!$G425,'MO Store'!$A:$A,0))</f>
        <v>Carlos Ayala-Level Up</v>
      </c>
      <c r="D425" s="39" t="str">
        <f>INDEX('MO Store'!E:E,MATCH('Week Wise OT Hours'!$G425,'MO Store'!$A:$A,0))</f>
        <v>Brittanie Braggs</v>
      </c>
      <c r="E425" s="39" t="str">
        <f>INDEX('MO Store'!B:B,MATCH('Week Wise OT Hours'!$G425,'MO Store'!$A:$A,0))</f>
        <v>Houston South West</v>
      </c>
      <c r="F425" s="39" t="str">
        <f>INDEX('MO Store'!C:C,MATCH('Week Wise OT Hours'!$G425,'MO Store'!$A:$A,0))</f>
        <v>Bellaire (Hong Kong Mall)</v>
      </c>
      <c r="G425" s="38">
        <v>209866</v>
      </c>
      <c r="H425" s="40" t="str">
        <f>INDEX('MO Store'!I:I,MATCH('Week Wise OT Hours'!$G425,'MO Store'!$A:$A,0))</f>
        <v>Battleship</v>
      </c>
      <c r="I425" s="89" t="s">
        <v>582</v>
      </c>
      <c r="J425" s="90" t="s">
        <v>2595</v>
      </c>
      <c r="K425" s="38">
        <v>0</v>
      </c>
      <c r="L425" s="39">
        <v>0</v>
      </c>
      <c r="M425" s="39">
        <v>0</v>
      </c>
      <c r="N425" s="39">
        <v>0</v>
      </c>
      <c r="O425" s="39">
        <v>0</v>
      </c>
      <c r="P425" s="39">
        <v>0</v>
      </c>
      <c r="Q425" s="39">
        <v>0</v>
      </c>
      <c r="R425" s="39">
        <v>0</v>
      </c>
      <c r="S425" s="39">
        <v>0</v>
      </c>
      <c r="T425" s="39">
        <v>0</v>
      </c>
      <c r="U425" s="39">
        <v>0</v>
      </c>
      <c r="V425" s="39">
        <v>0</v>
      </c>
      <c r="W425" s="39">
        <v>0</v>
      </c>
      <c r="X425" s="39">
        <v>0</v>
      </c>
      <c r="Y425" s="39">
        <v>0</v>
      </c>
      <c r="Z425" s="39">
        <v>0</v>
      </c>
      <c r="AA425" s="39">
        <v>0</v>
      </c>
      <c r="AB425" s="39">
        <v>0</v>
      </c>
      <c r="AC425" s="39">
        <v>0</v>
      </c>
      <c r="AD425" s="39">
        <v>0</v>
      </c>
    </row>
    <row r="426" spans="1:30" x14ac:dyDescent="0.25">
      <c r="A426" s="39" t="str">
        <f>INDEX('MO Store'!D:D,MATCH('Week Wise OT Hours'!$G426,'MO Store'!$A:$A,0))</f>
        <v>Anthony Galichet</v>
      </c>
      <c r="B426" s="39" t="str">
        <f>INDEX('MO Store'!F:F,MATCH('Week Wise OT Hours'!$G426,'MO Store'!$A:$A,0))</f>
        <v>Romio Hamdar</v>
      </c>
      <c r="C426" s="39" t="str">
        <f>INDEX('MO Store'!G:G,MATCH('Week Wise OT Hours'!$G426,'MO Store'!$A:$A,0))</f>
        <v>Carlos Ayala-Level Up</v>
      </c>
      <c r="D426" s="39" t="str">
        <f>INDEX('MO Store'!E:E,MATCH('Week Wise OT Hours'!$G426,'MO Store'!$A:$A,0))</f>
        <v>Brittanie Braggs</v>
      </c>
      <c r="E426" s="39" t="str">
        <f>INDEX('MO Store'!B:B,MATCH('Week Wise OT Hours'!$G426,'MO Store'!$A:$A,0))</f>
        <v>Houston South West</v>
      </c>
      <c r="F426" s="39" t="str">
        <f>INDEX('MO Store'!C:C,MATCH('Week Wise OT Hours'!$G426,'MO Store'!$A:$A,0))</f>
        <v>Bellaire (Hong Kong Mall)</v>
      </c>
      <c r="G426" s="38">
        <v>209866</v>
      </c>
      <c r="H426" s="40" t="str">
        <f>INDEX('MO Store'!I:I,MATCH('Week Wise OT Hours'!$G426,'MO Store'!$A:$A,0))</f>
        <v>Battleship</v>
      </c>
      <c r="I426" s="89" t="s">
        <v>586</v>
      </c>
      <c r="J426" s="90" t="s">
        <v>2596</v>
      </c>
      <c r="K426" s="38">
        <v>0</v>
      </c>
      <c r="L426" s="39">
        <v>0</v>
      </c>
      <c r="M426" s="39">
        <v>0</v>
      </c>
      <c r="N426" s="39">
        <v>0</v>
      </c>
      <c r="O426" s="39">
        <v>0</v>
      </c>
      <c r="P426" s="39">
        <v>0</v>
      </c>
      <c r="Q426" s="39">
        <v>0</v>
      </c>
      <c r="R426" s="39">
        <v>0</v>
      </c>
      <c r="S426" s="39">
        <v>0</v>
      </c>
      <c r="T426" s="39">
        <v>0</v>
      </c>
      <c r="U426" s="39">
        <v>0</v>
      </c>
      <c r="V426" s="39">
        <v>0</v>
      </c>
      <c r="W426" s="39">
        <v>0</v>
      </c>
      <c r="X426" s="39">
        <v>0</v>
      </c>
      <c r="Y426" s="39">
        <v>0</v>
      </c>
      <c r="Z426" s="39">
        <v>0</v>
      </c>
      <c r="AA426" s="39">
        <v>0</v>
      </c>
      <c r="AB426" s="39">
        <v>0</v>
      </c>
      <c r="AC426" s="39">
        <v>0</v>
      </c>
      <c r="AD426" s="39">
        <v>0</v>
      </c>
    </row>
    <row r="427" spans="1:30" x14ac:dyDescent="0.25">
      <c r="A427" s="39" t="str">
        <f>INDEX('MO Store'!D:D,MATCH('Week Wise OT Hours'!$G427,'MO Store'!$A:$A,0))</f>
        <v>Anthony Galichet</v>
      </c>
      <c r="B427" s="39" t="str">
        <f>INDEX('MO Store'!F:F,MATCH('Week Wise OT Hours'!$G427,'MO Store'!$A:$A,0))</f>
        <v>Romio Hamdar</v>
      </c>
      <c r="C427" s="39" t="str">
        <f>INDEX('MO Store'!G:G,MATCH('Week Wise OT Hours'!$G427,'MO Store'!$A:$A,0))</f>
        <v>Carlos Ayala-Level Up</v>
      </c>
      <c r="D427" s="39" t="str">
        <f>INDEX('MO Store'!E:E,MATCH('Week Wise OT Hours'!$G427,'MO Store'!$A:$A,0))</f>
        <v>Brittanie Braggs</v>
      </c>
      <c r="E427" s="39" t="str">
        <f>INDEX('MO Store'!B:B,MATCH('Week Wise OT Hours'!$G427,'MO Store'!$A:$A,0))</f>
        <v>Houston South West</v>
      </c>
      <c r="F427" s="39" t="str">
        <f>INDEX('MO Store'!C:C,MATCH('Week Wise OT Hours'!$G427,'MO Store'!$A:$A,0))</f>
        <v>Bellaire (Hong Kong Mall)</v>
      </c>
      <c r="G427" s="38">
        <v>209866</v>
      </c>
      <c r="H427" s="40" t="str">
        <f>INDEX('MO Store'!I:I,MATCH('Week Wise OT Hours'!$G427,'MO Store'!$A:$A,0))</f>
        <v>Battleship</v>
      </c>
      <c r="I427" s="89" t="s">
        <v>587</v>
      </c>
      <c r="J427" s="90" t="s">
        <v>2597</v>
      </c>
      <c r="K427" s="38">
        <v>0</v>
      </c>
      <c r="L427" s="39">
        <v>0</v>
      </c>
      <c r="M427" s="39">
        <v>0</v>
      </c>
      <c r="N427" s="39">
        <v>0</v>
      </c>
      <c r="O427" s="39">
        <v>0</v>
      </c>
      <c r="P427" s="39">
        <v>0</v>
      </c>
      <c r="Q427" s="39">
        <v>0</v>
      </c>
      <c r="R427" s="39">
        <v>0</v>
      </c>
      <c r="S427" s="39">
        <v>0</v>
      </c>
      <c r="T427" s="39">
        <v>0</v>
      </c>
      <c r="U427" s="39">
        <v>0</v>
      </c>
      <c r="V427" s="39">
        <v>0</v>
      </c>
      <c r="W427" s="39">
        <v>0</v>
      </c>
      <c r="X427" s="39">
        <v>0</v>
      </c>
      <c r="Y427" s="39">
        <v>0</v>
      </c>
      <c r="Z427" s="39">
        <v>0</v>
      </c>
      <c r="AA427" s="39">
        <v>0</v>
      </c>
      <c r="AB427" s="39">
        <v>0</v>
      </c>
      <c r="AC427" s="39">
        <v>0</v>
      </c>
      <c r="AD427" s="39">
        <v>0</v>
      </c>
    </row>
    <row r="428" spans="1:30" x14ac:dyDescent="0.25">
      <c r="A428" s="39" t="str">
        <f>INDEX('MO Store'!D:D,MATCH('Week Wise OT Hours'!$G428,'MO Store'!$A:$A,0))</f>
        <v>Anthony Galichet</v>
      </c>
      <c r="B428" s="39" t="str">
        <f>INDEX('MO Store'!F:F,MATCH('Week Wise OT Hours'!$G428,'MO Store'!$A:$A,0))</f>
        <v>Romio Hamdar</v>
      </c>
      <c r="C428" s="39" t="str">
        <f>INDEX('MO Store'!G:G,MATCH('Week Wise OT Hours'!$G428,'MO Store'!$A:$A,0))</f>
        <v>Carlos Ayala-Level Up</v>
      </c>
      <c r="D428" s="39" t="str">
        <f>INDEX('MO Store'!E:E,MATCH('Week Wise OT Hours'!$G428,'MO Store'!$A:$A,0))</f>
        <v>Brittanie Braggs</v>
      </c>
      <c r="E428" s="39" t="str">
        <f>INDEX('MO Store'!B:B,MATCH('Week Wise OT Hours'!$G428,'MO Store'!$A:$A,0))</f>
        <v>Houston South West</v>
      </c>
      <c r="F428" s="39" t="str">
        <f>INDEX('MO Store'!C:C,MATCH('Week Wise OT Hours'!$G428,'MO Store'!$A:$A,0))</f>
        <v>Bellaire (Hong Kong Mall)</v>
      </c>
      <c r="G428" s="38">
        <v>209866</v>
      </c>
      <c r="H428" s="40" t="str">
        <f>INDEX('MO Store'!I:I,MATCH('Week Wise OT Hours'!$G428,'MO Store'!$A:$A,0))</f>
        <v>Battleship</v>
      </c>
      <c r="I428" s="89" t="s">
        <v>585</v>
      </c>
      <c r="J428" s="90" t="s">
        <v>2191</v>
      </c>
      <c r="K428" s="38">
        <v>0</v>
      </c>
      <c r="L428" s="39">
        <v>0</v>
      </c>
      <c r="M428" s="39">
        <v>0</v>
      </c>
      <c r="N428" s="39">
        <v>0</v>
      </c>
      <c r="O428" s="39">
        <v>0</v>
      </c>
      <c r="P428" s="39">
        <v>0</v>
      </c>
      <c r="Q428" s="39">
        <v>0</v>
      </c>
      <c r="R428" s="39">
        <v>0</v>
      </c>
      <c r="S428" s="39">
        <v>0</v>
      </c>
      <c r="T428" s="39">
        <v>0</v>
      </c>
      <c r="U428" s="39">
        <v>0</v>
      </c>
      <c r="V428" s="39">
        <v>0</v>
      </c>
      <c r="W428" s="39">
        <v>0</v>
      </c>
      <c r="X428" s="39">
        <v>0</v>
      </c>
      <c r="Y428" s="39">
        <v>0</v>
      </c>
      <c r="Z428" s="39">
        <v>0</v>
      </c>
      <c r="AA428" s="39">
        <v>0</v>
      </c>
      <c r="AB428" s="39">
        <v>0</v>
      </c>
      <c r="AC428" s="39">
        <v>0</v>
      </c>
      <c r="AD428" s="39">
        <v>0</v>
      </c>
    </row>
    <row r="429" spans="1:30" x14ac:dyDescent="0.25">
      <c r="A429" s="39" t="str">
        <f>INDEX('MO Store'!D:D,MATCH('Week Wise OT Hours'!$G429,'MO Store'!$A:$A,0))</f>
        <v>Anthony Galichet</v>
      </c>
      <c r="B429" s="39" t="str">
        <f>INDEX('MO Store'!F:F,MATCH('Week Wise OT Hours'!$G429,'MO Store'!$A:$A,0))</f>
        <v>No SD</v>
      </c>
      <c r="C429" s="39" t="str">
        <f>INDEX('MO Store'!G:G,MATCH('Week Wise OT Hours'!$G429,'MO Store'!$A:$A,0))</f>
        <v>Susu Leong</v>
      </c>
      <c r="D429" s="39" t="str">
        <f>INDEX('MO Store'!E:E,MATCH('Week Wise OT Hours'!$G429,'MO Store'!$A:$A,0))</f>
        <v>Brittanie Braggs</v>
      </c>
      <c r="E429" s="39" t="str">
        <f>INDEX('MO Store'!B:B,MATCH('Week Wise OT Hours'!$G429,'MO Store'!$A:$A,0))</f>
        <v>Arizona</v>
      </c>
      <c r="F429" s="39" t="str">
        <f>INDEX('MO Store'!C:C,MATCH('Week Wise OT Hours'!$G429,'MO Store'!$A:$A,0))</f>
        <v>Legacy Village</v>
      </c>
      <c r="G429" s="38">
        <v>178016</v>
      </c>
      <c r="H429" s="40" t="str">
        <f>INDEX('MO Store'!I:I,MATCH('Week Wise OT Hours'!$G429,'MO Store'!$A:$A,0))</f>
        <v>Regular</v>
      </c>
      <c r="I429" s="89" t="s">
        <v>578</v>
      </c>
      <c r="J429" s="90" t="s">
        <v>2598</v>
      </c>
      <c r="K429" s="38">
        <v>0</v>
      </c>
      <c r="L429" s="39">
        <v>0</v>
      </c>
      <c r="M429" s="39">
        <v>0</v>
      </c>
      <c r="N429" s="39">
        <v>0</v>
      </c>
      <c r="O429" s="39">
        <v>0</v>
      </c>
      <c r="P429" s="39">
        <v>0</v>
      </c>
      <c r="Q429" s="39">
        <v>0</v>
      </c>
      <c r="R429" s="39">
        <v>0</v>
      </c>
      <c r="S429" s="39">
        <v>0</v>
      </c>
      <c r="T429" s="39">
        <v>0</v>
      </c>
      <c r="U429" s="39">
        <v>0</v>
      </c>
      <c r="V429" s="39">
        <v>0</v>
      </c>
      <c r="W429" s="39">
        <v>0</v>
      </c>
      <c r="X429" s="39">
        <v>0</v>
      </c>
      <c r="Y429" s="39">
        <v>0</v>
      </c>
      <c r="Z429" s="39">
        <v>0</v>
      </c>
      <c r="AA429" s="39">
        <v>0</v>
      </c>
      <c r="AB429" s="39">
        <v>0</v>
      </c>
      <c r="AC429" s="39">
        <v>0</v>
      </c>
      <c r="AD429" s="39">
        <v>0</v>
      </c>
    </row>
    <row r="430" spans="1:30" x14ac:dyDescent="0.25">
      <c r="A430" s="39" t="str">
        <f>INDEX('MO Store'!D:D,MATCH('Week Wise OT Hours'!$G430,'MO Store'!$A:$A,0))</f>
        <v>Anthony Galichet</v>
      </c>
      <c r="B430" s="39" t="str">
        <f>INDEX('MO Store'!F:F,MATCH('Week Wise OT Hours'!$G430,'MO Store'!$A:$A,0))</f>
        <v>Romio Hamdar</v>
      </c>
      <c r="C430" s="39" t="str">
        <f>INDEX('MO Store'!G:G,MATCH('Week Wise OT Hours'!$G430,'MO Store'!$A:$A,0))</f>
        <v>Veronica Ramos</v>
      </c>
      <c r="D430" s="39" t="str">
        <f>INDEX('MO Store'!E:E,MATCH('Week Wise OT Hours'!$G430,'MO Store'!$A:$A,0))</f>
        <v>Brittanie Braggs</v>
      </c>
      <c r="E430" s="39" t="str">
        <f>INDEX('MO Store'!B:B,MATCH('Week Wise OT Hours'!$G430,'MO Store'!$A:$A,0))</f>
        <v>San Antonio/Laredo</v>
      </c>
      <c r="F430" s="39" t="str">
        <f>INDEX('MO Store'!C:C,MATCH('Week Wise OT Hours'!$G430,'MO Store'!$A:$A,0))</f>
        <v>LAREDO PLANTATION CENTRE</v>
      </c>
      <c r="G430" s="38">
        <v>207752</v>
      </c>
      <c r="H430" s="40" t="str">
        <f>INDEX('MO Store'!I:I,MATCH('Week Wise OT Hours'!$G430,'MO Store'!$A:$A,0))</f>
        <v>Flagship</v>
      </c>
      <c r="I430" s="89" t="s">
        <v>583</v>
      </c>
      <c r="J430" s="90" t="s">
        <v>2599</v>
      </c>
      <c r="K430" s="38">
        <v>0</v>
      </c>
      <c r="L430" s="39">
        <v>0</v>
      </c>
      <c r="M430" s="39">
        <v>0</v>
      </c>
      <c r="N430" s="39">
        <v>0</v>
      </c>
      <c r="O430" s="39">
        <v>0</v>
      </c>
      <c r="P430" s="39">
        <v>0</v>
      </c>
      <c r="Q430" s="39">
        <v>0</v>
      </c>
      <c r="R430" s="39">
        <v>0</v>
      </c>
      <c r="S430" s="39">
        <v>0</v>
      </c>
      <c r="T430" s="39">
        <v>0</v>
      </c>
      <c r="U430" s="39">
        <v>0</v>
      </c>
      <c r="V430" s="39">
        <v>0</v>
      </c>
      <c r="W430" s="39">
        <v>0</v>
      </c>
      <c r="X430" s="39">
        <v>0</v>
      </c>
      <c r="Y430" s="39">
        <v>0</v>
      </c>
      <c r="Z430" s="39">
        <v>0</v>
      </c>
      <c r="AA430" s="39">
        <v>0</v>
      </c>
      <c r="AB430" s="39">
        <v>0</v>
      </c>
      <c r="AC430" s="39">
        <v>0</v>
      </c>
      <c r="AD430" s="39">
        <v>0</v>
      </c>
    </row>
    <row r="431" spans="1:30" x14ac:dyDescent="0.25">
      <c r="A431" s="39" t="str">
        <f>INDEX('MO Store'!D:D,MATCH('Week Wise OT Hours'!$G431,'MO Store'!$A:$A,0))</f>
        <v>Anthony Galichet</v>
      </c>
      <c r="B431" s="39" t="str">
        <f>INDEX('MO Store'!F:F,MATCH('Week Wise OT Hours'!$G431,'MO Store'!$A:$A,0))</f>
        <v>Romio Hamdar</v>
      </c>
      <c r="C431" s="39" t="str">
        <f>INDEX('MO Store'!G:G,MATCH('Week Wise OT Hours'!$G431,'MO Store'!$A:$A,0))</f>
        <v>Carlos Ayala-Level Up</v>
      </c>
      <c r="D431" s="39" t="str">
        <f>INDEX('MO Store'!E:E,MATCH('Week Wise OT Hours'!$G431,'MO Store'!$A:$A,0))</f>
        <v>Brittanie Braggs</v>
      </c>
      <c r="E431" s="39" t="str">
        <f>INDEX('MO Store'!B:B,MATCH('Week Wise OT Hours'!$G431,'MO Store'!$A:$A,0))</f>
        <v>Houston South West</v>
      </c>
      <c r="F431" s="39" t="str">
        <f>INDEX('MO Store'!C:C,MATCH('Week Wise OT Hours'!$G431,'MO Store'!$A:$A,0))</f>
        <v>The Grid</v>
      </c>
      <c r="G431" s="38">
        <v>209858</v>
      </c>
      <c r="H431" s="40" t="str">
        <f>INDEX('MO Store'!I:I,MATCH('Week Wise OT Hours'!$G431,'MO Store'!$A:$A,0))</f>
        <v>Battleship</v>
      </c>
      <c r="I431" s="89" t="s">
        <v>593</v>
      </c>
      <c r="J431" s="90" t="s">
        <v>2600</v>
      </c>
      <c r="K431" s="38">
        <v>0</v>
      </c>
      <c r="L431" s="39">
        <v>0</v>
      </c>
      <c r="M431" s="39">
        <v>0</v>
      </c>
      <c r="N431" s="39">
        <v>0</v>
      </c>
      <c r="O431" s="39">
        <v>0</v>
      </c>
      <c r="P431" s="39">
        <v>0</v>
      </c>
      <c r="Q431" s="39">
        <v>0</v>
      </c>
      <c r="R431" s="39">
        <v>0</v>
      </c>
      <c r="S431" s="39">
        <v>0</v>
      </c>
      <c r="T431" s="39">
        <v>0</v>
      </c>
      <c r="U431" s="39">
        <v>0</v>
      </c>
      <c r="V431" s="39">
        <v>0</v>
      </c>
      <c r="W431" s="39">
        <v>0</v>
      </c>
      <c r="X431" s="39">
        <v>0</v>
      </c>
      <c r="Y431" s="39">
        <v>0</v>
      </c>
      <c r="Z431" s="39">
        <v>0</v>
      </c>
      <c r="AA431" s="39">
        <v>0</v>
      </c>
      <c r="AB431" s="39">
        <v>0</v>
      </c>
      <c r="AC431" s="39">
        <v>0</v>
      </c>
      <c r="AD431" s="39">
        <v>0</v>
      </c>
    </row>
    <row r="432" spans="1:30" x14ac:dyDescent="0.25">
      <c r="A432" s="39" t="str">
        <f>INDEX('MO Store'!D:D,MATCH('Week Wise OT Hours'!$G432,'MO Store'!$A:$A,0))</f>
        <v>Anthony Galichet</v>
      </c>
      <c r="B432" s="39" t="str">
        <f>INDEX('MO Store'!F:F,MATCH('Week Wise OT Hours'!$G432,'MO Store'!$A:$A,0))</f>
        <v>Romio Hamdar</v>
      </c>
      <c r="C432" s="39" t="str">
        <f>INDEX('MO Store'!G:G,MATCH('Week Wise OT Hours'!$G432,'MO Store'!$A:$A,0))</f>
        <v>Suhail Ishaq</v>
      </c>
      <c r="D432" s="39" t="str">
        <f>INDEX('MO Store'!E:E,MATCH('Week Wise OT Hours'!$G432,'MO Store'!$A:$A,0))</f>
        <v>Brittanie Braggs</v>
      </c>
      <c r="E432" s="39" t="str">
        <f>INDEX('MO Store'!B:B,MATCH('Week Wise OT Hours'!$G432,'MO Store'!$A:$A,0))</f>
        <v>Houston North East</v>
      </c>
      <c r="F432" s="39" t="str">
        <f>INDEX('MO Store'!C:C,MATCH('Week Wise OT Hours'!$G432,'MO Store'!$A:$A,0))</f>
        <v>Richmond (River Park)</v>
      </c>
      <c r="G432" s="38">
        <v>174110</v>
      </c>
      <c r="H432" s="40" t="str">
        <f>INDEX('MO Store'!I:I,MATCH('Week Wise OT Hours'!$G432,'MO Store'!$A:$A,0))</f>
        <v>Regular</v>
      </c>
      <c r="I432" s="89" t="s">
        <v>588</v>
      </c>
      <c r="J432" s="90" t="s">
        <v>2601</v>
      </c>
      <c r="K432" s="38">
        <v>0</v>
      </c>
      <c r="L432" s="39">
        <v>0</v>
      </c>
      <c r="M432" s="39">
        <v>0</v>
      </c>
      <c r="N432" s="39">
        <v>0</v>
      </c>
      <c r="O432" s="39">
        <v>0</v>
      </c>
      <c r="P432" s="39">
        <v>0</v>
      </c>
      <c r="Q432" s="39">
        <v>0</v>
      </c>
      <c r="R432" s="39">
        <v>0</v>
      </c>
      <c r="S432" s="39">
        <v>0</v>
      </c>
      <c r="T432" s="39">
        <v>0</v>
      </c>
      <c r="U432" s="39">
        <v>0</v>
      </c>
      <c r="V432" s="39">
        <v>0</v>
      </c>
      <c r="W432" s="39">
        <v>0</v>
      </c>
      <c r="X432" s="39">
        <v>0</v>
      </c>
      <c r="Y432" s="39">
        <v>0</v>
      </c>
      <c r="Z432" s="39">
        <v>0</v>
      </c>
      <c r="AA432" s="39">
        <v>0</v>
      </c>
      <c r="AB432" s="39">
        <v>0</v>
      </c>
      <c r="AC432" s="39">
        <v>0</v>
      </c>
      <c r="AD432" s="39">
        <v>0</v>
      </c>
    </row>
    <row r="433" spans="1:30" x14ac:dyDescent="0.25">
      <c r="A433" s="39" t="str">
        <f>INDEX('MO Store'!D:D,MATCH('Week Wise OT Hours'!$G433,'MO Store'!$A:$A,0))</f>
        <v>Anthony Galichet</v>
      </c>
      <c r="B433" s="39" t="str">
        <f>INDEX('MO Store'!F:F,MATCH('Week Wise OT Hours'!$G433,'MO Store'!$A:$A,0))</f>
        <v>Romio Hamdar</v>
      </c>
      <c r="C433" s="39" t="str">
        <f>INDEX('MO Store'!G:G,MATCH('Week Wise OT Hours'!$G433,'MO Store'!$A:$A,0))</f>
        <v>Carlos Ayala-Level Up</v>
      </c>
      <c r="D433" s="39" t="str">
        <f>INDEX('MO Store'!E:E,MATCH('Week Wise OT Hours'!$G433,'MO Store'!$A:$A,0))</f>
        <v>Brittanie Braggs</v>
      </c>
      <c r="E433" s="39" t="str">
        <f>INDEX('MO Store'!B:B,MATCH('Week Wise OT Hours'!$G433,'MO Store'!$A:$A,0))</f>
        <v>Houston South West</v>
      </c>
      <c r="F433" s="39" t="str">
        <f>INDEX('MO Store'!C:C,MATCH('Week Wise OT Hours'!$G433,'MO Store'!$A:$A,0))</f>
        <v>Bellaire (Hong Kong Mall)</v>
      </c>
      <c r="G433" s="38">
        <v>209866</v>
      </c>
      <c r="H433" s="40" t="str">
        <f>INDEX('MO Store'!I:I,MATCH('Week Wise OT Hours'!$G433,'MO Store'!$A:$A,0))</f>
        <v>Battleship</v>
      </c>
      <c r="I433" s="89" t="s">
        <v>584</v>
      </c>
      <c r="J433" s="90" t="s">
        <v>2602</v>
      </c>
      <c r="K433" s="38">
        <v>0</v>
      </c>
      <c r="L433" s="39">
        <v>0</v>
      </c>
      <c r="M433" s="39">
        <v>0</v>
      </c>
      <c r="N433" s="39">
        <v>0</v>
      </c>
      <c r="O433" s="39">
        <v>0</v>
      </c>
      <c r="P433" s="39">
        <v>0</v>
      </c>
      <c r="Q433" s="39">
        <v>0</v>
      </c>
      <c r="R433" s="39">
        <v>0</v>
      </c>
      <c r="S433" s="39">
        <v>0</v>
      </c>
      <c r="T433" s="39">
        <v>0</v>
      </c>
      <c r="U433" s="39">
        <v>0</v>
      </c>
      <c r="V433" s="39">
        <v>0</v>
      </c>
      <c r="W433" s="39">
        <v>0</v>
      </c>
      <c r="X433" s="39">
        <v>0</v>
      </c>
      <c r="Y433" s="39">
        <v>0</v>
      </c>
      <c r="Z433" s="39">
        <v>0</v>
      </c>
      <c r="AA433" s="39">
        <v>0</v>
      </c>
      <c r="AB433" s="39">
        <v>0</v>
      </c>
      <c r="AC433" s="39">
        <v>0</v>
      </c>
      <c r="AD433" s="39">
        <v>0</v>
      </c>
    </row>
    <row r="434" spans="1:30" x14ac:dyDescent="0.25">
      <c r="A434" s="39" t="str">
        <f>INDEX('MO Store'!D:D,MATCH('Week Wise OT Hours'!$G434,'MO Store'!$A:$A,0))</f>
        <v>Anthony Galichet</v>
      </c>
      <c r="B434" s="39" t="str">
        <f>INDEX('MO Store'!F:F,MATCH('Week Wise OT Hours'!$G434,'MO Store'!$A:$A,0))</f>
        <v>Romio Hamdar</v>
      </c>
      <c r="C434" s="39" t="str">
        <f>INDEX('MO Store'!G:G,MATCH('Week Wise OT Hours'!$G434,'MO Store'!$A:$A,0))</f>
        <v>Veronica Ramos</v>
      </c>
      <c r="D434" s="39" t="str">
        <f>INDEX('MO Store'!E:E,MATCH('Week Wise OT Hours'!$G434,'MO Store'!$A:$A,0))</f>
        <v>Brittanie Braggs</v>
      </c>
      <c r="E434" s="39" t="str">
        <f>INDEX('MO Store'!B:B,MATCH('Week Wise OT Hours'!$G434,'MO Store'!$A:$A,0))</f>
        <v>San Antonio/Laredo</v>
      </c>
      <c r="F434" s="39" t="str">
        <f>INDEX('MO Store'!C:C,MATCH('Week Wise OT Hours'!$G434,'MO Store'!$A:$A,0))</f>
        <v>Wurzbach Road</v>
      </c>
      <c r="G434" s="38">
        <v>215745</v>
      </c>
      <c r="H434" s="40" t="str">
        <f>INDEX('MO Store'!I:I,MATCH('Week Wise OT Hours'!$G434,'MO Store'!$A:$A,0))</f>
        <v>Battleship</v>
      </c>
      <c r="I434" s="89" t="s">
        <v>594</v>
      </c>
      <c r="J434" s="90" t="s">
        <v>2603</v>
      </c>
      <c r="K434" s="38">
        <v>0</v>
      </c>
      <c r="L434" s="39">
        <v>0</v>
      </c>
      <c r="M434" s="39">
        <v>0</v>
      </c>
      <c r="N434" s="39">
        <v>0</v>
      </c>
      <c r="O434" s="39">
        <v>0</v>
      </c>
      <c r="P434" s="39">
        <v>0</v>
      </c>
      <c r="Q434" s="39">
        <v>0</v>
      </c>
      <c r="R434" s="39">
        <v>0</v>
      </c>
      <c r="S434" s="39">
        <v>0</v>
      </c>
      <c r="T434" s="39">
        <v>0</v>
      </c>
      <c r="U434" s="39">
        <v>0</v>
      </c>
      <c r="V434" s="39">
        <v>0</v>
      </c>
      <c r="W434" s="39">
        <v>0</v>
      </c>
      <c r="X434" s="39">
        <v>0</v>
      </c>
      <c r="Y434" s="39">
        <v>0</v>
      </c>
      <c r="Z434" s="39">
        <v>0</v>
      </c>
      <c r="AA434" s="39">
        <v>0</v>
      </c>
      <c r="AB434" s="39">
        <v>0</v>
      </c>
      <c r="AC434" s="39">
        <v>0</v>
      </c>
      <c r="AD434" s="39">
        <v>0</v>
      </c>
    </row>
    <row r="435" spans="1:30" x14ac:dyDescent="0.25">
      <c r="A435" s="39" t="str">
        <f>INDEX('MO Store'!D:D,MATCH('Week Wise OT Hours'!$G435,'MO Store'!$A:$A,0))</f>
        <v>Anthony Galichet</v>
      </c>
      <c r="B435" s="39" t="str">
        <f>INDEX('MO Store'!F:F,MATCH('Week Wise OT Hours'!$G435,'MO Store'!$A:$A,0))</f>
        <v>No SD</v>
      </c>
      <c r="C435" s="39" t="str">
        <f>INDEX('MO Store'!G:G,MATCH('Week Wise OT Hours'!$G435,'MO Store'!$A:$A,0))</f>
        <v>Susu Leong</v>
      </c>
      <c r="D435" s="39" t="str">
        <f>INDEX('MO Store'!E:E,MATCH('Week Wise OT Hours'!$G435,'MO Store'!$A:$A,0))</f>
        <v>Brittanie Braggs</v>
      </c>
      <c r="E435" s="39" t="str">
        <f>INDEX('MO Store'!B:B,MATCH('Week Wise OT Hours'!$G435,'MO Store'!$A:$A,0))</f>
        <v>Arizona</v>
      </c>
      <c r="F435" s="39" t="str">
        <f>INDEX('MO Store'!C:C,MATCH('Week Wise OT Hours'!$G435,'MO Store'!$A:$A,0))</f>
        <v>Buffalo Spot</v>
      </c>
      <c r="G435" s="38">
        <v>178109</v>
      </c>
      <c r="H435" s="40" t="str">
        <f>INDEX('MO Store'!I:I,MATCH('Week Wise OT Hours'!$G435,'MO Store'!$A:$A,0))</f>
        <v>Battleship</v>
      </c>
      <c r="I435" s="89" t="s">
        <v>599</v>
      </c>
      <c r="J435" s="90" t="s">
        <v>2604</v>
      </c>
      <c r="K435" s="38">
        <v>0</v>
      </c>
      <c r="L435" s="39">
        <v>0</v>
      </c>
      <c r="M435" s="39">
        <v>0</v>
      </c>
      <c r="N435" s="39">
        <v>0</v>
      </c>
      <c r="O435" s="39">
        <v>0</v>
      </c>
      <c r="P435" s="39">
        <v>0</v>
      </c>
      <c r="Q435" s="39">
        <v>0</v>
      </c>
      <c r="R435" s="39">
        <v>0</v>
      </c>
      <c r="S435" s="39">
        <v>0</v>
      </c>
      <c r="T435" s="39">
        <v>0</v>
      </c>
      <c r="U435" s="39">
        <v>0</v>
      </c>
      <c r="V435" s="39">
        <v>0</v>
      </c>
      <c r="W435" s="39">
        <v>0</v>
      </c>
      <c r="X435" s="39">
        <v>0</v>
      </c>
      <c r="Y435" s="39">
        <v>0</v>
      </c>
      <c r="Z435" s="39">
        <v>0</v>
      </c>
      <c r="AA435" s="39">
        <v>0</v>
      </c>
      <c r="AB435" s="39">
        <v>0</v>
      </c>
      <c r="AC435" s="39">
        <v>0</v>
      </c>
      <c r="AD435" s="39">
        <v>0</v>
      </c>
    </row>
    <row r="436" spans="1:30" x14ac:dyDescent="0.25">
      <c r="A436" s="39" t="str">
        <f>INDEX('MO Store'!D:D,MATCH('Week Wise OT Hours'!$G436,'MO Store'!$A:$A,0))</f>
        <v>Anthony Galichet</v>
      </c>
      <c r="B436" s="39" t="str">
        <f>INDEX('MO Store'!F:F,MATCH('Week Wise OT Hours'!$G436,'MO Store'!$A:$A,0))</f>
        <v>Romio Hamdar</v>
      </c>
      <c r="C436" s="39" t="str">
        <f>INDEX('MO Store'!G:G,MATCH('Week Wise OT Hours'!$G436,'MO Store'!$A:$A,0))</f>
        <v>Colorado Market - No TM</v>
      </c>
      <c r="D436" s="39" t="str">
        <f>INDEX('MO Store'!E:E,MATCH('Week Wise OT Hours'!$G436,'MO Store'!$A:$A,0))</f>
        <v>Brittanie Braggs</v>
      </c>
      <c r="E436" s="39" t="str">
        <f>INDEX('MO Store'!B:B,MATCH('Week Wise OT Hours'!$G436,'MO Store'!$A:$A,0))</f>
        <v>Colorado</v>
      </c>
      <c r="F436" s="39" t="str">
        <f>INDEX('MO Store'!C:C,MATCH('Week Wise OT Hours'!$G436,'MO Store'!$A:$A,0))</f>
        <v>Fountain MESA ROAD</v>
      </c>
      <c r="G436" s="38">
        <v>178719</v>
      </c>
      <c r="H436" s="40" t="str">
        <f>INDEX('MO Store'!I:I,MATCH('Week Wise OT Hours'!$G436,'MO Store'!$A:$A,0))</f>
        <v>Battleship</v>
      </c>
      <c r="I436" s="89" t="s">
        <v>606</v>
      </c>
      <c r="J436" s="90" t="s">
        <v>2605</v>
      </c>
      <c r="K436" s="38">
        <v>0</v>
      </c>
      <c r="L436" s="39">
        <v>0</v>
      </c>
      <c r="M436" s="39">
        <v>0</v>
      </c>
      <c r="N436" s="39">
        <v>0</v>
      </c>
      <c r="O436" s="39">
        <v>0</v>
      </c>
      <c r="P436" s="39">
        <v>0</v>
      </c>
      <c r="Q436" s="39">
        <v>0</v>
      </c>
      <c r="R436" s="39">
        <v>0</v>
      </c>
      <c r="S436" s="39">
        <v>0</v>
      </c>
      <c r="T436" s="39">
        <v>0</v>
      </c>
      <c r="U436" s="39">
        <v>0</v>
      </c>
      <c r="V436" s="39">
        <v>0</v>
      </c>
      <c r="W436" s="39">
        <v>0</v>
      </c>
      <c r="X436" s="39">
        <v>0</v>
      </c>
      <c r="Y436" s="39">
        <v>0</v>
      </c>
      <c r="Z436" s="39">
        <v>0</v>
      </c>
      <c r="AA436" s="39">
        <v>0</v>
      </c>
      <c r="AB436" s="39">
        <v>0</v>
      </c>
      <c r="AC436" s="39">
        <v>0</v>
      </c>
      <c r="AD436" s="39">
        <v>0</v>
      </c>
    </row>
    <row r="437" spans="1:30" x14ac:dyDescent="0.25">
      <c r="A437" s="39" t="str">
        <f>INDEX('MO Store'!D:D,MATCH('Week Wise OT Hours'!$G437,'MO Store'!$A:$A,0))</f>
        <v>Anthony Galichet</v>
      </c>
      <c r="B437" s="39" t="str">
        <f>INDEX('MO Store'!F:F,MATCH('Week Wise OT Hours'!$G437,'MO Store'!$A:$A,0))</f>
        <v>Romio Hamdar</v>
      </c>
      <c r="C437" s="39" t="str">
        <f>INDEX('MO Store'!G:G,MATCH('Week Wise OT Hours'!$G437,'MO Store'!$A:$A,0))</f>
        <v>Isreal Gomez- Level Up</v>
      </c>
      <c r="D437" s="39" t="str">
        <f>INDEX('MO Store'!E:E,MATCH('Week Wise OT Hours'!$G437,'MO Store'!$A:$A,0))</f>
        <v>Brittanie Braggs</v>
      </c>
      <c r="E437" s="39" t="str">
        <f>INDEX('MO Store'!B:B,MATCH('Week Wise OT Hours'!$G437,'MO Store'!$A:$A,0))</f>
        <v>Houston East</v>
      </c>
      <c r="F437" s="39" t="str">
        <f>INDEX('MO Store'!C:C,MATCH('Week Wise OT Hours'!$G437,'MO Store'!$A:$A,0))</f>
        <v>Deer Park</v>
      </c>
      <c r="G437" s="38">
        <v>209870</v>
      </c>
      <c r="H437" s="40" t="str">
        <f>INDEX('MO Store'!I:I,MATCH('Week Wise OT Hours'!$G437,'MO Store'!$A:$A,0))</f>
        <v>Regular</v>
      </c>
      <c r="I437" s="89" t="s">
        <v>610</v>
      </c>
      <c r="J437" s="90" t="s">
        <v>2606</v>
      </c>
      <c r="K437" s="38">
        <v>0</v>
      </c>
      <c r="L437" s="39">
        <v>0</v>
      </c>
      <c r="M437" s="39">
        <v>0</v>
      </c>
      <c r="N437" s="39">
        <v>0</v>
      </c>
      <c r="O437" s="39">
        <v>0</v>
      </c>
      <c r="P437" s="39">
        <v>0</v>
      </c>
      <c r="Q437" s="39">
        <v>0</v>
      </c>
      <c r="R437" s="39">
        <v>0</v>
      </c>
      <c r="S437" s="39">
        <v>0</v>
      </c>
      <c r="T437" s="39">
        <v>0</v>
      </c>
      <c r="U437" s="39">
        <v>0</v>
      </c>
      <c r="V437" s="39">
        <v>0</v>
      </c>
      <c r="W437" s="39">
        <v>0</v>
      </c>
      <c r="X437" s="39">
        <v>0</v>
      </c>
      <c r="Y437" s="39">
        <v>0</v>
      </c>
      <c r="Z437" s="39">
        <v>0</v>
      </c>
      <c r="AA437" s="39">
        <v>0</v>
      </c>
      <c r="AB437" s="39">
        <v>0</v>
      </c>
      <c r="AC437" s="39">
        <v>0</v>
      </c>
      <c r="AD437" s="39">
        <v>0</v>
      </c>
    </row>
    <row r="438" spans="1:30" x14ac:dyDescent="0.25">
      <c r="A438" s="39" t="str">
        <f>INDEX('MO Store'!D:D,MATCH('Week Wise OT Hours'!$G438,'MO Store'!$A:$A,0))</f>
        <v>Anthony Galichet</v>
      </c>
      <c r="B438" s="39" t="str">
        <f>INDEX('MO Store'!F:F,MATCH('Week Wise OT Hours'!$G438,'MO Store'!$A:$A,0))</f>
        <v>No SD</v>
      </c>
      <c r="C438" s="39" t="str">
        <f>INDEX('MO Store'!G:G,MATCH('Week Wise OT Hours'!$G438,'MO Store'!$A:$A,0))</f>
        <v>North Carolina Market - No TM</v>
      </c>
      <c r="D438" s="39" t="str">
        <f>INDEX('MO Store'!E:E,MATCH('Week Wise OT Hours'!$G438,'MO Store'!$A:$A,0))</f>
        <v>Brittanie Braggs</v>
      </c>
      <c r="E438" s="39" t="str">
        <f>INDEX('MO Store'!B:B,MATCH('Week Wise OT Hours'!$G438,'MO Store'!$A:$A,0))</f>
        <v>North Carolina</v>
      </c>
      <c r="F438" s="39" t="str">
        <f>INDEX('MO Store'!C:C,MATCH('Week Wise OT Hours'!$G438,'MO Store'!$A:$A,0))</f>
        <v>Garner Raleigh</v>
      </c>
      <c r="G438" s="38">
        <v>176289</v>
      </c>
      <c r="H438" s="40" t="str">
        <f>INDEX('MO Store'!I:I,MATCH('Week Wise OT Hours'!$G438,'MO Store'!$A:$A,0))</f>
        <v>Regular</v>
      </c>
      <c r="I438" s="89" t="s">
        <v>612</v>
      </c>
      <c r="J438" s="90" t="s">
        <v>2607</v>
      </c>
      <c r="K438" s="38">
        <v>0</v>
      </c>
      <c r="L438" s="39">
        <v>0</v>
      </c>
      <c r="M438" s="39">
        <v>0</v>
      </c>
      <c r="N438" s="39">
        <v>0</v>
      </c>
      <c r="O438" s="39">
        <v>0</v>
      </c>
      <c r="P438" s="39">
        <v>0</v>
      </c>
      <c r="Q438" s="39">
        <v>0</v>
      </c>
      <c r="R438" s="39">
        <v>0</v>
      </c>
      <c r="S438" s="39">
        <v>0</v>
      </c>
      <c r="T438" s="39">
        <v>0</v>
      </c>
      <c r="U438" s="39">
        <v>0</v>
      </c>
      <c r="V438" s="39">
        <v>0</v>
      </c>
      <c r="W438" s="39">
        <v>0</v>
      </c>
      <c r="X438" s="39">
        <v>0</v>
      </c>
      <c r="Y438" s="39">
        <v>0</v>
      </c>
      <c r="Z438" s="39">
        <v>0</v>
      </c>
      <c r="AA438" s="39">
        <v>0</v>
      </c>
      <c r="AB438" s="39">
        <v>0</v>
      </c>
      <c r="AC438" s="39">
        <v>0</v>
      </c>
      <c r="AD438" s="39">
        <v>0</v>
      </c>
    </row>
    <row r="439" spans="1:30" x14ac:dyDescent="0.25">
      <c r="A439" s="39" t="str">
        <f>INDEX('MO Store'!D:D,MATCH('Week Wise OT Hours'!$G439,'MO Store'!$A:$A,0))</f>
        <v>Anthony Galichet</v>
      </c>
      <c r="B439" s="39" t="str">
        <f>INDEX('MO Store'!F:F,MATCH('Week Wise OT Hours'!$G439,'MO Store'!$A:$A,0))</f>
        <v>No SD</v>
      </c>
      <c r="C439" s="39" t="str">
        <f>INDEX('MO Store'!G:G,MATCH('Week Wise OT Hours'!$G439,'MO Store'!$A:$A,0))</f>
        <v>Susu Leong</v>
      </c>
      <c r="D439" s="39" t="str">
        <f>INDEX('MO Store'!E:E,MATCH('Week Wise OT Hours'!$G439,'MO Store'!$A:$A,0))</f>
        <v>Brittanie Braggs</v>
      </c>
      <c r="E439" s="39" t="str">
        <f>INDEX('MO Store'!B:B,MATCH('Week Wise OT Hours'!$G439,'MO Store'!$A:$A,0))</f>
        <v>Arizona</v>
      </c>
      <c r="F439" s="39" t="str">
        <f>INDEX('MO Store'!C:C,MATCH('Week Wise OT Hours'!$G439,'MO Store'!$A:$A,0))</f>
        <v>Bethany Home</v>
      </c>
      <c r="G439" s="38">
        <v>216514</v>
      </c>
      <c r="H439" s="40" t="str">
        <f>INDEX('MO Store'!I:I,MATCH('Week Wise OT Hours'!$G439,'MO Store'!$A:$A,0))</f>
        <v>Regular</v>
      </c>
      <c r="I439" s="89" t="s">
        <v>613</v>
      </c>
      <c r="J439" s="90" t="s">
        <v>2608</v>
      </c>
      <c r="K439" s="38">
        <v>0</v>
      </c>
      <c r="L439" s="39">
        <v>0</v>
      </c>
      <c r="M439" s="39">
        <v>0</v>
      </c>
      <c r="N439" s="39">
        <v>0</v>
      </c>
      <c r="O439" s="39">
        <v>0</v>
      </c>
      <c r="P439" s="39">
        <v>0</v>
      </c>
      <c r="Q439" s="39">
        <v>0</v>
      </c>
      <c r="R439" s="39">
        <v>0</v>
      </c>
      <c r="S439" s="39">
        <v>0</v>
      </c>
      <c r="T439" s="39">
        <v>0</v>
      </c>
      <c r="U439" s="39">
        <v>0</v>
      </c>
      <c r="V439" s="39">
        <v>0</v>
      </c>
      <c r="W439" s="39">
        <v>0</v>
      </c>
      <c r="X439" s="39">
        <v>0</v>
      </c>
      <c r="Y439" s="39">
        <v>0</v>
      </c>
      <c r="Z439" s="39">
        <v>0</v>
      </c>
      <c r="AA439" s="39">
        <v>0</v>
      </c>
      <c r="AB439" s="39">
        <v>0</v>
      </c>
      <c r="AC439" s="39">
        <v>0</v>
      </c>
      <c r="AD439" s="39">
        <v>0</v>
      </c>
    </row>
    <row r="440" spans="1:30" x14ac:dyDescent="0.25">
      <c r="A440" s="39" t="str">
        <f>INDEX('MO Store'!D:D,MATCH('Week Wise OT Hours'!$G440,'MO Store'!$A:$A,0))</f>
        <v>Anthony Galichet</v>
      </c>
      <c r="B440" s="39" t="str">
        <f>INDEX('MO Store'!F:F,MATCH('Week Wise OT Hours'!$G440,'MO Store'!$A:$A,0))</f>
        <v>Romio Hamdar</v>
      </c>
      <c r="C440" s="39" t="str">
        <f>INDEX('MO Store'!G:G,MATCH('Week Wise OT Hours'!$G440,'MO Store'!$A:$A,0))</f>
        <v>Carlos Ayala-Level Up</v>
      </c>
      <c r="D440" s="39" t="str">
        <f>INDEX('MO Store'!E:E,MATCH('Week Wise OT Hours'!$G440,'MO Store'!$A:$A,0))</f>
        <v>Brittanie Braggs</v>
      </c>
      <c r="E440" s="39" t="str">
        <f>INDEX('MO Store'!B:B,MATCH('Week Wise OT Hours'!$G440,'MO Store'!$A:$A,0))</f>
        <v>Houston South West</v>
      </c>
      <c r="F440" s="39" t="str">
        <f>INDEX('MO Store'!C:C,MATCH('Week Wise OT Hours'!$G440,'MO Store'!$A:$A,0))</f>
        <v>Presidio</v>
      </c>
      <c r="G440" s="38">
        <v>211049</v>
      </c>
      <c r="H440" s="40" t="str">
        <f>INDEX('MO Store'!I:I,MATCH('Week Wise OT Hours'!$G440,'MO Store'!$A:$A,0))</f>
        <v>Regular</v>
      </c>
      <c r="I440" s="89" t="s">
        <v>614</v>
      </c>
      <c r="J440" s="90" t="s">
        <v>2609</v>
      </c>
      <c r="K440" s="38">
        <v>0</v>
      </c>
      <c r="L440" s="39">
        <v>0</v>
      </c>
      <c r="M440" s="39">
        <v>0</v>
      </c>
      <c r="N440" s="39">
        <v>0</v>
      </c>
      <c r="O440" s="39">
        <v>0</v>
      </c>
      <c r="P440" s="39">
        <v>0</v>
      </c>
      <c r="Q440" s="39">
        <v>0</v>
      </c>
      <c r="R440" s="39">
        <v>0</v>
      </c>
      <c r="S440" s="39">
        <v>0</v>
      </c>
      <c r="T440" s="39">
        <v>0</v>
      </c>
      <c r="U440" s="39">
        <v>0</v>
      </c>
      <c r="V440" s="39">
        <v>0</v>
      </c>
      <c r="W440" s="39">
        <v>0</v>
      </c>
      <c r="X440" s="39">
        <v>0</v>
      </c>
      <c r="Y440" s="39">
        <v>0</v>
      </c>
      <c r="Z440" s="39">
        <v>0</v>
      </c>
      <c r="AA440" s="39">
        <v>0</v>
      </c>
      <c r="AB440" s="39">
        <v>0</v>
      </c>
      <c r="AC440" s="39">
        <v>0</v>
      </c>
      <c r="AD440" s="39">
        <v>0</v>
      </c>
    </row>
    <row r="441" spans="1:30" x14ac:dyDescent="0.25">
      <c r="A441" s="39" t="str">
        <f>INDEX('MO Store'!D:D,MATCH('Week Wise OT Hours'!$G441,'MO Store'!$A:$A,0))</f>
        <v>Anthony Galichet</v>
      </c>
      <c r="B441" s="39" t="str">
        <f>INDEX('MO Store'!F:F,MATCH('Week Wise OT Hours'!$G441,'MO Store'!$A:$A,0))</f>
        <v>No SD</v>
      </c>
      <c r="C441" s="39" t="str">
        <f>INDEX('MO Store'!G:G,MATCH('Week Wise OT Hours'!$G441,'MO Store'!$A:$A,0))</f>
        <v>Jayme Roraff</v>
      </c>
      <c r="D441" s="39" t="str">
        <f>INDEX('MO Store'!E:E,MATCH('Week Wise OT Hours'!$G441,'MO Store'!$A:$A,0))</f>
        <v>Brittanie Braggs</v>
      </c>
      <c r="E441" s="39" t="str">
        <f>INDEX('MO Store'!B:B,MATCH('Week Wise OT Hours'!$G441,'MO Store'!$A:$A,0))</f>
        <v>Wisconsin East</v>
      </c>
      <c r="F441" s="39" t="str">
        <f>INDEX('MO Store'!C:C,MATCH('Week Wise OT Hours'!$G441,'MO Store'!$A:$A,0))</f>
        <v>WAUKESHA</v>
      </c>
      <c r="G441" s="38">
        <v>176115</v>
      </c>
      <c r="H441" s="40" t="str">
        <f>INDEX('MO Store'!I:I,MATCH('Week Wise OT Hours'!$G441,'MO Store'!$A:$A,0))</f>
        <v>Regular</v>
      </c>
      <c r="I441" s="89" t="s">
        <v>601</v>
      </c>
      <c r="J441" s="90" t="s">
        <v>2610</v>
      </c>
      <c r="K441" s="38">
        <v>0</v>
      </c>
      <c r="L441" s="39">
        <v>0</v>
      </c>
      <c r="M441" s="39">
        <v>0</v>
      </c>
      <c r="N441" s="39">
        <v>0</v>
      </c>
      <c r="O441" s="39">
        <v>0</v>
      </c>
      <c r="P441" s="39">
        <v>0</v>
      </c>
      <c r="Q441" s="39">
        <v>0</v>
      </c>
      <c r="R441" s="39">
        <v>0</v>
      </c>
      <c r="S441" s="39">
        <v>0</v>
      </c>
      <c r="T441" s="39">
        <v>0</v>
      </c>
      <c r="U441" s="39">
        <v>0</v>
      </c>
      <c r="V441" s="39">
        <v>0</v>
      </c>
      <c r="W441" s="39">
        <v>0</v>
      </c>
      <c r="X441" s="39">
        <v>0</v>
      </c>
      <c r="Y441" s="39">
        <v>0</v>
      </c>
      <c r="Z441" s="39">
        <v>0</v>
      </c>
      <c r="AA441" s="39">
        <v>0</v>
      </c>
      <c r="AB441" s="39">
        <v>0</v>
      </c>
      <c r="AC441" s="39">
        <v>0</v>
      </c>
      <c r="AD441" s="39">
        <v>0</v>
      </c>
    </row>
    <row r="442" spans="1:30" x14ac:dyDescent="0.25">
      <c r="A442" s="39" t="str">
        <f>INDEX('MO Store'!D:D,MATCH('Week Wise OT Hours'!$G442,'MO Store'!$A:$A,0))</f>
        <v>Anthony Galichet</v>
      </c>
      <c r="B442" s="39" t="str">
        <f>INDEX('MO Store'!F:F,MATCH('Week Wise OT Hours'!$G442,'MO Store'!$A:$A,0))</f>
        <v>No SD</v>
      </c>
      <c r="C442" s="39" t="str">
        <f>INDEX('MO Store'!G:G,MATCH('Week Wise OT Hours'!$G442,'MO Store'!$A:$A,0))</f>
        <v>Jayme Roraff</v>
      </c>
      <c r="D442" s="39" t="str">
        <f>INDEX('MO Store'!E:E,MATCH('Week Wise OT Hours'!$G442,'MO Store'!$A:$A,0))</f>
        <v>Brittanie Braggs</v>
      </c>
      <c r="E442" s="39" t="str">
        <f>INDEX('MO Store'!B:B,MATCH('Week Wise OT Hours'!$G442,'MO Store'!$A:$A,0))</f>
        <v>Wisconsin East</v>
      </c>
      <c r="F442" s="39" t="str">
        <f>INDEX('MO Store'!C:C,MATCH('Week Wise OT Hours'!$G442,'MO Store'!$A:$A,0))</f>
        <v>FOND DU LAC</v>
      </c>
      <c r="G442" s="38">
        <v>211318</v>
      </c>
      <c r="H442" s="40" t="str">
        <f>INDEX('MO Store'!I:I,MATCH('Week Wise OT Hours'!$G442,'MO Store'!$A:$A,0))</f>
        <v>Battleship</v>
      </c>
      <c r="I442" s="89" t="s">
        <v>616</v>
      </c>
      <c r="J442" s="90" t="s">
        <v>2611</v>
      </c>
      <c r="K442" s="38">
        <v>0</v>
      </c>
      <c r="L442" s="39">
        <v>0</v>
      </c>
      <c r="M442" s="39">
        <v>0</v>
      </c>
      <c r="N442" s="39">
        <v>0</v>
      </c>
      <c r="O442" s="39">
        <v>0</v>
      </c>
      <c r="P442" s="39">
        <v>0</v>
      </c>
      <c r="Q442" s="39">
        <v>0</v>
      </c>
      <c r="R442" s="39">
        <v>0</v>
      </c>
      <c r="S442" s="39">
        <v>0</v>
      </c>
      <c r="T442" s="39">
        <v>0</v>
      </c>
      <c r="U442" s="39">
        <v>0</v>
      </c>
      <c r="V442" s="39">
        <v>0</v>
      </c>
      <c r="W442" s="39">
        <v>0</v>
      </c>
      <c r="X442" s="39">
        <v>0</v>
      </c>
      <c r="Y442" s="39">
        <v>0</v>
      </c>
      <c r="Z442" s="39">
        <v>0</v>
      </c>
      <c r="AA442" s="39">
        <v>0</v>
      </c>
      <c r="AB442" s="39">
        <v>0</v>
      </c>
      <c r="AC442" s="39">
        <v>0</v>
      </c>
      <c r="AD442" s="39">
        <v>0</v>
      </c>
    </row>
    <row r="443" spans="1:30" x14ac:dyDescent="0.25">
      <c r="A443" s="39" t="str">
        <f>INDEX('MO Store'!D:D,MATCH('Week Wise OT Hours'!$G443,'MO Store'!$A:$A,0))</f>
        <v>Anthony Galichet</v>
      </c>
      <c r="B443" s="39" t="str">
        <f>INDEX('MO Store'!F:F,MATCH('Week Wise OT Hours'!$G443,'MO Store'!$A:$A,0))</f>
        <v>No SD</v>
      </c>
      <c r="C443" s="39" t="str">
        <f>INDEX('MO Store'!G:G,MATCH('Week Wise OT Hours'!$G443,'MO Store'!$A:$A,0))</f>
        <v>Susu Leong</v>
      </c>
      <c r="D443" s="39" t="str">
        <f>INDEX('MO Store'!E:E,MATCH('Week Wise OT Hours'!$G443,'MO Store'!$A:$A,0))</f>
        <v>Brittanie Braggs</v>
      </c>
      <c r="E443" s="39" t="str">
        <f>INDEX('MO Store'!B:B,MATCH('Week Wise OT Hours'!$G443,'MO Store'!$A:$A,0))</f>
        <v>Arizona</v>
      </c>
      <c r="F443" s="39" t="str">
        <f>INDEX('MO Store'!C:C,MATCH('Week Wise OT Hours'!$G443,'MO Store'!$A:$A,0))</f>
        <v>MIDVALE PLAZA</v>
      </c>
      <c r="G443" s="38">
        <v>216515</v>
      </c>
      <c r="H443" s="40" t="str">
        <f>INDEX('MO Store'!I:I,MATCH('Week Wise OT Hours'!$G443,'MO Store'!$A:$A,0))</f>
        <v>Regular</v>
      </c>
      <c r="I443" s="89" t="s">
        <v>617</v>
      </c>
      <c r="J443" s="90" t="s">
        <v>2612</v>
      </c>
      <c r="K443" s="38">
        <v>0</v>
      </c>
      <c r="L443" s="39">
        <v>0</v>
      </c>
      <c r="M443" s="39">
        <v>0</v>
      </c>
      <c r="N443" s="39">
        <v>0</v>
      </c>
      <c r="O443" s="39">
        <v>0</v>
      </c>
      <c r="P443" s="39">
        <v>0</v>
      </c>
      <c r="Q443" s="39">
        <v>0</v>
      </c>
      <c r="R443" s="39">
        <v>0</v>
      </c>
      <c r="S443" s="39">
        <v>0</v>
      </c>
      <c r="T443" s="39">
        <v>0</v>
      </c>
      <c r="U443" s="39">
        <v>0</v>
      </c>
      <c r="V443" s="39">
        <v>0</v>
      </c>
      <c r="W443" s="39">
        <v>0</v>
      </c>
      <c r="X443" s="39">
        <v>0</v>
      </c>
      <c r="Y443" s="39">
        <v>0</v>
      </c>
      <c r="Z443" s="39">
        <v>0</v>
      </c>
      <c r="AA443" s="39">
        <v>0</v>
      </c>
      <c r="AB443" s="39">
        <v>0</v>
      </c>
      <c r="AC443" s="39">
        <v>0</v>
      </c>
      <c r="AD443" s="39">
        <v>0</v>
      </c>
    </row>
    <row r="444" spans="1:30" x14ac:dyDescent="0.25">
      <c r="A444" s="39" t="str">
        <f>INDEX('MO Store'!D:D,MATCH('Week Wise OT Hours'!$G444,'MO Store'!$A:$A,0))</f>
        <v>Anthony Galichet</v>
      </c>
      <c r="B444" s="39" t="str">
        <f>INDEX('MO Store'!F:F,MATCH('Week Wise OT Hours'!$G444,'MO Store'!$A:$A,0))</f>
        <v>Romio Hamdar</v>
      </c>
      <c r="C444" s="39" t="str">
        <f>INDEX('MO Store'!G:G,MATCH('Week Wise OT Hours'!$G444,'MO Store'!$A:$A,0))</f>
        <v>Carlos Ayala-Level Up</v>
      </c>
      <c r="D444" s="39" t="str">
        <f>INDEX('MO Store'!E:E,MATCH('Week Wise OT Hours'!$G444,'MO Store'!$A:$A,0))</f>
        <v>Brittanie Braggs</v>
      </c>
      <c r="E444" s="39" t="str">
        <f>INDEX('MO Store'!B:B,MATCH('Week Wise OT Hours'!$G444,'MO Store'!$A:$A,0))</f>
        <v>Houston South West</v>
      </c>
      <c r="F444" s="39" t="str">
        <f>INDEX('MO Store'!C:C,MATCH('Week Wise OT Hours'!$G444,'MO Store'!$A:$A,0))</f>
        <v>Rice Ave</v>
      </c>
      <c r="G444" s="38">
        <v>174112</v>
      </c>
      <c r="H444" s="40" t="str">
        <f>INDEX('MO Store'!I:I,MATCH('Week Wise OT Hours'!$G444,'MO Store'!$A:$A,0))</f>
        <v>Regular</v>
      </c>
      <c r="I444" s="89" t="s">
        <v>618</v>
      </c>
      <c r="J444" s="90" t="s">
        <v>2613</v>
      </c>
      <c r="K444" s="38">
        <v>0</v>
      </c>
      <c r="L444" s="39">
        <v>0</v>
      </c>
      <c r="M444" s="39">
        <v>0</v>
      </c>
      <c r="N444" s="39">
        <v>0</v>
      </c>
      <c r="O444" s="39">
        <v>0</v>
      </c>
      <c r="P444" s="39">
        <v>0</v>
      </c>
      <c r="Q444" s="39">
        <v>0</v>
      </c>
      <c r="R444" s="39">
        <v>0</v>
      </c>
      <c r="S444" s="39">
        <v>0</v>
      </c>
      <c r="T444" s="39">
        <v>0</v>
      </c>
      <c r="U444" s="39">
        <v>0</v>
      </c>
      <c r="V444" s="39">
        <v>0</v>
      </c>
      <c r="W444" s="39">
        <v>0</v>
      </c>
      <c r="X444" s="39">
        <v>0</v>
      </c>
      <c r="Y444" s="39">
        <v>0</v>
      </c>
      <c r="Z444" s="39">
        <v>0</v>
      </c>
      <c r="AA444" s="39">
        <v>0</v>
      </c>
      <c r="AB444" s="39">
        <v>0</v>
      </c>
      <c r="AC444" s="39">
        <v>0</v>
      </c>
      <c r="AD444" s="39">
        <v>0</v>
      </c>
    </row>
    <row r="445" spans="1:30" x14ac:dyDescent="0.25">
      <c r="A445" s="39" t="str">
        <f>INDEX('MO Store'!D:D,MATCH('Week Wise OT Hours'!$G445,'MO Store'!$A:$A,0))</f>
        <v>Anthony Galichet</v>
      </c>
      <c r="B445" s="39" t="str">
        <f>INDEX('MO Store'!F:F,MATCH('Week Wise OT Hours'!$G445,'MO Store'!$A:$A,0))</f>
        <v>Romio Hamdar</v>
      </c>
      <c r="C445" s="39" t="str">
        <f>INDEX('MO Store'!G:G,MATCH('Week Wise OT Hours'!$G445,'MO Store'!$A:$A,0))</f>
        <v>Suhail Ishaq</v>
      </c>
      <c r="D445" s="39" t="str">
        <f>INDEX('MO Store'!E:E,MATCH('Week Wise OT Hours'!$G445,'MO Store'!$A:$A,0))</f>
        <v>Brittanie Braggs</v>
      </c>
      <c r="E445" s="39" t="str">
        <f>INDEX('MO Store'!B:B,MATCH('Week Wise OT Hours'!$G445,'MO Store'!$A:$A,0))</f>
        <v>Houston North East</v>
      </c>
      <c r="F445" s="39" t="str">
        <f>INDEX('MO Store'!C:C,MATCH('Week Wise OT Hours'!$G445,'MO Store'!$A:$A,0))</f>
        <v>Richmond (River Park)</v>
      </c>
      <c r="G445" s="38">
        <v>174110</v>
      </c>
      <c r="H445" s="40" t="str">
        <f>INDEX('MO Store'!I:I,MATCH('Week Wise OT Hours'!$G445,'MO Store'!$A:$A,0))</f>
        <v>Regular</v>
      </c>
      <c r="I445" s="89" t="s">
        <v>619</v>
      </c>
      <c r="J445" s="90" t="s">
        <v>2614</v>
      </c>
      <c r="K445" s="38">
        <v>0</v>
      </c>
      <c r="L445" s="39">
        <v>0</v>
      </c>
      <c r="M445" s="39">
        <v>0</v>
      </c>
      <c r="N445" s="39">
        <v>0</v>
      </c>
      <c r="O445" s="39">
        <v>0</v>
      </c>
      <c r="P445" s="39">
        <v>0</v>
      </c>
      <c r="Q445" s="39">
        <v>0</v>
      </c>
      <c r="R445" s="39">
        <v>0</v>
      </c>
      <c r="S445" s="39">
        <v>0</v>
      </c>
      <c r="T445" s="39">
        <v>0</v>
      </c>
      <c r="U445" s="39">
        <v>0</v>
      </c>
      <c r="V445" s="39">
        <v>0</v>
      </c>
      <c r="W445" s="39">
        <v>0</v>
      </c>
      <c r="X445" s="39">
        <v>0</v>
      </c>
      <c r="Y445" s="39">
        <v>0</v>
      </c>
      <c r="Z445" s="39">
        <v>0</v>
      </c>
      <c r="AA445" s="39">
        <v>0</v>
      </c>
      <c r="AB445" s="39">
        <v>0</v>
      </c>
      <c r="AC445" s="39">
        <v>0</v>
      </c>
      <c r="AD445" s="39">
        <v>0</v>
      </c>
    </row>
    <row r="446" spans="1:30" x14ac:dyDescent="0.25">
      <c r="A446" s="39" t="str">
        <f>INDEX('MO Store'!D:D,MATCH('Week Wise OT Hours'!$G446,'MO Store'!$A:$A,0))</f>
        <v>Anthony Galichet</v>
      </c>
      <c r="B446" s="39" t="str">
        <f>INDEX('MO Store'!F:F,MATCH('Week Wise OT Hours'!$G446,'MO Store'!$A:$A,0))</f>
        <v>Romio Hamdar</v>
      </c>
      <c r="C446" s="39" t="str">
        <f>INDEX('MO Store'!G:G,MATCH('Week Wise OT Hours'!$G446,'MO Store'!$A:$A,0))</f>
        <v>Colorado Market - No TM</v>
      </c>
      <c r="D446" s="39" t="str">
        <f>INDEX('MO Store'!E:E,MATCH('Week Wise OT Hours'!$G446,'MO Store'!$A:$A,0))</f>
        <v>Brittanie Braggs</v>
      </c>
      <c r="E446" s="39" t="str">
        <f>INDEX('MO Store'!B:B,MATCH('Week Wise OT Hours'!$G446,'MO Store'!$A:$A,0))</f>
        <v>Colorado</v>
      </c>
      <c r="F446" s="39" t="str">
        <f>INDEX('MO Store'!C:C,MATCH('Week Wise OT Hours'!$G446,'MO Store'!$A:$A,0))</f>
        <v>Grand View Market Place</v>
      </c>
      <c r="G446" s="38">
        <v>210924</v>
      </c>
      <c r="H446" s="40" t="str">
        <f>INDEX('MO Store'!I:I,MATCH('Week Wise OT Hours'!$G446,'MO Store'!$A:$A,0))</f>
        <v>Regular</v>
      </c>
      <c r="I446" s="89" t="s">
        <v>620</v>
      </c>
      <c r="J446" s="90" t="s">
        <v>2615</v>
      </c>
      <c r="K446" s="38">
        <v>0</v>
      </c>
      <c r="L446" s="39">
        <v>0</v>
      </c>
      <c r="M446" s="39">
        <v>0</v>
      </c>
      <c r="N446" s="39">
        <v>0</v>
      </c>
      <c r="O446" s="39">
        <v>0</v>
      </c>
      <c r="P446" s="39">
        <v>0</v>
      </c>
      <c r="Q446" s="39">
        <v>0</v>
      </c>
      <c r="R446" s="39">
        <v>0</v>
      </c>
      <c r="S446" s="39">
        <v>0</v>
      </c>
      <c r="T446" s="39">
        <v>0</v>
      </c>
      <c r="U446" s="39">
        <v>0</v>
      </c>
      <c r="V446" s="39">
        <v>0</v>
      </c>
      <c r="W446" s="39">
        <v>0</v>
      </c>
      <c r="X446" s="39">
        <v>0</v>
      </c>
      <c r="Y446" s="39">
        <v>0</v>
      </c>
      <c r="Z446" s="39">
        <v>0</v>
      </c>
      <c r="AA446" s="39">
        <v>0</v>
      </c>
      <c r="AB446" s="39">
        <v>0</v>
      </c>
      <c r="AC446" s="39">
        <v>0</v>
      </c>
      <c r="AD446" s="39">
        <v>0</v>
      </c>
    </row>
    <row r="447" spans="1:30" x14ac:dyDescent="0.25">
      <c r="A447" s="39" t="str">
        <f>INDEX('MO Store'!D:D,MATCH('Week Wise OT Hours'!$G447,'MO Store'!$A:$A,0))</f>
        <v>Anthony Galichet</v>
      </c>
      <c r="B447" s="39" t="str">
        <f>INDEX('MO Store'!F:F,MATCH('Week Wise OT Hours'!$G447,'MO Store'!$A:$A,0))</f>
        <v>Romio Hamdar</v>
      </c>
      <c r="C447" s="39" t="str">
        <f>INDEX('MO Store'!G:G,MATCH('Week Wise OT Hours'!$G447,'MO Store'!$A:$A,0))</f>
        <v>Suhail Ishaq</v>
      </c>
      <c r="D447" s="39" t="str">
        <f>INDEX('MO Store'!E:E,MATCH('Week Wise OT Hours'!$G447,'MO Store'!$A:$A,0))</f>
        <v>Brittanie Braggs</v>
      </c>
      <c r="E447" s="39" t="str">
        <f>INDEX('MO Store'!B:B,MATCH('Week Wise OT Hours'!$G447,'MO Store'!$A:$A,0))</f>
        <v>Houston North East</v>
      </c>
      <c r="F447" s="39" t="str">
        <f>INDEX('MO Store'!C:C,MATCH('Week Wise OT Hours'!$G447,'MO Store'!$A:$A,0))</f>
        <v>Midtown</v>
      </c>
      <c r="G447" s="38">
        <v>176027</v>
      </c>
      <c r="H447" s="40" t="str">
        <f>INDEX('MO Store'!I:I,MATCH('Week Wise OT Hours'!$G447,'MO Store'!$A:$A,0))</f>
        <v>Battleship</v>
      </c>
      <c r="I447" s="89" t="s">
        <v>621</v>
      </c>
      <c r="J447" s="90" t="s">
        <v>2616</v>
      </c>
      <c r="K447" s="38">
        <v>0</v>
      </c>
      <c r="L447" s="39">
        <v>0</v>
      </c>
      <c r="M447" s="39">
        <v>0</v>
      </c>
      <c r="N447" s="39">
        <v>0</v>
      </c>
      <c r="O447" s="39">
        <v>0</v>
      </c>
      <c r="P447" s="39">
        <v>0</v>
      </c>
      <c r="Q447" s="39">
        <v>0</v>
      </c>
      <c r="R447" s="39">
        <v>0</v>
      </c>
      <c r="S447" s="39">
        <v>0</v>
      </c>
      <c r="T447" s="39">
        <v>0</v>
      </c>
      <c r="U447" s="39">
        <v>0</v>
      </c>
      <c r="V447" s="39">
        <v>0</v>
      </c>
      <c r="W447" s="39">
        <v>0</v>
      </c>
      <c r="X447" s="39">
        <v>0</v>
      </c>
      <c r="Y447" s="39">
        <v>0</v>
      </c>
      <c r="Z447" s="39">
        <v>0</v>
      </c>
      <c r="AA447" s="39">
        <v>0</v>
      </c>
      <c r="AB447" s="39">
        <v>0</v>
      </c>
      <c r="AC447" s="39">
        <v>0</v>
      </c>
      <c r="AD447" s="39">
        <v>0</v>
      </c>
    </row>
    <row r="448" spans="1:30" x14ac:dyDescent="0.25">
      <c r="A448" s="39" t="str">
        <f>INDEX('MO Store'!D:D,MATCH('Week Wise OT Hours'!$G448,'MO Store'!$A:$A,0))</f>
        <v>Anthony Galichet</v>
      </c>
      <c r="B448" s="39" t="str">
        <f>INDEX('MO Store'!F:F,MATCH('Week Wise OT Hours'!$G448,'MO Store'!$A:$A,0))</f>
        <v>No SD</v>
      </c>
      <c r="C448" s="39" t="str">
        <f>INDEX('MO Store'!G:G,MATCH('Week Wise OT Hours'!$G448,'MO Store'!$A:$A,0))</f>
        <v>Jayme Roraff</v>
      </c>
      <c r="D448" s="39" t="str">
        <f>INDEX('MO Store'!E:E,MATCH('Week Wise OT Hours'!$G448,'MO Store'!$A:$A,0))</f>
        <v>Brittanie Braggs</v>
      </c>
      <c r="E448" s="39" t="str">
        <f>INDEX('MO Store'!B:B,MATCH('Week Wise OT Hours'!$G448,'MO Store'!$A:$A,0))</f>
        <v>Wisconsin East</v>
      </c>
      <c r="F448" s="39" t="str">
        <f>INDEX('MO Store'!C:C,MATCH('Week Wise OT Hours'!$G448,'MO Store'!$A:$A,0))</f>
        <v>WAUKESHA</v>
      </c>
      <c r="G448" s="38">
        <v>176115</v>
      </c>
      <c r="H448" s="40" t="str">
        <f>INDEX('MO Store'!I:I,MATCH('Week Wise OT Hours'!$G448,'MO Store'!$A:$A,0))</f>
        <v>Regular</v>
      </c>
      <c r="I448" s="89" t="s">
        <v>623</v>
      </c>
      <c r="J448" s="90" t="s">
        <v>2617</v>
      </c>
      <c r="K448" s="38">
        <v>0</v>
      </c>
      <c r="L448" s="39">
        <v>0</v>
      </c>
      <c r="M448" s="39">
        <v>0</v>
      </c>
      <c r="N448" s="39">
        <v>0</v>
      </c>
      <c r="O448" s="39">
        <v>0</v>
      </c>
      <c r="P448" s="39">
        <v>0</v>
      </c>
      <c r="Q448" s="39">
        <v>0</v>
      </c>
      <c r="R448" s="39">
        <v>0</v>
      </c>
      <c r="S448" s="39">
        <v>0</v>
      </c>
      <c r="T448" s="39">
        <v>0</v>
      </c>
      <c r="U448" s="39">
        <v>0</v>
      </c>
      <c r="V448" s="39">
        <v>0</v>
      </c>
      <c r="W448" s="39">
        <v>0</v>
      </c>
      <c r="X448" s="39">
        <v>0</v>
      </c>
      <c r="Y448" s="39">
        <v>0</v>
      </c>
      <c r="Z448" s="39">
        <v>0</v>
      </c>
      <c r="AA448" s="39">
        <v>0</v>
      </c>
      <c r="AB448" s="39">
        <v>0</v>
      </c>
      <c r="AC448" s="39">
        <v>0</v>
      </c>
      <c r="AD448" s="39">
        <v>0</v>
      </c>
    </row>
    <row r="449" spans="1:30" x14ac:dyDescent="0.25">
      <c r="A449" s="39" t="str">
        <f>INDEX('MO Store'!D:D,MATCH('Week Wise OT Hours'!$G449,'MO Store'!$A:$A,0))</f>
        <v>Anthony Galichet</v>
      </c>
      <c r="B449" s="39" t="str">
        <f>INDEX('MO Store'!F:F,MATCH('Week Wise OT Hours'!$G449,'MO Store'!$A:$A,0))</f>
        <v>Romio Hamdar</v>
      </c>
      <c r="C449" s="39" t="str">
        <f>INDEX('MO Store'!G:G,MATCH('Week Wise OT Hours'!$G449,'MO Store'!$A:$A,0))</f>
        <v>Colorado Market - No TM</v>
      </c>
      <c r="D449" s="39" t="str">
        <f>INDEX('MO Store'!E:E,MATCH('Week Wise OT Hours'!$G449,'MO Store'!$A:$A,0))</f>
        <v>Brittanie Braggs</v>
      </c>
      <c r="E449" s="39" t="str">
        <f>INDEX('MO Store'!B:B,MATCH('Week Wise OT Hours'!$G449,'MO Store'!$A:$A,0))</f>
        <v>Colorado</v>
      </c>
      <c r="F449" s="39" t="str">
        <f>INDEX('MO Store'!C:C,MATCH('Week Wise OT Hours'!$G449,'MO Store'!$A:$A,0))</f>
        <v>Briargate</v>
      </c>
      <c r="G449" s="38">
        <v>178937</v>
      </c>
      <c r="H449" s="40" t="str">
        <f>INDEX('MO Store'!I:I,MATCH('Week Wise OT Hours'!$G449,'MO Store'!$A:$A,0))</f>
        <v>Regular</v>
      </c>
      <c r="I449" s="89" t="s">
        <v>626</v>
      </c>
      <c r="J449" s="90" t="s">
        <v>2618</v>
      </c>
      <c r="K449" s="38">
        <v>0</v>
      </c>
      <c r="L449" s="39">
        <v>0</v>
      </c>
      <c r="M449" s="39">
        <v>0</v>
      </c>
      <c r="N449" s="39">
        <v>0</v>
      </c>
      <c r="O449" s="39">
        <v>0</v>
      </c>
      <c r="P449" s="39">
        <v>0</v>
      </c>
      <c r="Q449" s="39">
        <v>0</v>
      </c>
      <c r="R449" s="39">
        <v>0</v>
      </c>
      <c r="S449" s="39">
        <v>0</v>
      </c>
      <c r="T449" s="39">
        <v>0</v>
      </c>
      <c r="U449" s="39">
        <v>0</v>
      </c>
      <c r="V449" s="39">
        <v>0</v>
      </c>
      <c r="W449" s="39">
        <v>0</v>
      </c>
      <c r="X449" s="39">
        <v>0</v>
      </c>
      <c r="Y449" s="39">
        <v>0</v>
      </c>
      <c r="Z449" s="39">
        <v>0</v>
      </c>
      <c r="AA449" s="39">
        <v>0</v>
      </c>
      <c r="AB449" s="39">
        <v>0</v>
      </c>
      <c r="AC449" s="39">
        <v>0</v>
      </c>
      <c r="AD449" s="39">
        <v>0</v>
      </c>
    </row>
    <row r="450" spans="1:30" x14ac:dyDescent="0.25">
      <c r="A450" s="39" t="str">
        <f>INDEX('MO Store'!D:D,MATCH('Week Wise OT Hours'!$G450,'MO Store'!$A:$A,0))</f>
        <v>Anthony Galichet</v>
      </c>
      <c r="B450" s="39" t="str">
        <f>INDEX('MO Store'!F:F,MATCH('Week Wise OT Hours'!$G450,'MO Store'!$A:$A,0))</f>
        <v>Romio Hamdar</v>
      </c>
      <c r="C450" s="39" t="str">
        <f>INDEX('MO Store'!G:G,MATCH('Week Wise OT Hours'!$G450,'MO Store'!$A:$A,0))</f>
        <v>Suhail Ishaq</v>
      </c>
      <c r="D450" s="39" t="str">
        <f>INDEX('MO Store'!E:E,MATCH('Week Wise OT Hours'!$G450,'MO Store'!$A:$A,0))</f>
        <v>Brittanie Braggs</v>
      </c>
      <c r="E450" s="39" t="str">
        <f>INDEX('MO Store'!B:B,MATCH('Week Wise OT Hours'!$G450,'MO Store'!$A:$A,0))</f>
        <v>Houston North East</v>
      </c>
      <c r="F450" s="39" t="str">
        <f>INDEX('MO Store'!C:C,MATCH('Week Wise OT Hours'!$G450,'MO Store'!$A:$A,0))</f>
        <v>Riverstone</v>
      </c>
      <c r="G450" s="38">
        <v>207758</v>
      </c>
      <c r="H450" s="40" t="str">
        <f>INDEX('MO Store'!I:I,MATCH('Week Wise OT Hours'!$G450,'MO Store'!$A:$A,0))</f>
        <v>Flagship</v>
      </c>
      <c r="I450" s="89" t="s">
        <v>631</v>
      </c>
      <c r="J450" s="90" t="s">
        <v>2619</v>
      </c>
      <c r="K450" s="38">
        <v>0</v>
      </c>
      <c r="L450" s="39">
        <v>0</v>
      </c>
      <c r="M450" s="39">
        <v>0</v>
      </c>
      <c r="N450" s="39">
        <v>0</v>
      </c>
      <c r="O450" s="39">
        <v>0</v>
      </c>
      <c r="P450" s="39">
        <v>0</v>
      </c>
      <c r="Q450" s="39">
        <v>0</v>
      </c>
      <c r="R450" s="39">
        <v>0</v>
      </c>
      <c r="S450" s="39">
        <v>0</v>
      </c>
      <c r="T450" s="39">
        <v>0</v>
      </c>
      <c r="U450" s="39">
        <v>0</v>
      </c>
      <c r="V450" s="39">
        <v>0</v>
      </c>
      <c r="W450" s="39">
        <v>0</v>
      </c>
      <c r="X450" s="39">
        <v>0</v>
      </c>
      <c r="Y450" s="39">
        <v>0</v>
      </c>
      <c r="Z450" s="39">
        <v>0</v>
      </c>
      <c r="AA450" s="39">
        <v>0</v>
      </c>
      <c r="AB450" s="39">
        <v>0</v>
      </c>
      <c r="AC450" s="39">
        <v>0</v>
      </c>
      <c r="AD450" s="39">
        <v>0</v>
      </c>
    </row>
    <row r="451" spans="1:30" x14ac:dyDescent="0.25">
      <c r="A451" s="39" t="str">
        <f>INDEX('MO Store'!D:D,MATCH('Week Wise OT Hours'!$G451,'MO Store'!$A:$A,0))</f>
        <v>Anthony Galichet</v>
      </c>
      <c r="B451" s="39" t="str">
        <f>INDEX('MO Store'!F:F,MATCH('Week Wise OT Hours'!$G451,'MO Store'!$A:$A,0))</f>
        <v>Romio Hamdar</v>
      </c>
      <c r="C451" s="39" t="str">
        <f>INDEX('MO Store'!G:G,MATCH('Week Wise OT Hours'!$G451,'MO Store'!$A:$A,0))</f>
        <v>Colorado Market - No TM</v>
      </c>
      <c r="D451" s="39" t="str">
        <f>INDEX('MO Store'!E:E,MATCH('Week Wise OT Hours'!$G451,'MO Store'!$A:$A,0))</f>
        <v>Brittanie Braggs</v>
      </c>
      <c r="E451" s="39" t="str">
        <f>INDEX('MO Store'!B:B,MATCH('Week Wise OT Hours'!$G451,'MO Store'!$A:$A,0))</f>
        <v>Colorado</v>
      </c>
      <c r="F451" s="39" t="str">
        <f>INDEX('MO Store'!C:C,MATCH('Week Wise OT Hours'!$G451,'MO Store'!$A:$A,0))</f>
        <v>Grand View Market Place</v>
      </c>
      <c r="G451" s="38">
        <v>210924</v>
      </c>
      <c r="H451" s="40" t="str">
        <f>INDEX('MO Store'!I:I,MATCH('Week Wise OT Hours'!$G451,'MO Store'!$A:$A,0))</f>
        <v>Regular</v>
      </c>
      <c r="I451" s="89" t="s">
        <v>632</v>
      </c>
      <c r="J451" s="90" t="s">
        <v>2620</v>
      </c>
      <c r="K451" s="38">
        <v>0</v>
      </c>
      <c r="L451" s="39">
        <v>0</v>
      </c>
      <c r="M451" s="39">
        <v>0</v>
      </c>
      <c r="N451" s="39">
        <v>0</v>
      </c>
      <c r="O451" s="39">
        <v>0</v>
      </c>
      <c r="P451" s="39">
        <v>0</v>
      </c>
      <c r="Q451" s="39">
        <v>0</v>
      </c>
      <c r="R451" s="39">
        <v>0</v>
      </c>
      <c r="S451" s="39">
        <v>0</v>
      </c>
      <c r="T451" s="39">
        <v>0</v>
      </c>
      <c r="U451" s="39">
        <v>0</v>
      </c>
      <c r="V451" s="39">
        <v>0</v>
      </c>
      <c r="W451" s="39">
        <v>0</v>
      </c>
      <c r="X451" s="39">
        <v>0</v>
      </c>
      <c r="Y451" s="39">
        <v>0</v>
      </c>
      <c r="Z451" s="39">
        <v>0</v>
      </c>
      <c r="AA451" s="39">
        <v>0</v>
      </c>
      <c r="AB451" s="39">
        <v>0</v>
      </c>
      <c r="AC451" s="39">
        <v>0</v>
      </c>
      <c r="AD451" s="39">
        <v>0</v>
      </c>
    </row>
    <row r="452" spans="1:30" x14ac:dyDescent="0.25">
      <c r="A452" s="39" t="str">
        <f>INDEX('MO Store'!D:D,MATCH('Week Wise OT Hours'!$G452,'MO Store'!$A:$A,0))</f>
        <v>Anthony Galichet</v>
      </c>
      <c r="B452" s="39" t="str">
        <f>INDEX('MO Store'!F:F,MATCH('Week Wise OT Hours'!$G452,'MO Store'!$A:$A,0))</f>
        <v>Romio Hamdar</v>
      </c>
      <c r="C452" s="39" t="str">
        <f>INDEX('MO Store'!G:G,MATCH('Week Wise OT Hours'!$G452,'MO Store'!$A:$A,0))</f>
        <v>Austin TM</v>
      </c>
      <c r="D452" s="39" t="str">
        <f>INDEX('MO Store'!E:E,MATCH('Week Wise OT Hours'!$G452,'MO Store'!$A:$A,0))</f>
        <v>Brittanie Braggs</v>
      </c>
      <c r="E452" s="39" t="str">
        <f>INDEX('MO Store'!B:B,MATCH('Week Wise OT Hours'!$G452,'MO Store'!$A:$A,0))</f>
        <v>Austin</v>
      </c>
      <c r="F452" s="39" t="str">
        <f>INDEX('MO Store'!C:C,MATCH('Week Wise OT Hours'!$G452,'MO Store'!$A:$A,0))</f>
        <v>OLTORF</v>
      </c>
      <c r="G452" s="38">
        <v>176020</v>
      </c>
      <c r="H452" s="40" t="str">
        <f>INDEX('MO Store'!I:I,MATCH('Week Wise OT Hours'!$G452,'MO Store'!$A:$A,0))</f>
        <v>Regular</v>
      </c>
      <c r="I452" s="89" t="s">
        <v>633</v>
      </c>
      <c r="J452" s="90" t="s">
        <v>2621</v>
      </c>
      <c r="K452" s="38">
        <v>0</v>
      </c>
      <c r="L452" s="39">
        <v>0</v>
      </c>
      <c r="M452" s="39">
        <v>0</v>
      </c>
      <c r="N452" s="39">
        <v>0</v>
      </c>
      <c r="O452" s="39">
        <v>0</v>
      </c>
      <c r="P452" s="39">
        <v>0</v>
      </c>
      <c r="Q452" s="39">
        <v>0</v>
      </c>
      <c r="R452" s="39">
        <v>0</v>
      </c>
      <c r="S452" s="39">
        <v>0</v>
      </c>
      <c r="T452" s="39">
        <v>0</v>
      </c>
      <c r="U452" s="39">
        <v>0</v>
      </c>
      <c r="V452" s="39">
        <v>0</v>
      </c>
      <c r="W452" s="39">
        <v>0</v>
      </c>
      <c r="X452" s="39">
        <v>0</v>
      </c>
      <c r="Y452" s="39">
        <v>0</v>
      </c>
      <c r="Z452" s="39">
        <v>0</v>
      </c>
      <c r="AA452" s="39">
        <v>0</v>
      </c>
      <c r="AB452" s="39">
        <v>0</v>
      </c>
      <c r="AC452" s="39">
        <v>0</v>
      </c>
      <c r="AD452" s="39">
        <v>0</v>
      </c>
    </row>
    <row r="453" spans="1:30" x14ac:dyDescent="0.25">
      <c r="A453" s="39" t="str">
        <f>INDEX('MO Store'!D:D,MATCH('Week Wise OT Hours'!$G453,'MO Store'!$A:$A,0))</f>
        <v>Anthony Galichet</v>
      </c>
      <c r="B453" s="39" t="str">
        <f>INDEX('MO Store'!F:F,MATCH('Week Wise OT Hours'!$G453,'MO Store'!$A:$A,0))</f>
        <v>No SD</v>
      </c>
      <c r="C453" s="39" t="str">
        <f>INDEX('MO Store'!G:G,MATCH('Week Wise OT Hours'!$G453,'MO Store'!$A:$A,0))</f>
        <v>Susu Leong</v>
      </c>
      <c r="D453" s="39" t="str">
        <f>INDEX('MO Store'!E:E,MATCH('Week Wise OT Hours'!$G453,'MO Store'!$A:$A,0))</f>
        <v>Brittanie Braggs</v>
      </c>
      <c r="E453" s="39" t="str">
        <f>INDEX('MO Store'!B:B,MATCH('Week Wise OT Hours'!$G453,'MO Store'!$A:$A,0))</f>
        <v>Arizona</v>
      </c>
      <c r="F453" s="39" t="str">
        <f>INDEX('MO Store'!C:C,MATCH('Week Wise OT Hours'!$G453,'MO Store'!$A:$A,0))</f>
        <v>Old Vail Plaza</v>
      </c>
      <c r="G453" s="38">
        <v>222262</v>
      </c>
      <c r="H453" s="40" t="str">
        <f>INDEX('MO Store'!I:I,MATCH('Week Wise OT Hours'!$G453,'MO Store'!$A:$A,0))</f>
        <v>Regular</v>
      </c>
      <c r="I453" s="89" t="s">
        <v>202</v>
      </c>
      <c r="J453" s="90" t="s">
        <v>2622</v>
      </c>
      <c r="K453" s="38">
        <v>0</v>
      </c>
      <c r="L453" s="39">
        <v>0</v>
      </c>
      <c r="M453" s="39">
        <v>0</v>
      </c>
      <c r="N453" s="39">
        <v>0</v>
      </c>
      <c r="O453" s="39">
        <v>0</v>
      </c>
      <c r="P453" s="39">
        <v>0</v>
      </c>
      <c r="Q453" s="39">
        <v>0</v>
      </c>
      <c r="R453" s="39">
        <v>0</v>
      </c>
      <c r="S453" s="39">
        <v>0</v>
      </c>
      <c r="T453" s="39">
        <v>0</v>
      </c>
      <c r="U453" s="39">
        <v>0</v>
      </c>
      <c r="V453" s="39">
        <v>0</v>
      </c>
      <c r="W453" s="39">
        <v>0</v>
      </c>
      <c r="X453" s="39">
        <v>0</v>
      </c>
      <c r="Y453" s="39">
        <v>0</v>
      </c>
      <c r="Z453" s="39">
        <v>0</v>
      </c>
      <c r="AA453" s="39">
        <v>0</v>
      </c>
      <c r="AB453" s="39">
        <v>0</v>
      </c>
      <c r="AC453" s="39">
        <v>0</v>
      </c>
      <c r="AD453" s="39">
        <v>0</v>
      </c>
    </row>
    <row r="454" spans="1:30" x14ac:dyDescent="0.25">
      <c r="A454" s="39" t="str">
        <f>INDEX('MO Store'!D:D,MATCH('Week Wise OT Hours'!$G454,'MO Store'!$A:$A,0))</f>
        <v>Anthony Galichet</v>
      </c>
      <c r="B454" s="39" t="str">
        <f>INDEX('MO Store'!F:F,MATCH('Week Wise OT Hours'!$G454,'MO Store'!$A:$A,0))</f>
        <v>No SD</v>
      </c>
      <c r="C454" s="39" t="str">
        <f>INDEX('MO Store'!G:G,MATCH('Week Wise OT Hours'!$G454,'MO Store'!$A:$A,0))</f>
        <v>Susu Leong</v>
      </c>
      <c r="D454" s="39" t="str">
        <f>INDEX('MO Store'!E:E,MATCH('Week Wise OT Hours'!$G454,'MO Store'!$A:$A,0))</f>
        <v>Brittanie Braggs</v>
      </c>
      <c r="E454" s="39" t="str">
        <f>INDEX('MO Store'!B:B,MATCH('Week Wise OT Hours'!$G454,'MO Store'!$A:$A,0))</f>
        <v>Arizona</v>
      </c>
      <c r="F454" s="39" t="str">
        <f>INDEX('MO Store'!C:C,MATCH('Week Wise OT Hours'!$G454,'MO Store'!$A:$A,0))</f>
        <v>Tucson Speedway</v>
      </c>
      <c r="G454" s="38">
        <v>155061</v>
      </c>
      <c r="H454" s="40" t="str">
        <f>INDEX('MO Store'!I:I,MATCH('Week Wise OT Hours'!$G454,'MO Store'!$A:$A,0))</f>
        <v>Regular</v>
      </c>
      <c r="I454" s="89" t="s">
        <v>447</v>
      </c>
      <c r="J454" s="90" t="s">
        <v>2623</v>
      </c>
      <c r="K454" s="38">
        <v>0</v>
      </c>
      <c r="L454" s="39">
        <v>0</v>
      </c>
      <c r="M454" s="39">
        <v>0</v>
      </c>
      <c r="N454" s="39">
        <v>0</v>
      </c>
      <c r="O454" s="39">
        <v>0</v>
      </c>
      <c r="P454" s="39">
        <v>0</v>
      </c>
      <c r="Q454" s="39">
        <v>0</v>
      </c>
      <c r="R454" s="39">
        <v>0</v>
      </c>
      <c r="S454" s="39">
        <v>0</v>
      </c>
      <c r="T454" s="39">
        <v>0</v>
      </c>
      <c r="U454" s="39">
        <v>0</v>
      </c>
      <c r="V454" s="39">
        <v>0</v>
      </c>
      <c r="W454" s="39">
        <v>0</v>
      </c>
      <c r="X454" s="39">
        <v>0</v>
      </c>
      <c r="Y454" s="39">
        <v>0</v>
      </c>
      <c r="Z454" s="39">
        <v>0</v>
      </c>
      <c r="AA454" s="39">
        <v>0</v>
      </c>
      <c r="AB454" s="39">
        <v>0</v>
      </c>
      <c r="AC454" s="39">
        <v>0</v>
      </c>
      <c r="AD454" s="39">
        <v>0</v>
      </c>
    </row>
    <row r="455" spans="1:30" x14ac:dyDescent="0.25">
      <c r="A455" s="39" t="str">
        <f>INDEX('MO Store'!D:D,MATCH('Week Wise OT Hours'!$G455,'MO Store'!$A:$A,0))</f>
        <v>Anthony Galichet</v>
      </c>
      <c r="B455" s="39" t="str">
        <f>INDEX('MO Store'!F:F,MATCH('Week Wise OT Hours'!$G455,'MO Store'!$A:$A,0))</f>
        <v>No SD</v>
      </c>
      <c r="C455" s="39" t="str">
        <f>INDEX('MO Store'!G:G,MATCH('Week Wise OT Hours'!$G455,'MO Store'!$A:$A,0))</f>
        <v>Jayme Roraff</v>
      </c>
      <c r="D455" s="39" t="str">
        <f>INDEX('MO Store'!E:E,MATCH('Week Wise OT Hours'!$G455,'MO Store'!$A:$A,0))</f>
        <v>Brittanie Braggs</v>
      </c>
      <c r="E455" s="39" t="str">
        <f>INDEX('MO Store'!B:B,MATCH('Week Wise OT Hours'!$G455,'MO Store'!$A:$A,0))</f>
        <v>Wisconsin West</v>
      </c>
      <c r="F455" s="39" t="str">
        <f>INDEX('MO Store'!C:C,MATCH('Week Wise OT Hours'!$G455,'MO Store'!$A:$A,0))</f>
        <v>Richland Center</v>
      </c>
      <c r="G455" s="38">
        <v>240355</v>
      </c>
      <c r="H455" s="40" t="str">
        <f>INDEX('MO Store'!I:I,MATCH('Week Wise OT Hours'!$G455,'MO Store'!$A:$A,0))</f>
        <v>Regular</v>
      </c>
      <c r="I455" s="89" t="s">
        <v>118</v>
      </c>
      <c r="J455" s="90" t="s">
        <v>2624</v>
      </c>
      <c r="K455" s="38">
        <v>0</v>
      </c>
      <c r="L455" s="39">
        <v>0</v>
      </c>
      <c r="M455" s="39">
        <v>0</v>
      </c>
      <c r="N455" s="39">
        <v>0</v>
      </c>
      <c r="O455" s="39">
        <v>0</v>
      </c>
      <c r="P455" s="39">
        <v>0</v>
      </c>
      <c r="Q455" s="39">
        <v>0</v>
      </c>
      <c r="R455" s="39">
        <v>0</v>
      </c>
      <c r="S455" s="39">
        <v>0</v>
      </c>
      <c r="T455" s="39">
        <v>0</v>
      </c>
      <c r="U455" s="39">
        <v>0</v>
      </c>
      <c r="V455" s="39">
        <v>0</v>
      </c>
      <c r="W455" s="39">
        <v>0</v>
      </c>
      <c r="X455" s="39">
        <v>0</v>
      </c>
      <c r="Y455" s="39">
        <v>0</v>
      </c>
      <c r="Z455" s="39">
        <v>0</v>
      </c>
      <c r="AA455" s="39">
        <v>0</v>
      </c>
      <c r="AB455" s="39">
        <v>0</v>
      </c>
      <c r="AC455" s="39">
        <v>0</v>
      </c>
      <c r="AD455" s="39">
        <v>0</v>
      </c>
    </row>
    <row r="456" spans="1:30" x14ac:dyDescent="0.25">
      <c r="A456" s="39" t="str">
        <f>INDEX('MO Store'!D:D,MATCH('Week Wise OT Hours'!$G456,'MO Store'!$A:$A,0))</f>
        <v>Anthony Galichet</v>
      </c>
      <c r="B456" s="39" t="str">
        <f>INDEX('MO Store'!F:F,MATCH('Week Wise OT Hours'!$G456,'MO Store'!$A:$A,0))</f>
        <v>No SD</v>
      </c>
      <c r="C456" s="39" t="str">
        <f>INDEX('MO Store'!G:G,MATCH('Week Wise OT Hours'!$G456,'MO Store'!$A:$A,0))</f>
        <v>Jayme Roraff</v>
      </c>
      <c r="D456" s="39" t="str">
        <f>INDEX('MO Store'!E:E,MATCH('Week Wise OT Hours'!$G456,'MO Store'!$A:$A,0))</f>
        <v>Brittanie Braggs</v>
      </c>
      <c r="E456" s="39" t="str">
        <f>INDEX('MO Store'!B:B,MATCH('Week Wise OT Hours'!$G456,'MO Store'!$A:$A,0))</f>
        <v>Wisconsin West</v>
      </c>
      <c r="F456" s="39" t="str">
        <f>INDEX('MO Store'!C:C,MATCH('Week Wise OT Hours'!$G456,'MO Store'!$A:$A,0))</f>
        <v>Richland Center</v>
      </c>
      <c r="G456" s="38">
        <v>240355</v>
      </c>
      <c r="H456" s="40" t="str">
        <f>INDEX('MO Store'!I:I,MATCH('Week Wise OT Hours'!$G456,'MO Store'!$A:$A,0))</f>
        <v>Regular</v>
      </c>
      <c r="I456" s="89" t="s">
        <v>107</v>
      </c>
      <c r="J456" s="90" t="s">
        <v>2625</v>
      </c>
      <c r="K456" s="38">
        <v>0</v>
      </c>
      <c r="L456" s="39">
        <v>0</v>
      </c>
      <c r="M456" s="39">
        <v>0</v>
      </c>
      <c r="N456" s="39">
        <v>0</v>
      </c>
      <c r="O456" s="39">
        <v>0</v>
      </c>
      <c r="P456" s="39">
        <v>0</v>
      </c>
      <c r="Q456" s="39">
        <v>0</v>
      </c>
      <c r="R456" s="39">
        <v>0</v>
      </c>
      <c r="S456" s="39">
        <v>0</v>
      </c>
      <c r="T456" s="39">
        <v>0</v>
      </c>
      <c r="U456" s="39">
        <v>0</v>
      </c>
      <c r="V456" s="39">
        <v>0</v>
      </c>
      <c r="W456" s="39">
        <v>0</v>
      </c>
      <c r="X456" s="39">
        <v>0</v>
      </c>
      <c r="Y456" s="39">
        <v>0</v>
      </c>
      <c r="Z456" s="39">
        <v>0</v>
      </c>
      <c r="AA456" s="39">
        <v>0</v>
      </c>
      <c r="AB456" s="39">
        <v>0</v>
      </c>
      <c r="AC456" s="39">
        <v>0</v>
      </c>
      <c r="AD456" s="39">
        <v>0</v>
      </c>
    </row>
    <row r="457" spans="1:30" x14ac:dyDescent="0.25">
      <c r="A457" s="39" t="str">
        <f>INDEX('MO Store'!D:D,MATCH('Week Wise OT Hours'!$G457,'MO Store'!$A:$A,0))</f>
        <v>Anthony Galichet</v>
      </c>
      <c r="B457" s="39" t="str">
        <f>INDEX('MO Store'!F:F,MATCH('Week Wise OT Hours'!$G457,'MO Store'!$A:$A,0))</f>
        <v>No SD</v>
      </c>
      <c r="C457" s="39" t="str">
        <f>INDEX('MO Store'!G:G,MATCH('Week Wise OT Hours'!$G457,'MO Store'!$A:$A,0))</f>
        <v>Susu Leong</v>
      </c>
      <c r="D457" s="39" t="str">
        <f>INDEX('MO Store'!E:E,MATCH('Week Wise OT Hours'!$G457,'MO Store'!$A:$A,0))</f>
        <v>Brittanie Braggs</v>
      </c>
      <c r="E457" s="39" t="str">
        <f>INDEX('MO Store'!B:B,MATCH('Week Wise OT Hours'!$G457,'MO Store'!$A:$A,0))</f>
        <v>Arizona</v>
      </c>
      <c r="F457" s="39" t="str">
        <f>INDEX('MO Store'!C:C,MATCH('Week Wise OT Hours'!$G457,'MO Store'!$A:$A,0))</f>
        <v>Old Vail Plaza</v>
      </c>
      <c r="G457" s="38">
        <v>222262</v>
      </c>
      <c r="H457" s="40" t="str">
        <f>INDEX('MO Store'!I:I,MATCH('Week Wise OT Hours'!$G457,'MO Store'!$A:$A,0))</f>
        <v>Regular</v>
      </c>
      <c r="I457" s="89" t="s">
        <v>106</v>
      </c>
      <c r="J457" s="90" t="s">
        <v>2626</v>
      </c>
      <c r="K457" s="38">
        <v>0</v>
      </c>
      <c r="L457" s="39">
        <v>0</v>
      </c>
      <c r="M457" s="39">
        <v>0</v>
      </c>
      <c r="N457" s="39">
        <v>0</v>
      </c>
      <c r="O457" s="39">
        <v>0</v>
      </c>
      <c r="P457" s="39">
        <v>0</v>
      </c>
      <c r="Q457" s="39">
        <v>0</v>
      </c>
      <c r="R457" s="39">
        <v>0</v>
      </c>
      <c r="S457" s="39">
        <v>0</v>
      </c>
      <c r="T457" s="39">
        <v>0</v>
      </c>
      <c r="U457" s="39">
        <v>0</v>
      </c>
      <c r="V457" s="39">
        <v>0</v>
      </c>
      <c r="W457" s="39">
        <v>0</v>
      </c>
      <c r="X457" s="39">
        <v>0</v>
      </c>
      <c r="Y457" s="39">
        <v>0</v>
      </c>
      <c r="Z457" s="39">
        <v>0</v>
      </c>
      <c r="AA457" s="39">
        <v>0</v>
      </c>
      <c r="AB457" s="39">
        <v>0</v>
      </c>
      <c r="AC457" s="39">
        <v>0</v>
      </c>
      <c r="AD457" s="39">
        <v>0</v>
      </c>
    </row>
    <row r="458" spans="1:30" x14ac:dyDescent="0.25">
      <c r="A458" s="39" t="str">
        <f>INDEX('MO Store'!D:D,MATCH('Week Wise OT Hours'!$G458,'MO Store'!$A:$A,0))</f>
        <v>Anthony Galichet</v>
      </c>
      <c r="B458" s="39" t="str">
        <f>INDEX('MO Store'!F:F,MATCH('Week Wise OT Hours'!$G458,'MO Store'!$A:$A,0))</f>
        <v>Romio Hamdar</v>
      </c>
      <c r="C458" s="39" t="str">
        <f>INDEX('MO Store'!G:G,MATCH('Week Wise OT Hours'!$G458,'MO Store'!$A:$A,0))</f>
        <v>Austin TM</v>
      </c>
      <c r="D458" s="39" t="str">
        <f>INDEX('MO Store'!E:E,MATCH('Week Wise OT Hours'!$G458,'MO Store'!$A:$A,0))</f>
        <v>Brittanie Braggs</v>
      </c>
      <c r="E458" s="39" t="str">
        <f>INDEX('MO Store'!B:B,MATCH('Week Wise OT Hours'!$G458,'MO Store'!$A:$A,0))</f>
        <v>Austin</v>
      </c>
      <c r="F458" s="39" t="str">
        <f>INDEX('MO Store'!C:C,MATCH('Week Wise OT Hours'!$G458,'MO Store'!$A:$A,0))</f>
        <v>OLTORF</v>
      </c>
      <c r="G458" s="38">
        <v>176020</v>
      </c>
      <c r="H458" s="40" t="str">
        <f>INDEX('MO Store'!I:I,MATCH('Week Wise OT Hours'!$G458,'MO Store'!$A:$A,0))</f>
        <v>Regular</v>
      </c>
      <c r="I458" s="89" t="s">
        <v>636</v>
      </c>
      <c r="J458" s="90" t="s">
        <v>2627</v>
      </c>
      <c r="K458" s="38">
        <v>0</v>
      </c>
      <c r="L458" s="39">
        <v>0</v>
      </c>
      <c r="M458" s="39">
        <v>0</v>
      </c>
      <c r="N458" s="39">
        <v>0</v>
      </c>
      <c r="O458" s="39">
        <v>0</v>
      </c>
      <c r="P458" s="39">
        <v>0</v>
      </c>
      <c r="Q458" s="39">
        <v>0</v>
      </c>
      <c r="R458" s="39">
        <v>0</v>
      </c>
      <c r="S458" s="39">
        <v>0</v>
      </c>
      <c r="T458" s="39">
        <v>0</v>
      </c>
      <c r="U458" s="39">
        <v>0</v>
      </c>
      <c r="V458" s="39">
        <v>0</v>
      </c>
      <c r="W458" s="39">
        <v>0</v>
      </c>
      <c r="X458" s="39">
        <v>0</v>
      </c>
      <c r="Y458" s="39">
        <v>0</v>
      </c>
      <c r="Z458" s="39">
        <v>0</v>
      </c>
      <c r="AA458" s="39">
        <v>0</v>
      </c>
      <c r="AB458" s="39">
        <v>0</v>
      </c>
      <c r="AC458" s="39">
        <v>0</v>
      </c>
      <c r="AD458" s="39">
        <v>0</v>
      </c>
    </row>
    <row r="459" spans="1:30" x14ac:dyDescent="0.25">
      <c r="A459" s="39" t="str">
        <f>INDEX('MO Store'!D:D,MATCH('Week Wise OT Hours'!$G459,'MO Store'!$A:$A,0))</f>
        <v>Anthony Galichet</v>
      </c>
      <c r="B459" s="39" t="str">
        <f>INDEX('MO Store'!F:F,MATCH('Week Wise OT Hours'!$G459,'MO Store'!$A:$A,0))</f>
        <v>Romio Hamdar</v>
      </c>
      <c r="C459" s="39" t="str">
        <f>INDEX('MO Store'!G:G,MATCH('Week Wise OT Hours'!$G459,'MO Store'!$A:$A,0))</f>
        <v>Austin TM</v>
      </c>
      <c r="D459" s="39" t="str">
        <f>INDEX('MO Store'!E:E,MATCH('Week Wise OT Hours'!$G459,'MO Store'!$A:$A,0))</f>
        <v>Brittanie Braggs</v>
      </c>
      <c r="E459" s="39" t="str">
        <f>INDEX('MO Store'!B:B,MATCH('Week Wise OT Hours'!$G459,'MO Store'!$A:$A,0))</f>
        <v>Austin</v>
      </c>
      <c r="F459" s="39" t="str">
        <f>INDEX('MO Store'!C:C,MATCH('Week Wise OT Hours'!$G459,'MO Store'!$A:$A,0))</f>
        <v>Rutland</v>
      </c>
      <c r="G459" s="38">
        <v>152336</v>
      </c>
      <c r="H459" s="40" t="str">
        <f>INDEX('MO Store'!I:I,MATCH('Week Wise OT Hours'!$G459,'MO Store'!$A:$A,0))</f>
        <v>Regular</v>
      </c>
      <c r="I459" s="89" t="s">
        <v>445</v>
      </c>
      <c r="J459" s="90" t="s">
        <v>2628</v>
      </c>
      <c r="K459" s="38">
        <v>0</v>
      </c>
      <c r="L459" s="39">
        <v>0</v>
      </c>
      <c r="M459" s="39">
        <v>0</v>
      </c>
      <c r="N459" s="39">
        <v>0</v>
      </c>
      <c r="O459" s="39">
        <v>0</v>
      </c>
      <c r="P459" s="39">
        <v>0</v>
      </c>
      <c r="Q459" s="39">
        <v>0</v>
      </c>
      <c r="R459" s="39">
        <v>0</v>
      </c>
      <c r="S459" s="39">
        <v>0</v>
      </c>
      <c r="T459" s="39">
        <v>0</v>
      </c>
      <c r="U459" s="39">
        <v>0</v>
      </c>
      <c r="V459" s="39">
        <v>0</v>
      </c>
      <c r="W459" s="39">
        <v>0</v>
      </c>
      <c r="X459" s="39">
        <v>0</v>
      </c>
      <c r="Y459" s="39">
        <v>0</v>
      </c>
      <c r="Z459" s="39">
        <v>0</v>
      </c>
      <c r="AA459" s="39">
        <v>0</v>
      </c>
      <c r="AB459" s="39">
        <v>0</v>
      </c>
      <c r="AC459" s="39">
        <v>0</v>
      </c>
      <c r="AD459" s="39">
        <v>0</v>
      </c>
    </row>
    <row r="460" spans="1:30" x14ac:dyDescent="0.25">
      <c r="A460" s="39" t="str">
        <f>INDEX('MO Store'!D:D,MATCH('Week Wise OT Hours'!$G460,'MO Store'!$A:$A,0))</f>
        <v>Anthony Galichet</v>
      </c>
      <c r="B460" s="39" t="str">
        <f>INDEX('MO Store'!F:F,MATCH('Week Wise OT Hours'!$G460,'MO Store'!$A:$A,0))</f>
        <v>No SD</v>
      </c>
      <c r="C460" s="39" t="str">
        <f>INDEX('MO Store'!G:G,MATCH('Week Wise OT Hours'!$G460,'MO Store'!$A:$A,0))</f>
        <v>North Carolina Market - No TM</v>
      </c>
      <c r="D460" s="39" t="str">
        <f>INDEX('MO Store'!E:E,MATCH('Week Wise OT Hours'!$G460,'MO Store'!$A:$A,0))</f>
        <v>Brittanie Braggs</v>
      </c>
      <c r="E460" s="39" t="str">
        <f>INDEX('MO Store'!B:B,MATCH('Week Wise OT Hours'!$G460,'MO Store'!$A:$A,0))</f>
        <v>North Carolina</v>
      </c>
      <c r="F460" s="39" t="str">
        <f>INDEX('MO Store'!C:C,MATCH('Week Wise OT Hours'!$G460,'MO Store'!$A:$A,0))</f>
        <v>Reidsville Rd</v>
      </c>
      <c r="G460" s="38">
        <v>220742</v>
      </c>
      <c r="H460" s="40" t="str">
        <f>INDEX('MO Store'!I:I,MATCH('Week Wise OT Hours'!$G460,'MO Store'!$A:$A,0))</f>
        <v>Focus</v>
      </c>
      <c r="I460" s="89" t="s">
        <v>639</v>
      </c>
      <c r="J460" s="90" t="s">
        <v>2629</v>
      </c>
      <c r="K460" s="38">
        <v>0</v>
      </c>
      <c r="L460" s="39">
        <v>0</v>
      </c>
      <c r="M460" s="39">
        <v>0</v>
      </c>
      <c r="N460" s="39">
        <v>0</v>
      </c>
      <c r="O460" s="39">
        <v>0</v>
      </c>
      <c r="P460" s="39">
        <v>0</v>
      </c>
      <c r="Q460" s="39">
        <v>0</v>
      </c>
      <c r="R460" s="39">
        <v>0</v>
      </c>
      <c r="S460" s="39">
        <v>0</v>
      </c>
      <c r="T460" s="39">
        <v>0</v>
      </c>
      <c r="U460" s="39">
        <v>0</v>
      </c>
      <c r="V460" s="39">
        <v>0</v>
      </c>
      <c r="W460" s="39">
        <v>0</v>
      </c>
      <c r="X460" s="39">
        <v>0</v>
      </c>
      <c r="Y460" s="39">
        <v>0</v>
      </c>
      <c r="Z460" s="39">
        <v>0</v>
      </c>
      <c r="AA460" s="39">
        <v>0</v>
      </c>
      <c r="AB460" s="39">
        <v>0</v>
      </c>
      <c r="AC460" s="39">
        <v>0</v>
      </c>
      <c r="AD460" s="39">
        <v>0</v>
      </c>
    </row>
    <row r="461" spans="1:30" x14ac:dyDescent="0.25">
      <c r="A461" s="39" t="str">
        <f>INDEX('MO Store'!D:D,MATCH('Week Wise OT Hours'!$G461,'MO Store'!$A:$A,0))</f>
        <v>Anthony Galichet</v>
      </c>
      <c r="B461" s="39" t="str">
        <f>INDEX('MO Store'!F:F,MATCH('Week Wise OT Hours'!$G461,'MO Store'!$A:$A,0))</f>
        <v>No SD</v>
      </c>
      <c r="C461" s="39" t="str">
        <f>INDEX('MO Store'!G:G,MATCH('Week Wise OT Hours'!$G461,'MO Store'!$A:$A,0))</f>
        <v>Susu Leong</v>
      </c>
      <c r="D461" s="39" t="str">
        <f>INDEX('MO Store'!E:E,MATCH('Week Wise OT Hours'!$G461,'MO Store'!$A:$A,0))</f>
        <v>Brittanie Braggs</v>
      </c>
      <c r="E461" s="39" t="str">
        <f>INDEX('MO Store'!B:B,MATCH('Week Wise OT Hours'!$G461,'MO Store'!$A:$A,0))</f>
        <v>Arizona</v>
      </c>
      <c r="F461" s="39" t="str">
        <f>INDEX('MO Store'!C:C,MATCH('Week Wise OT Hours'!$G461,'MO Store'!$A:$A,0))</f>
        <v>Buffalo Spot</v>
      </c>
      <c r="G461" s="38">
        <v>178109</v>
      </c>
      <c r="H461" s="40" t="str">
        <f>INDEX('MO Store'!I:I,MATCH('Week Wise OT Hours'!$G461,'MO Store'!$A:$A,0))</f>
        <v>Battleship</v>
      </c>
      <c r="I461" s="89" t="s">
        <v>643</v>
      </c>
      <c r="J461" s="90" t="s">
        <v>2630</v>
      </c>
      <c r="K461" s="38">
        <v>0</v>
      </c>
      <c r="L461" s="39">
        <v>0</v>
      </c>
      <c r="M461" s="39">
        <v>0</v>
      </c>
      <c r="N461" s="39">
        <v>0</v>
      </c>
      <c r="O461" s="39">
        <v>0</v>
      </c>
      <c r="P461" s="39">
        <v>0</v>
      </c>
      <c r="Q461" s="39">
        <v>0</v>
      </c>
      <c r="R461" s="39">
        <v>0</v>
      </c>
      <c r="S461" s="39">
        <v>0</v>
      </c>
      <c r="T461" s="39">
        <v>0</v>
      </c>
      <c r="U461" s="39">
        <v>0</v>
      </c>
      <c r="V461" s="39">
        <v>0</v>
      </c>
      <c r="W461" s="39">
        <v>0</v>
      </c>
      <c r="X461" s="39">
        <v>0</v>
      </c>
      <c r="Y461" s="39">
        <v>0</v>
      </c>
      <c r="Z461" s="39">
        <v>0</v>
      </c>
      <c r="AA461" s="39">
        <v>0</v>
      </c>
      <c r="AB461" s="39">
        <v>0</v>
      </c>
      <c r="AC461" s="39">
        <v>0</v>
      </c>
      <c r="AD461" s="39">
        <v>0</v>
      </c>
    </row>
    <row r="462" spans="1:30" x14ac:dyDescent="0.25">
      <c r="A462" s="39" t="str">
        <f>INDEX('MO Store'!D:D,MATCH('Week Wise OT Hours'!$G462,'MO Store'!$A:$A,0))</f>
        <v>Anthony Galichet</v>
      </c>
      <c r="B462" s="39" t="str">
        <f>INDEX('MO Store'!F:F,MATCH('Week Wise OT Hours'!$G462,'MO Store'!$A:$A,0))</f>
        <v>Romio Hamdar</v>
      </c>
      <c r="C462" s="39" t="str">
        <f>INDEX('MO Store'!G:G,MATCH('Week Wise OT Hours'!$G462,'MO Store'!$A:$A,0))</f>
        <v>Suhail Ishaq</v>
      </c>
      <c r="D462" s="39" t="str">
        <f>INDEX('MO Store'!E:E,MATCH('Week Wise OT Hours'!$G462,'MO Store'!$A:$A,0))</f>
        <v>Brittanie Braggs</v>
      </c>
      <c r="E462" s="39" t="str">
        <f>INDEX('MO Store'!B:B,MATCH('Week Wise OT Hours'!$G462,'MO Store'!$A:$A,0))</f>
        <v>Houston North East</v>
      </c>
      <c r="F462" s="39" t="str">
        <f>INDEX('MO Store'!C:C,MATCH('Week Wise OT Hours'!$G462,'MO Store'!$A:$A,0))</f>
        <v>Antoine Town Center</v>
      </c>
      <c r="G462" s="38">
        <v>209865</v>
      </c>
      <c r="H462" s="40" t="str">
        <f>INDEX('MO Store'!I:I,MATCH('Week Wise OT Hours'!$G462,'MO Store'!$A:$A,0))</f>
        <v>Regular</v>
      </c>
      <c r="I462" s="89" t="s">
        <v>645</v>
      </c>
      <c r="J462" s="90" t="s">
        <v>2631</v>
      </c>
      <c r="K462" s="38">
        <v>0</v>
      </c>
      <c r="L462" s="39">
        <v>0</v>
      </c>
      <c r="M462" s="39">
        <v>0</v>
      </c>
      <c r="N462" s="39">
        <v>0</v>
      </c>
      <c r="O462" s="39">
        <v>0</v>
      </c>
      <c r="P462" s="39">
        <v>0</v>
      </c>
      <c r="Q462" s="39">
        <v>0</v>
      </c>
      <c r="R462" s="39">
        <v>0</v>
      </c>
      <c r="S462" s="39">
        <v>0</v>
      </c>
      <c r="T462" s="39">
        <v>0</v>
      </c>
      <c r="U462" s="39">
        <v>0</v>
      </c>
      <c r="V462" s="39">
        <v>0</v>
      </c>
      <c r="W462" s="39">
        <v>0</v>
      </c>
      <c r="X462" s="39">
        <v>0</v>
      </c>
      <c r="Y462" s="39">
        <v>0</v>
      </c>
      <c r="Z462" s="39">
        <v>0</v>
      </c>
      <c r="AA462" s="39">
        <v>0</v>
      </c>
      <c r="AB462" s="39">
        <v>0</v>
      </c>
      <c r="AC462" s="39">
        <v>0</v>
      </c>
      <c r="AD462" s="39">
        <v>0</v>
      </c>
    </row>
    <row r="463" spans="1:30" x14ac:dyDescent="0.25">
      <c r="A463" s="39" t="str">
        <f>INDEX('MO Store'!D:D,MATCH('Week Wise OT Hours'!$G463,'MO Store'!$A:$A,0))</f>
        <v>Anthony Galichet</v>
      </c>
      <c r="B463" s="39" t="str">
        <f>INDEX('MO Store'!F:F,MATCH('Week Wise OT Hours'!$G463,'MO Store'!$A:$A,0))</f>
        <v>Romio Hamdar</v>
      </c>
      <c r="C463" s="39" t="str">
        <f>INDEX('MO Store'!G:G,MATCH('Week Wise OT Hours'!$G463,'MO Store'!$A:$A,0))</f>
        <v>Suhail Ishaq</v>
      </c>
      <c r="D463" s="39" t="str">
        <f>INDEX('MO Store'!E:E,MATCH('Week Wise OT Hours'!$G463,'MO Store'!$A:$A,0))</f>
        <v>Brittanie Braggs</v>
      </c>
      <c r="E463" s="39" t="str">
        <f>INDEX('MO Store'!B:B,MATCH('Week Wise OT Hours'!$G463,'MO Store'!$A:$A,0))</f>
        <v>Houston North East</v>
      </c>
      <c r="F463" s="39" t="str">
        <f>INDEX('MO Store'!C:C,MATCH('Week Wise OT Hours'!$G463,'MO Store'!$A:$A,0))</f>
        <v>Antoine Town Center</v>
      </c>
      <c r="G463" s="38">
        <v>209865</v>
      </c>
      <c r="H463" s="40" t="str">
        <f>INDEX('MO Store'!I:I,MATCH('Week Wise OT Hours'!$G463,'MO Store'!$A:$A,0))</f>
        <v>Regular</v>
      </c>
      <c r="I463" s="89" t="s">
        <v>637</v>
      </c>
      <c r="J463" s="90" t="s">
        <v>2632</v>
      </c>
      <c r="K463" s="38">
        <v>0</v>
      </c>
      <c r="L463" s="39">
        <v>0</v>
      </c>
      <c r="M463" s="39">
        <v>0</v>
      </c>
      <c r="N463" s="39">
        <v>0</v>
      </c>
      <c r="O463" s="39">
        <v>0</v>
      </c>
      <c r="P463" s="39">
        <v>0</v>
      </c>
      <c r="Q463" s="39">
        <v>0</v>
      </c>
      <c r="R463" s="39">
        <v>0</v>
      </c>
      <c r="S463" s="39">
        <v>0</v>
      </c>
      <c r="T463" s="39">
        <v>0</v>
      </c>
      <c r="U463" s="39">
        <v>0</v>
      </c>
      <c r="V463" s="39">
        <v>0</v>
      </c>
      <c r="W463" s="39">
        <v>0</v>
      </c>
      <c r="X463" s="39">
        <v>0</v>
      </c>
      <c r="Y463" s="39">
        <v>0</v>
      </c>
      <c r="Z463" s="39">
        <v>0</v>
      </c>
      <c r="AA463" s="39">
        <v>0</v>
      </c>
      <c r="AB463" s="39">
        <v>0</v>
      </c>
      <c r="AC463" s="39">
        <v>0</v>
      </c>
      <c r="AD463" s="39">
        <v>0</v>
      </c>
    </row>
    <row r="464" spans="1:30" x14ac:dyDescent="0.25">
      <c r="A464" s="39" t="str">
        <f>INDEX('MO Store'!D:D,MATCH('Week Wise OT Hours'!$G464,'MO Store'!$A:$A,0))</f>
        <v>Anthony Galichet</v>
      </c>
      <c r="B464" s="39" t="str">
        <f>INDEX('MO Store'!F:F,MATCH('Week Wise OT Hours'!$G464,'MO Store'!$A:$A,0))</f>
        <v>Romio Hamdar</v>
      </c>
      <c r="C464" s="39" t="str">
        <f>INDEX('MO Store'!G:G,MATCH('Week Wise OT Hours'!$G464,'MO Store'!$A:$A,0))</f>
        <v>Austin TM</v>
      </c>
      <c r="D464" s="39" t="str">
        <f>INDEX('MO Store'!E:E,MATCH('Week Wise OT Hours'!$G464,'MO Store'!$A:$A,0))</f>
        <v>Brittanie Braggs</v>
      </c>
      <c r="E464" s="39" t="str">
        <f>INDEX('MO Store'!B:B,MATCH('Week Wise OT Hours'!$G464,'MO Store'!$A:$A,0))</f>
        <v>Austin</v>
      </c>
      <c r="F464" s="39" t="str">
        <f>INDEX('MO Store'!C:C,MATCH('Week Wise OT Hours'!$G464,'MO Store'!$A:$A,0))</f>
        <v>Rutland</v>
      </c>
      <c r="G464" s="38">
        <v>152336</v>
      </c>
      <c r="H464" s="40" t="str">
        <f>INDEX('MO Store'!I:I,MATCH('Week Wise OT Hours'!$G464,'MO Store'!$A:$A,0))</f>
        <v>Regular</v>
      </c>
      <c r="I464" s="89" t="s">
        <v>412</v>
      </c>
      <c r="J464" s="90" t="s">
        <v>1973</v>
      </c>
      <c r="K464" s="38">
        <v>0</v>
      </c>
      <c r="L464" s="39">
        <v>0</v>
      </c>
      <c r="M464" s="39">
        <v>0</v>
      </c>
      <c r="N464" s="39">
        <v>0</v>
      </c>
      <c r="O464" s="39">
        <v>0</v>
      </c>
      <c r="P464" s="39">
        <v>0</v>
      </c>
      <c r="Q464" s="39">
        <v>0</v>
      </c>
      <c r="R464" s="39">
        <v>0</v>
      </c>
      <c r="S464" s="39">
        <v>0</v>
      </c>
      <c r="T464" s="39">
        <v>0</v>
      </c>
      <c r="U464" s="39">
        <v>0</v>
      </c>
      <c r="V464" s="39">
        <v>0</v>
      </c>
      <c r="W464" s="39">
        <v>0</v>
      </c>
      <c r="X464" s="39">
        <v>0</v>
      </c>
      <c r="Y464" s="39">
        <v>0</v>
      </c>
      <c r="Z464" s="39">
        <v>0</v>
      </c>
      <c r="AA464" s="39">
        <v>0</v>
      </c>
      <c r="AB464" s="39">
        <v>0.14000000000000001</v>
      </c>
      <c r="AC464" s="39">
        <v>0</v>
      </c>
      <c r="AD464" s="39">
        <v>0</v>
      </c>
    </row>
    <row r="465" spans="1:30" x14ac:dyDescent="0.25">
      <c r="A465" s="39" t="str">
        <f>INDEX('MO Store'!D:D,MATCH('Week Wise OT Hours'!$G465,'MO Store'!$A:$A,0))</f>
        <v>Anthony Galichet</v>
      </c>
      <c r="B465" s="39" t="str">
        <f>INDEX('MO Store'!F:F,MATCH('Week Wise OT Hours'!$G465,'MO Store'!$A:$A,0))</f>
        <v>Romio Hamdar</v>
      </c>
      <c r="C465" s="39" t="str">
        <f>INDEX('MO Store'!G:G,MATCH('Week Wise OT Hours'!$G465,'MO Store'!$A:$A,0))</f>
        <v>Colorado Market - No TM</v>
      </c>
      <c r="D465" s="39" t="str">
        <f>INDEX('MO Store'!E:E,MATCH('Week Wise OT Hours'!$G465,'MO Store'!$A:$A,0))</f>
        <v>Brittanie Braggs</v>
      </c>
      <c r="E465" s="39" t="str">
        <f>INDEX('MO Store'!B:B,MATCH('Week Wise OT Hours'!$G465,'MO Store'!$A:$A,0))</f>
        <v>Colorado</v>
      </c>
      <c r="F465" s="39" t="str">
        <f>INDEX('MO Store'!C:C,MATCH('Week Wise OT Hours'!$G465,'MO Store'!$A:$A,0))</f>
        <v>Interquest</v>
      </c>
      <c r="G465" s="38">
        <v>241356</v>
      </c>
      <c r="H465" s="40" t="str">
        <f>INDEX('MO Store'!I:I,MATCH('Week Wise OT Hours'!$G465,'MO Store'!$A:$A,0))</f>
        <v>Regular</v>
      </c>
      <c r="I465" s="89" t="s">
        <v>649</v>
      </c>
      <c r="J465" s="90" t="s">
        <v>2633</v>
      </c>
      <c r="K465" s="38">
        <v>0</v>
      </c>
      <c r="L465" s="39">
        <v>0</v>
      </c>
      <c r="M465" s="39">
        <v>0</v>
      </c>
      <c r="N465" s="39">
        <v>0</v>
      </c>
      <c r="O465" s="39">
        <v>0</v>
      </c>
      <c r="P465" s="39">
        <v>0</v>
      </c>
      <c r="Q465" s="39">
        <v>0</v>
      </c>
      <c r="R465" s="39">
        <v>0</v>
      </c>
      <c r="S465" s="39">
        <v>0</v>
      </c>
      <c r="T465" s="39">
        <v>0</v>
      </c>
      <c r="U465" s="39">
        <v>0</v>
      </c>
      <c r="V465" s="39">
        <v>0</v>
      </c>
      <c r="W465" s="39">
        <v>0</v>
      </c>
      <c r="X465" s="39">
        <v>0</v>
      </c>
      <c r="Y465" s="39">
        <v>0</v>
      </c>
      <c r="Z465" s="39">
        <v>0</v>
      </c>
      <c r="AA465" s="39">
        <v>0</v>
      </c>
      <c r="AB465" s="39">
        <v>0</v>
      </c>
      <c r="AC465" s="39">
        <v>0</v>
      </c>
      <c r="AD465" s="39">
        <v>0</v>
      </c>
    </row>
    <row r="466" spans="1:30" x14ac:dyDescent="0.25">
      <c r="A466" s="39" t="str">
        <f>INDEX('MO Store'!D:D,MATCH('Week Wise OT Hours'!$G466,'MO Store'!$A:$A,0))</f>
        <v>Anthony Galichet</v>
      </c>
      <c r="B466" s="39" t="str">
        <f>INDEX('MO Store'!F:F,MATCH('Week Wise OT Hours'!$G466,'MO Store'!$A:$A,0))</f>
        <v>Romio Hamdar</v>
      </c>
      <c r="C466" s="39" t="str">
        <f>INDEX('MO Store'!G:G,MATCH('Week Wise OT Hours'!$G466,'MO Store'!$A:$A,0))</f>
        <v>Austin TM</v>
      </c>
      <c r="D466" s="39" t="str">
        <f>INDEX('MO Store'!E:E,MATCH('Week Wise OT Hours'!$G466,'MO Store'!$A:$A,0))</f>
        <v>Brittanie Braggs</v>
      </c>
      <c r="E466" s="39" t="str">
        <f>INDEX('MO Store'!B:B,MATCH('Week Wise OT Hours'!$G466,'MO Store'!$A:$A,0))</f>
        <v>Austin</v>
      </c>
      <c r="F466" s="39" t="str">
        <f>INDEX('MO Store'!C:C,MATCH('Week Wise OT Hours'!$G466,'MO Store'!$A:$A,0))</f>
        <v>OLTORF</v>
      </c>
      <c r="G466" s="38">
        <v>176020</v>
      </c>
      <c r="H466" s="40" t="str">
        <f>INDEX('MO Store'!I:I,MATCH('Week Wise OT Hours'!$G466,'MO Store'!$A:$A,0))</f>
        <v>Regular</v>
      </c>
      <c r="I466" s="89" t="s">
        <v>650</v>
      </c>
      <c r="J466" s="90" t="s">
        <v>2634</v>
      </c>
      <c r="K466" s="38">
        <v>0</v>
      </c>
      <c r="L466" s="39">
        <v>0</v>
      </c>
      <c r="M466" s="39">
        <v>0</v>
      </c>
      <c r="N466" s="39">
        <v>0</v>
      </c>
      <c r="O466" s="39">
        <v>0</v>
      </c>
      <c r="P466" s="39">
        <v>0</v>
      </c>
      <c r="Q466" s="39">
        <v>0</v>
      </c>
      <c r="R466" s="39">
        <v>0</v>
      </c>
      <c r="S466" s="39">
        <v>0</v>
      </c>
      <c r="T466" s="39">
        <v>0</v>
      </c>
      <c r="U466" s="39">
        <v>0</v>
      </c>
      <c r="V466" s="39">
        <v>0</v>
      </c>
      <c r="W466" s="39">
        <v>0</v>
      </c>
      <c r="X466" s="39">
        <v>0</v>
      </c>
      <c r="Y466" s="39">
        <v>0</v>
      </c>
      <c r="Z466" s="39">
        <v>0</v>
      </c>
      <c r="AA466" s="39">
        <v>0</v>
      </c>
      <c r="AB466" s="39">
        <v>0</v>
      </c>
      <c r="AC466" s="39">
        <v>0</v>
      </c>
      <c r="AD466" s="39">
        <v>0</v>
      </c>
    </row>
    <row r="467" spans="1:30" x14ac:dyDescent="0.25">
      <c r="A467" s="39" t="str">
        <f>INDEX('MO Store'!D:D,MATCH('Week Wise OT Hours'!$G467,'MO Store'!$A:$A,0))</f>
        <v>Anthony Galichet</v>
      </c>
      <c r="B467" s="39" t="str">
        <f>INDEX('MO Store'!F:F,MATCH('Week Wise OT Hours'!$G467,'MO Store'!$A:$A,0))</f>
        <v>No SD</v>
      </c>
      <c r="C467" s="39" t="str">
        <f>INDEX('MO Store'!G:G,MATCH('Week Wise OT Hours'!$G467,'MO Store'!$A:$A,0))</f>
        <v>Susu Leong</v>
      </c>
      <c r="D467" s="39" t="str">
        <f>INDEX('MO Store'!E:E,MATCH('Week Wise OT Hours'!$G467,'MO Store'!$A:$A,0))</f>
        <v>Brittanie Braggs</v>
      </c>
      <c r="E467" s="39" t="str">
        <f>INDEX('MO Store'!B:B,MATCH('Week Wise OT Hours'!$G467,'MO Store'!$A:$A,0))</f>
        <v>Arizona</v>
      </c>
      <c r="F467" s="39" t="str">
        <f>INDEX('MO Store'!C:C,MATCH('Week Wise OT Hours'!$G467,'MO Store'!$A:$A,0))</f>
        <v>Bethany Home</v>
      </c>
      <c r="G467" s="38">
        <v>216514</v>
      </c>
      <c r="H467" s="40" t="str">
        <f>INDEX('MO Store'!I:I,MATCH('Week Wise OT Hours'!$G467,'MO Store'!$A:$A,0))</f>
        <v>Regular</v>
      </c>
      <c r="I467" s="89" t="s">
        <v>646</v>
      </c>
      <c r="J467" s="90" t="s">
        <v>2635</v>
      </c>
      <c r="K467" s="38">
        <v>0</v>
      </c>
      <c r="L467" s="39">
        <v>0</v>
      </c>
      <c r="M467" s="39">
        <v>0</v>
      </c>
      <c r="N467" s="39">
        <v>0</v>
      </c>
      <c r="O467" s="39">
        <v>0</v>
      </c>
      <c r="P467" s="39">
        <v>0</v>
      </c>
      <c r="Q467" s="39">
        <v>0</v>
      </c>
      <c r="R467" s="39">
        <v>0</v>
      </c>
      <c r="S467" s="39">
        <v>0</v>
      </c>
      <c r="T467" s="39">
        <v>0</v>
      </c>
      <c r="U467" s="39">
        <v>0</v>
      </c>
      <c r="V467" s="39">
        <v>0</v>
      </c>
      <c r="W467" s="39">
        <v>0</v>
      </c>
      <c r="X467" s="39">
        <v>0</v>
      </c>
      <c r="Y467" s="39">
        <v>0</v>
      </c>
      <c r="Z467" s="39">
        <v>0</v>
      </c>
      <c r="AA467" s="39">
        <v>0</v>
      </c>
      <c r="AB467" s="39">
        <v>0</v>
      </c>
      <c r="AC467" s="39">
        <v>0</v>
      </c>
      <c r="AD467" s="39">
        <v>0</v>
      </c>
    </row>
    <row r="468" spans="1:30" x14ac:dyDescent="0.25">
      <c r="A468" s="39" t="str">
        <f>INDEX('MO Store'!D:D,MATCH('Week Wise OT Hours'!$G468,'MO Store'!$A:$A,0))</f>
        <v>Anthony Galichet</v>
      </c>
      <c r="B468" s="39" t="str">
        <f>INDEX('MO Store'!F:F,MATCH('Week Wise OT Hours'!$G468,'MO Store'!$A:$A,0))</f>
        <v>No SD</v>
      </c>
      <c r="C468" s="39" t="str">
        <f>INDEX('MO Store'!G:G,MATCH('Week Wise OT Hours'!$G468,'MO Store'!$A:$A,0))</f>
        <v>Susu Leong</v>
      </c>
      <c r="D468" s="39" t="str">
        <f>INDEX('MO Store'!E:E,MATCH('Week Wise OT Hours'!$G468,'MO Store'!$A:$A,0))</f>
        <v>Brittanie Braggs</v>
      </c>
      <c r="E468" s="39" t="str">
        <f>INDEX('MO Store'!B:B,MATCH('Week Wise OT Hours'!$G468,'MO Store'!$A:$A,0))</f>
        <v>Arizona</v>
      </c>
      <c r="F468" s="39" t="str">
        <f>INDEX('MO Store'!C:C,MATCH('Week Wise OT Hours'!$G468,'MO Store'!$A:$A,0))</f>
        <v>Bethany Home</v>
      </c>
      <c r="G468" s="38">
        <v>216514</v>
      </c>
      <c r="H468" s="40" t="str">
        <f>INDEX('MO Store'!I:I,MATCH('Week Wise OT Hours'!$G468,'MO Store'!$A:$A,0))</f>
        <v>Regular</v>
      </c>
      <c r="I468" s="89" t="s">
        <v>653</v>
      </c>
      <c r="J468" s="90" t="s">
        <v>2636</v>
      </c>
      <c r="K468" s="38">
        <v>0</v>
      </c>
      <c r="L468" s="39">
        <v>0</v>
      </c>
      <c r="M468" s="39">
        <v>0</v>
      </c>
      <c r="N468" s="39">
        <v>0</v>
      </c>
      <c r="O468" s="39">
        <v>0</v>
      </c>
      <c r="P468" s="39">
        <v>0</v>
      </c>
      <c r="Q468" s="39">
        <v>0</v>
      </c>
      <c r="R468" s="39">
        <v>0</v>
      </c>
      <c r="S468" s="39">
        <v>0</v>
      </c>
      <c r="T468" s="39">
        <v>0</v>
      </c>
      <c r="U468" s="39">
        <v>0</v>
      </c>
      <c r="V468" s="39">
        <v>0</v>
      </c>
      <c r="W468" s="39">
        <v>0</v>
      </c>
      <c r="X468" s="39">
        <v>0</v>
      </c>
      <c r="Y468" s="39">
        <v>0</v>
      </c>
      <c r="Z468" s="39">
        <v>0</v>
      </c>
      <c r="AA468" s="39">
        <v>0</v>
      </c>
      <c r="AB468" s="39">
        <v>0</v>
      </c>
      <c r="AC468" s="39">
        <v>0</v>
      </c>
      <c r="AD468" s="39">
        <v>0</v>
      </c>
    </row>
    <row r="469" spans="1:30" x14ac:dyDescent="0.25">
      <c r="A469" s="39" t="str">
        <f>INDEX('MO Store'!D:D,MATCH('Week Wise OT Hours'!$G469,'MO Store'!$A:$A,0))</f>
        <v>Anthony Galichet</v>
      </c>
      <c r="B469" s="39" t="str">
        <f>INDEX('MO Store'!F:F,MATCH('Week Wise OT Hours'!$G469,'MO Store'!$A:$A,0))</f>
        <v>No SD</v>
      </c>
      <c r="C469" s="39" t="str">
        <f>INDEX('MO Store'!G:G,MATCH('Week Wise OT Hours'!$G469,'MO Store'!$A:$A,0))</f>
        <v>Susu Leong</v>
      </c>
      <c r="D469" s="39" t="str">
        <f>INDEX('MO Store'!E:E,MATCH('Week Wise OT Hours'!$G469,'MO Store'!$A:$A,0))</f>
        <v>Brittanie Braggs</v>
      </c>
      <c r="E469" s="39" t="str">
        <f>INDEX('MO Store'!B:B,MATCH('Week Wise OT Hours'!$G469,'MO Store'!$A:$A,0))</f>
        <v>Arizona</v>
      </c>
      <c r="F469" s="39" t="str">
        <f>INDEX('MO Store'!C:C,MATCH('Week Wise OT Hours'!$G469,'MO Store'!$A:$A,0))</f>
        <v>Nogales - Mariposa Mall</v>
      </c>
      <c r="G469" s="38">
        <v>177961</v>
      </c>
      <c r="H469" s="40" t="str">
        <f>INDEX('MO Store'!I:I,MATCH('Week Wise OT Hours'!$G469,'MO Store'!$A:$A,0))</f>
        <v>Regular</v>
      </c>
      <c r="I469" s="89" t="s">
        <v>651</v>
      </c>
      <c r="J469" s="90" t="s">
        <v>2184</v>
      </c>
      <c r="K469" s="38">
        <v>0</v>
      </c>
      <c r="L469" s="39">
        <v>0</v>
      </c>
      <c r="M469" s="39">
        <v>0</v>
      </c>
      <c r="N469" s="39">
        <v>0</v>
      </c>
      <c r="O469" s="39">
        <v>0</v>
      </c>
      <c r="P469" s="39">
        <v>0</v>
      </c>
      <c r="Q469" s="39">
        <v>0</v>
      </c>
      <c r="R469" s="39">
        <v>0</v>
      </c>
      <c r="S469" s="39">
        <v>0</v>
      </c>
      <c r="T469" s="39">
        <v>0</v>
      </c>
      <c r="U469" s="39">
        <v>0</v>
      </c>
      <c r="V469" s="39">
        <v>0</v>
      </c>
      <c r="W469" s="39">
        <v>0</v>
      </c>
      <c r="X469" s="39">
        <v>0</v>
      </c>
      <c r="Y469" s="39">
        <v>0</v>
      </c>
      <c r="Z469" s="39">
        <v>0</v>
      </c>
      <c r="AA469" s="39">
        <v>0</v>
      </c>
      <c r="AB469" s="39">
        <v>0</v>
      </c>
      <c r="AC469" s="39">
        <v>0</v>
      </c>
      <c r="AD469" s="39">
        <v>0</v>
      </c>
    </row>
    <row r="470" spans="1:30" x14ac:dyDescent="0.25">
      <c r="A470" s="39" t="str">
        <f>INDEX('MO Store'!D:D,MATCH('Week Wise OT Hours'!$G470,'MO Store'!$A:$A,0))</f>
        <v>Anthony Galichet</v>
      </c>
      <c r="B470" s="39" t="str">
        <f>INDEX('MO Store'!F:F,MATCH('Week Wise OT Hours'!$G470,'MO Store'!$A:$A,0))</f>
        <v>Romio Hamdar</v>
      </c>
      <c r="C470" s="39" t="str">
        <f>INDEX('MO Store'!G:G,MATCH('Week Wise OT Hours'!$G470,'MO Store'!$A:$A,0))</f>
        <v>Veronica Ramos</v>
      </c>
      <c r="D470" s="39" t="str">
        <f>INDEX('MO Store'!E:E,MATCH('Week Wise OT Hours'!$G470,'MO Store'!$A:$A,0))</f>
        <v>Brittanie Braggs</v>
      </c>
      <c r="E470" s="39" t="str">
        <f>INDEX('MO Store'!B:B,MATCH('Week Wise OT Hours'!$G470,'MO Store'!$A:$A,0))</f>
        <v>San Antonio/Laredo</v>
      </c>
      <c r="F470" s="39" t="str">
        <f>INDEX('MO Store'!C:C,MATCH('Week Wise OT Hours'!$G470,'MO Store'!$A:$A,0))</f>
        <v>LAREDO PLANTATION CENTRE</v>
      </c>
      <c r="G470" s="38">
        <v>207752</v>
      </c>
      <c r="H470" s="40" t="str">
        <f>INDEX('MO Store'!I:I,MATCH('Week Wise OT Hours'!$G470,'MO Store'!$A:$A,0))</f>
        <v>Flagship</v>
      </c>
      <c r="I470" s="89" t="s">
        <v>657</v>
      </c>
      <c r="J470" s="90" t="s">
        <v>2637</v>
      </c>
      <c r="K470" s="38">
        <v>0</v>
      </c>
      <c r="L470" s="39">
        <v>0</v>
      </c>
      <c r="M470" s="39">
        <v>0</v>
      </c>
      <c r="N470" s="39">
        <v>0</v>
      </c>
      <c r="O470" s="39">
        <v>0</v>
      </c>
      <c r="P470" s="39">
        <v>0</v>
      </c>
      <c r="Q470" s="39">
        <v>0</v>
      </c>
      <c r="R470" s="39">
        <v>0</v>
      </c>
      <c r="S470" s="39">
        <v>0</v>
      </c>
      <c r="T470" s="39">
        <v>0</v>
      </c>
      <c r="U470" s="39">
        <v>0</v>
      </c>
      <c r="V470" s="39">
        <v>0</v>
      </c>
      <c r="W470" s="39">
        <v>0</v>
      </c>
      <c r="X470" s="39">
        <v>0</v>
      </c>
      <c r="Y470" s="39">
        <v>0</v>
      </c>
      <c r="Z470" s="39">
        <v>0</v>
      </c>
      <c r="AA470" s="39">
        <v>0</v>
      </c>
      <c r="AB470" s="39">
        <v>0</v>
      </c>
      <c r="AC470" s="39">
        <v>0</v>
      </c>
      <c r="AD470" s="39">
        <v>0</v>
      </c>
    </row>
    <row r="471" spans="1:30" x14ac:dyDescent="0.25">
      <c r="A471" s="39" t="str">
        <f>INDEX('MO Store'!D:D,MATCH('Week Wise OT Hours'!$G471,'MO Store'!$A:$A,0))</f>
        <v>Anthony Galichet</v>
      </c>
      <c r="B471" s="39" t="str">
        <f>INDEX('MO Store'!F:F,MATCH('Week Wise OT Hours'!$G471,'MO Store'!$A:$A,0))</f>
        <v>Romio Hamdar</v>
      </c>
      <c r="C471" s="39" t="str">
        <f>INDEX('MO Store'!G:G,MATCH('Week Wise OT Hours'!$G471,'MO Store'!$A:$A,0))</f>
        <v>Carlos Ayala-Level Up</v>
      </c>
      <c r="D471" s="39" t="str">
        <f>INDEX('MO Store'!E:E,MATCH('Week Wise OT Hours'!$G471,'MO Store'!$A:$A,0))</f>
        <v>Brittanie Braggs</v>
      </c>
      <c r="E471" s="39" t="str">
        <f>INDEX('MO Store'!B:B,MATCH('Week Wise OT Hours'!$G471,'MO Store'!$A:$A,0))</f>
        <v>Houston South West</v>
      </c>
      <c r="F471" s="39" t="str">
        <f>INDEX('MO Store'!C:C,MATCH('Week Wise OT Hours'!$G471,'MO Store'!$A:$A,0))</f>
        <v>Little York Rd</v>
      </c>
      <c r="G471" s="38">
        <v>217138</v>
      </c>
      <c r="H471" s="40" t="str">
        <f>INDEX('MO Store'!I:I,MATCH('Week Wise OT Hours'!$G471,'MO Store'!$A:$A,0))</f>
        <v>Regular</v>
      </c>
      <c r="I471" s="89" t="s">
        <v>655</v>
      </c>
      <c r="J471" s="90" t="s">
        <v>2638</v>
      </c>
      <c r="K471" s="38">
        <v>0</v>
      </c>
      <c r="L471" s="39">
        <v>0</v>
      </c>
      <c r="M471" s="39">
        <v>0</v>
      </c>
      <c r="N471" s="39">
        <v>0</v>
      </c>
      <c r="O471" s="39">
        <v>0</v>
      </c>
      <c r="P471" s="39">
        <v>0</v>
      </c>
      <c r="Q471" s="39">
        <v>0</v>
      </c>
      <c r="R471" s="39">
        <v>0</v>
      </c>
      <c r="S471" s="39">
        <v>0</v>
      </c>
      <c r="T471" s="39">
        <v>0</v>
      </c>
      <c r="U471" s="39">
        <v>0</v>
      </c>
      <c r="V471" s="39">
        <v>0</v>
      </c>
      <c r="W471" s="39">
        <v>0</v>
      </c>
      <c r="X471" s="39">
        <v>0</v>
      </c>
      <c r="Y471" s="39">
        <v>0</v>
      </c>
      <c r="Z471" s="39">
        <v>0</v>
      </c>
      <c r="AA471" s="39">
        <v>0</v>
      </c>
      <c r="AB471" s="39">
        <v>0</v>
      </c>
      <c r="AC471" s="39">
        <v>0</v>
      </c>
      <c r="AD471" s="39">
        <v>0</v>
      </c>
    </row>
    <row r="472" spans="1:30" x14ac:dyDescent="0.25">
      <c r="A472" s="39" t="str">
        <f>INDEX('MO Store'!D:D,MATCH('Week Wise OT Hours'!$G472,'MO Store'!$A:$A,0))</f>
        <v>Anthony Galichet</v>
      </c>
      <c r="B472" s="39" t="str">
        <f>INDEX('MO Store'!F:F,MATCH('Week Wise OT Hours'!$G472,'MO Store'!$A:$A,0))</f>
        <v>Romio Hamdar</v>
      </c>
      <c r="C472" s="39" t="str">
        <f>INDEX('MO Store'!G:G,MATCH('Week Wise OT Hours'!$G472,'MO Store'!$A:$A,0))</f>
        <v>Veronica Ramos</v>
      </c>
      <c r="D472" s="39" t="str">
        <f>INDEX('MO Store'!E:E,MATCH('Week Wise OT Hours'!$G472,'MO Store'!$A:$A,0))</f>
        <v>Brittanie Braggs</v>
      </c>
      <c r="E472" s="39" t="str">
        <f>INDEX('MO Store'!B:B,MATCH('Week Wise OT Hours'!$G472,'MO Store'!$A:$A,0))</f>
        <v>San Antonio/Laredo</v>
      </c>
      <c r="F472" s="39" t="str">
        <f>INDEX('MO Store'!C:C,MATCH('Week Wise OT Hours'!$G472,'MO Store'!$A:$A,0))</f>
        <v>DEL RIO</v>
      </c>
      <c r="G472" s="38">
        <v>207754</v>
      </c>
      <c r="H472" s="40" t="str">
        <f>INDEX('MO Store'!I:I,MATCH('Week Wise OT Hours'!$G472,'MO Store'!$A:$A,0))</f>
        <v>Flagship</v>
      </c>
      <c r="I472" s="89" t="s">
        <v>638</v>
      </c>
      <c r="J472" s="90" t="s">
        <v>2002</v>
      </c>
      <c r="K472" s="38">
        <v>0</v>
      </c>
      <c r="L472" s="39">
        <v>0</v>
      </c>
      <c r="M472" s="39">
        <v>0</v>
      </c>
      <c r="N472" s="39">
        <v>0</v>
      </c>
      <c r="O472" s="39">
        <v>0</v>
      </c>
      <c r="P472" s="39">
        <v>0</v>
      </c>
      <c r="Q472" s="39">
        <v>0</v>
      </c>
      <c r="R472" s="39">
        <v>0</v>
      </c>
      <c r="S472" s="39">
        <v>0.35</v>
      </c>
      <c r="T472" s="39">
        <v>0.56999999999999995</v>
      </c>
      <c r="U472" s="39">
        <v>0.3</v>
      </c>
      <c r="V472" s="39">
        <v>0</v>
      </c>
      <c r="W472" s="39">
        <v>0</v>
      </c>
      <c r="X472" s="39">
        <v>0</v>
      </c>
      <c r="Y472" s="39">
        <v>0</v>
      </c>
      <c r="Z472" s="39">
        <v>0</v>
      </c>
      <c r="AA472" s="39">
        <v>0</v>
      </c>
      <c r="AB472" s="39">
        <v>0</v>
      </c>
      <c r="AC472" s="39">
        <v>0</v>
      </c>
      <c r="AD472" s="39">
        <v>0</v>
      </c>
    </row>
    <row r="473" spans="1:30" x14ac:dyDescent="0.25">
      <c r="A473" s="39" t="str">
        <f>INDEX('MO Store'!D:D,MATCH('Week Wise OT Hours'!$G473,'MO Store'!$A:$A,0))</f>
        <v>Anthony Galichet</v>
      </c>
      <c r="B473" s="39" t="str">
        <f>INDEX('MO Store'!F:F,MATCH('Week Wise OT Hours'!$G473,'MO Store'!$A:$A,0))</f>
        <v>Romio Hamdar</v>
      </c>
      <c r="C473" s="39" t="str">
        <f>INDEX('MO Store'!G:G,MATCH('Week Wise OT Hours'!$G473,'MO Store'!$A:$A,0))</f>
        <v>Carlos Ayala-Level Up</v>
      </c>
      <c r="D473" s="39" t="str">
        <f>INDEX('MO Store'!E:E,MATCH('Week Wise OT Hours'!$G473,'MO Store'!$A:$A,0))</f>
        <v>Brittanie Braggs</v>
      </c>
      <c r="E473" s="39" t="str">
        <f>INDEX('MO Store'!B:B,MATCH('Week Wise OT Hours'!$G473,'MO Store'!$A:$A,0))</f>
        <v>Houston South West</v>
      </c>
      <c r="F473" s="39" t="str">
        <f>INDEX('MO Store'!C:C,MATCH('Week Wise OT Hours'!$G473,'MO Store'!$A:$A,0))</f>
        <v>Kingsbridge</v>
      </c>
      <c r="G473" s="38">
        <v>209862</v>
      </c>
      <c r="H473" s="40" t="str">
        <f>INDEX('MO Store'!I:I,MATCH('Week Wise OT Hours'!$G473,'MO Store'!$A:$A,0))</f>
        <v>Regular</v>
      </c>
      <c r="I473" s="89" t="s">
        <v>658</v>
      </c>
      <c r="J473" s="90" t="s">
        <v>2639</v>
      </c>
      <c r="K473" s="38">
        <v>0</v>
      </c>
      <c r="L473" s="39">
        <v>0</v>
      </c>
      <c r="M473" s="39">
        <v>0</v>
      </c>
      <c r="N473" s="39">
        <v>0</v>
      </c>
      <c r="O473" s="39">
        <v>0</v>
      </c>
      <c r="P473" s="39">
        <v>0</v>
      </c>
      <c r="Q473" s="39">
        <v>0</v>
      </c>
      <c r="R473" s="39">
        <v>0</v>
      </c>
      <c r="S473" s="39">
        <v>0</v>
      </c>
      <c r="T473" s="39">
        <v>0</v>
      </c>
      <c r="U473" s="39">
        <v>0</v>
      </c>
      <c r="V473" s="39">
        <v>0</v>
      </c>
      <c r="W473" s="39">
        <v>0</v>
      </c>
      <c r="X473" s="39">
        <v>0</v>
      </c>
      <c r="Y473" s="39">
        <v>0</v>
      </c>
      <c r="Z473" s="39">
        <v>0</v>
      </c>
      <c r="AA473" s="39">
        <v>0</v>
      </c>
      <c r="AB473" s="39">
        <v>0</v>
      </c>
      <c r="AC473" s="39">
        <v>0</v>
      </c>
      <c r="AD473" s="39">
        <v>0</v>
      </c>
    </row>
    <row r="474" spans="1:30" x14ac:dyDescent="0.25">
      <c r="A474" s="39" t="str">
        <f>INDEX('MO Store'!D:D,MATCH('Week Wise OT Hours'!$G474,'MO Store'!$A:$A,0))</f>
        <v>Anthony Galichet</v>
      </c>
      <c r="B474" s="39" t="str">
        <f>INDEX('MO Store'!F:F,MATCH('Week Wise OT Hours'!$G474,'MO Store'!$A:$A,0))</f>
        <v>Romio Hamdar</v>
      </c>
      <c r="C474" s="39" t="str">
        <f>INDEX('MO Store'!G:G,MATCH('Week Wise OT Hours'!$G474,'MO Store'!$A:$A,0))</f>
        <v>Suhail Ishaq</v>
      </c>
      <c r="D474" s="39" t="str">
        <f>INDEX('MO Store'!E:E,MATCH('Week Wise OT Hours'!$G474,'MO Store'!$A:$A,0))</f>
        <v>Brittanie Braggs</v>
      </c>
      <c r="E474" s="39" t="str">
        <f>INDEX('MO Store'!B:B,MATCH('Week Wise OT Hours'!$G474,'MO Store'!$A:$A,0))</f>
        <v>Houston North East</v>
      </c>
      <c r="F474" s="39" t="str">
        <f>INDEX('MO Store'!C:C,MATCH('Week Wise OT Hours'!$G474,'MO Store'!$A:$A,0))</f>
        <v>FUQUA Ave</v>
      </c>
      <c r="G474" s="38">
        <v>209867</v>
      </c>
      <c r="H474" s="40" t="str">
        <f>INDEX('MO Store'!I:I,MATCH('Week Wise OT Hours'!$G474,'MO Store'!$A:$A,0))</f>
        <v>Regular</v>
      </c>
      <c r="I474" s="89" t="s">
        <v>652</v>
      </c>
      <c r="J474" s="90" t="s">
        <v>2640</v>
      </c>
      <c r="K474" s="38">
        <v>0</v>
      </c>
      <c r="L474" s="39">
        <v>0</v>
      </c>
      <c r="M474" s="39">
        <v>0</v>
      </c>
      <c r="N474" s="39">
        <v>0</v>
      </c>
      <c r="O474" s="39">
        <v>0</v>
      </c>
      <c r="P474" s="39">
        <v>0</v>
      </c>
      <c r="Q474" s="39">
        <v>0</v>
      </c>
      <c r="R474" s="39">
        <v>0</v>
      </c>
      <c r="S474" s="39">
        <v>0</v>
      </c>
      <c r="T474" s="39">
        <v>0</v>
      </c>
      <c r="U474" s="39">
        <v>0</v>
      </c>
      <c r="V474" s="39">
        <v>0</v>
      </c>
      <c r="W474" s="39">
        <v>0</v>
      </c>
      <c r="X474" s="39">
        <v>0</v>
      </c>
      <c r="Y474" s="39">
        <v>0</v>
      </c>
      <c r="Z474" s="39">
        <v>0</v>
      </c>
      <c r="AA474" s="39">
        <v>0</v>
      </c>
      <c r="AB474" s="39">
        <v>0</v>
      </c>
      <c r="AC474" s="39">
        <v>0</v>
      </c>
      <c r="AD474" s="39">
        <v>0</v>
      </c>
    </row>
    <row r="475" spans="1:30" x14ac:dyDescent="0.25">
      <c r="A475" s="39" t="str">
        <f>INDEX('MO Store'!D:D,MATCH('Week Wise OT Hours'!$G475,'MO Store'!$A:$A,0))</f>
        <v>Anthony Galichet</v>
      </c>
      <c r="B475" s="39" t="str">
        <f>INDEX('MO Store'!F:F,MATCH('Week Wise OT Hours'!$G475,'MO Store'!$A:$A,0))</f>
        <v>Romio Hamdar</v>
      </c>
      <c r="C475" s="39" t="str">
        <f>INDEX('MO Store'!G:G,MATCH('Week Wise OT Hours'!$G475,'MO Store'!$A:$A,0))</f>
        <v>Carlos Ayala-Level Up</v>
      </c>
      <c r="D475" s="39" t="str">
        <f>INDEX('MO Store'!E:E,MATCH('Week Wise OT Hours'!$G475,'MO Store'!$A:$A,0))</f>
        <v>Brittanie Braggs</v>
      </c>
      <c r="E475" s="39" t="str">
        <f>INDEX('MO Store'!B:B,MATCH('Week Wise OT Hours'!$G475,'MO Store'!$A:$A,0))</f>
        <v>Houston South West</v>
      </c>
      <c r="F475" s="39" t="str">
        <f>INDEX('MO Store'!C:C,MATCH('Week Wise OT Hours'!$G475,'MO Store'!$A:$A,0))</f>
        <v>Westheimer Tanglewilde</v>
      </c>
      <c r="G475" s="38">
        <v>209864</v>
      </c>
      <c r="H475" s="40" t="str">
        <f>INDEX('MO Store'!I:I,MATCH('Week Wise OT Hours'!$G475,'MO Store'!$A:$A,0))</f>
        <v>Regular</v>
      </c>
      <c r="I475" s="89" t="s">
        <v>663</v>
      </c>
      <c r="J475" s="90" t="s">
        <v>2641</v>
      </c>
      <c r="K475" s="38">
        <v>0</v>
      </c>
      <c r="L475" s="39">
        <v>0</v>
      </c>
      <c r="M475" s="39">
        <v>0</v>
      </c>
      <c r="N475" s="39">
        <v>0</v>
      </c>
      <c r="O475" s="39">
        <v>0</v>
      </c>
      <c r="P475" s="39">
        <v>0</v>
      </c>
      <c r="Q475" s="39">
        <v>0</v>
      </c>
      <c r="R475" s="39">
        <v>0</v>
      </c>
      <c r="S475" s="39">
        <v>0</v>
      </c>
      <c r="T475" s="39">
        <v>0</v>
      </c>
      <c r="U475" s="39">
        <v>0</v>
      </c>
      <c r="V475" s="39">
        <v>0</v>
      </c>
      <c r="W475" s="39">
        <v>0</v>
      </c>
      <c r="X475" s="39">
        <v>0</v>
      </c>
      <c r="Y475" s="39">
        <v>0</v>
      </c>
      <c r="Z475" s="39">
        <v>0</v>
      </c>
      <c r="AA475" s="39">
        <v>0</v>
      </c>
      <c r="AB475" s="39">
        <v>0</v>
      </c>
      <c r="AC475" s="39">
        <v>0</v>
      </c>
      <c r="AD475" s="39">
        <v>0</v>
      </c>
    </row>
    <row r="476" spans="1:30" x14ac:dyDescent="0.25">
      <c r="A476" s="39" t="str">
        <f>INDEX('MO Store'!D:D,MATCH('Week Wise OT Hours'!$G476,'MO Store'!$A:$A,0))</f>
        <v>Anthony Galichet</v>
      </c>
      <c r="B476" s="39" t="str">
        <f>INDEX('MO Store'!F:F,MATCH('Week Wise OT Hours'!$G476,'MO Store'!$A:$A,0))</f>
        <v>Romio Hamdar</v>
      </c>
      <c r="C476" s="39" t="str">
        <f>INDEX('MO Store'!G:G,MATCH('Week Wise OT Hours'!$G476,'MO Store'!$A:$A,0))</f>
        <v>Veronica Ramos</v>
      </c>
      <c r="D476" s="39" t="str">
        <f>INDEX('MO Store'!E:E,MATCH('Week Wise OT Hours'!$G476,'MO Store'!$A:$A,0))</f>
        <v>Brittanie Braggs</v>
      </c>
      <c r="E476" s="39" t="str">
        <f>INDEX('MO Store'!B:B,MATCH('Week Wise OT Hours'!$G476,'MO Store'!$A:$A,0))</f>
        <v>San Antonio/Laredo</v>
      </c>
      <c r="F476" s="39" t="str">
        <f>INDEX('MO Store'!C:C,MATCH('Week Wise OT Hours'!$G476,'MO Store'!$A:$A,0))</f>
        <v>Laredo- Bob Bullock</v>
      </c>
      <c r="G476" s="38">
        <v>164638</v>
      </c>
      <c r="H476" s="40" t="str">
        <f>INDEX('MO Store'!I:I,MATCH('Week Wise OT Hours'!$G476,'MO Store'!$A:$A,0))</f>
        <v>Battleship</v>
      </c>
      <c r="I476" s="89" t="s">
        <v>660</v>
      </c>
      <c r="J476" s="90" t="s">
        <v>2031</v>
      </c>
      <c r="K476" s="38">
        <v>0</v>
      </c>
      <c r="L476" s="39">
        <v>0</v>
      </c>
      <c r="M476" s="39">
        <v>0</v>
      </c>
      <c r="N476" s="39">
        <v>0</v>
      </c>
      <c r="O476" s="39">
        <v>0</v>
      </c>
      <c r="P476" s="39">
        <v>0</v>
      </c>
      <c r="Q476" s="39">
        <v>0</v>
      </c>
      <c r="R476" s="39">
        <v>0</v>
      </c>
      <c r="S476" s="39">
        <v>0</v>
      </c>
      <c r="T476" s="39">
        <v>0</v>
      </c>
      <c r="U476" s="39">
        <v>0</v>
      </c>
      <c r="V476" s="39">
        <v>0</v>
      </c>
      <c r="W476" s="39">
        <v>0</v>
      </c>
      <c r="X476" s="39">
        <v>0.82</v>
      </c>
      <c r="Y476" s="39">
        <v>0</v>
      </c>
      <c r="Z476" s="39">
        <v>0</v>
      </c>
      <c r="AA476" s="39">
        <v>0</v>
      </c>
      <c r="AB476" s="39">
        <v>0</v>
      </c>
      <c r="AC476" s="39">
        <v>0</v>
      </c>
      <c r="AD476" s="39">
        <v>0</v>
      </c>
    </row>
    <row r="477" spans="1:30" x14ac:dyDescent="0.25">
      <c r="A477" s="39" t="str">
        <f>INDEX('MO Store'!D:D,MATCH('Week Wise OT Hours'!$G477,'MO Store'!$A:$A,0))</f>
        <v>Anthony Galichet</v>
      </c>
      <c r="B477" s="39" t="str">
        <f>INDEX('MO Store'!F:F,MATCH('Week Wise OT Hours'!$G477,'MO Store'!$A:$A,0))</f>
        <v>No SD</v>
      </c>
      <c r="C477" s="39" t="str">
        <f>INDEX('MO Store'!G:G,MATCH('Week Wise OT Hours'!$G477,'MO Store'!$A:$A,0))</f>
        <v>Susu Leong</v>
      </c>
      <c r="D477" s="39" t="str">
        <f>INDEX('MO Store'!E:E,MATCH('Week Wise OT Hours'!$G477,'MO Store'!$A:$A,0))</f>
        <v>Brittanie Braggs</v>
      </c>
      <c r="E477" s="39" t="str">
        <f>INDEX('MO Store'!B:B,MATCH('Week Wise OT Hours'!$G477,'MO Store'!$A:$A,0))</f>
        <v>Arizona</v>
      </c>
      <c r="F477" s="39" t="str">
        <f>INDEX('MO Store'!C:C,MATCH('Week Wise OT Hours'!$G477,'MO Store'!$A:$A,0))</f>
        <v>VAL VISTA</v>
      </c>
      <c r="G477" s="38">
        <v>176995</v>
      </c>
      <c r="H477" s="40" t="str">
        <f>INDEX('MO Store'!I:I,MATCH('Week Wise OT Hours'!$G477,'MO Store'!$A:$A,0))</f>
        <v>Regular</v>
      </c>
      <c r="I477" s="89" t="s">
        <v>666</v>
      </c>
      <c r="J477" s="90" t="s">
        <v>2120</v>
      </c>
      <c r="K477" s="38">
        <v>0</v>
      </c>
      <c r="L477" s="39">
        <v>0</v>
      </c>
      <c r="M477" s="39">
        <v>0</v>
      </c>
      <c r="N477" s="39">
        <v>0</v>
      </c>
      <c r="O477" s="39">
        <v>0</v>
      </c>
      <c r="P477" s="39">
        <v>0</v>
      </c>
      <c r="Q477" s="39">
        <v>0</v>
      </c>
      <c r="R477" s="39">
        <v>0</v>
      </c>
      <c r="S477" s="39">
        <v>0</v>
      </c>
      <c r="T477" s="39">
        <v>0</v>
      </c>
      <c r="U477" s="39">
        <v>0</v>
      </c>
      <c r="V477" s="39">
        <v>0</v>
      </c>
      <c r="W477" s="39">
        <v>0</v>
      </c>
      <c r="X477" s="39">
        <v>0</v>
      </c>
      <c r="Y477" s="39">
        <v>0</v>
      </c>
      <c r="Z477" s="39">
        <v>0</v>
      </c>
      <c r="AA477" s="39">
        <v>0</v>
      </c>
      <c r="AB477" s="39">
        <v>0</v>
      </c>
      <c r="AC477" s="39">
        <v>0</v>
      </c>
      <c r="AD477" s="39">
        <v>0</v>
      </c>
    </row>
    <row r="478" spans="1:30" x14ac:dyDescent="0.25">
      <c r="A478" s="39" t="str">
        <f>INDEX('MO Store'!D:D,MATCH('Week Wise OT Hours'!$G478,'MO Store'!$A:$A,0))</f>
        <v>Anthony Galichet</v>
      </c>
      <c r="B478" s="39" t="str">
        <f>INDEX('MO Store'!F:F,MATCH('Week Wise OT Hours'!$G478,'MO Store'!$A:$A,0))</f>
        <v>No SD</v>
      </c>
      <c r="C478" s="39" t="str">
        <f>INDEX('MO Store'!G:G,MATCH('Week Wise OT Hours'!$G478,'MO Store'!$A:$A,0))</f>
        <v>North Carolina Market - No TM</v>
      </c>
      <c r="D478" s="39" t="str">
        <f>INDEX('MO Store'!E:E,MATCH('Week Wise OT Hours'!$G478,'MO Store'!$A:$A,0))</f>
        <v>Brittanie Braggs</v>
      </c>
      <c r="E478" s="39" t="str">
        <f>INDEX('MO Store'!B:B,MATCH('Week Wise OT Hours'!$G478,'MO Store'!$A:$A,0))</f>
        <v>North Carolina</v>
      </c>
      <c r="F478" s="39" t="str">
        <f>INDEX('MO Store'!C:C,MATCH('Week Wise OT Hours'!$G478,'MO Store'!$A:$A,0))</f>
        <v>Reidsville Rd</v>
      </c>
      <c r="G478" s="38">
        <v>220742</v>
      </c>
      <c r="H478" s="40" t="str">
        <f>INDEX('MO Store'!I:I,MATCH('Week Wise OT Hours'!$G478,'MO Store'!$A:$A,0))</f>
        <v>Focus</v>
      </c>
      <c r="I478" s="89" t="s">
        <v>669</v>
      </c>
      <c r="J478" s="90" t="s">
        <v>2642</v>
      </c>
      <c r="K478" s="38">
        <v>0</v>
      </c>
      <c r="L478" s="39">
        <v>0</v>
      </c>
      <c r="M478" s="39">
        <v>0</v>
      </c>
      <c r="N478" s="39">
        <v>0</v>
      </c>
      <c r="O478" s="39">
        <v>0</v>
      </c>
      <c r="P478" s="39">
        <v>0</v>
      </c>
      <c r="Q478" s="39">
        <v>0</v>
      </c>
      <c r="R478" s="39">
        <v>0</v>
      </c>
      <c r="S478" s="39">
        <v>0</v>
      </c>
      <c r="T478" s="39">
        <v>0</v>
      </c>
      <c r="U478" s="39">
        <v>0</v>
      </c>
      <c r="V478" s="39">
        <v>0</v>
      </c>
      <c r="W478" s="39">
        <v>0</v>
      </c>
      <c r="X478" s="39">
        <v>0</v>
      </c>
      <c r="Y478" s="39">
        <v>0</v>
      </c>
      <c r="Z478" s="39">
        <v>0</v>
      </c>
      <c r="AA478" s="39">
        <v>0</v>
      </c>
      <c r="AB478" s="39">
        <v>0</v>
      </c>
      <c r="AC478" s="39">
        <v>0</v>
      </c>
      <c r="AD478" s="39">
        <v>0</v>
      </c>
    </row>
    <row r="479" spans="1:30" x14ac:dyDescent="0.25">
      <c r="A479" s="39" t="str">
        <f>INDEX('MO Store'!D:D,MATCH('Week Wise OT Hours'!$G479,'MO Store'!$A:$A,0))</f>
        <v>Anthony Galichet</v>
      </c>
      <c r="B479" s="39" t="str">
        <f>INDEX('MO Store'!F:F,MATCH('Week Wise OT Hours'!$G479,'MO Store'!$A:$A,0))</f>
        <v>No SD</v>
      </c>
      <c r="C479" s="39" t="str">
        <f>INDEX('MO Store'!G:G,MATCH('Week Wise OT Hours'!$G479,'MO Store'!$A:$A,0))</f>
        <v>Susu Leong</v>
      </c>
      <c r="D479" s="39" t="str">
        <f>INDEX('MO Store'!E:E,MATCH('Week Wise OT Hours'!$G479,'MO Store'!$A:$A,0))</f>
        <v>Brittanie Braggs</v>
      </c>
      <c r="E479" s="39" t="str">
        <f>INDEX('MO Store'!B:B,MATCH('Week Wise OT Hours'!$G479,'MO Store'!$A:$A,0))</f>
        <v>Arizona</v>
      </c>
      <c r="F479" s="39" t="str">
        <f>INDEX('MO Store'!C:C,MATCH('Week Wise OT Hours'!$G479,'MO Store'!$A:$A,0))</f>
        <v>Bethany Home</v>
      </c>
      <c r="G479" s="38">
        <v>216514</v>
      </c>
      <c r="H479" s="40" t="str">
        <f>INDEX('MO Store'!I:I,MATCH('Week Wise OT Hours'!$G479,'MO Store'!$A:$A,0))</f>
        <v>Regular</v>
      </c>
      <c r="I479" s="89" t="s">
        <v>656</v>
      </c>
      <c r="J479" s="90" t="s">
        <v>2192</v>
      </c>
      <c r="K479" s="38">
        <v>0</v>
      </c>
      <c r="L479" s="39">
        <v>0</v>
      </c>
      <c r="M479" s="39">
        <v>0</v>
      </c>
      <c r="N479" s="39">
        <v>0</v>
      </c>
      <c r="O479" s="39">
        <v>0</v>
      </c>
      <c r="P479" s="39">
        <v>0</v>
      </c>
      <c r="Q479" s="39">
        <v>0</v>
      </c>
      <c r="R479" s="39">
        <v>0</v>
      </c>
      <c r="S479" s="39">
        <v>0</v>
      </c>
      <c r="T479" s="39">
        <v>1.1100000000000001</v>
      </c>
      <c r="U479" s="39">
        <v>0</v>
      </c>
      <c r="V479" s="39">
        <v>1.93</v>
      </c>
      <c r="W479" s="39">
        <v>0</v>
      </c>
      <c r="X479" s="39">
        <v>0</v>
      </c>
      <c r="Y479" s="39">
        <v>0</v>
      </c>
      <c r="Z479" s="39">
        <v>0</v>
      </c>
      <c r="AA479" s="39">
        <v>0</v>
      </c>
      <c r="AB479" s="39">
        <v>0</v>
      </c>
      <c r="AC479" s="39">
        <v>0</v>
      </c>
      <c r="AD479" s="39">
        <v>0</v>
      </c>
    </row>
    <row r="480" spans="1:30" x14ac:dyDescent="0.25">
      <c r="A480" s="39" t="str">
        <f>INDEX('MO Store'!D:D,MATCH('Week Wise OT Hours'!$G480,'MO Store'!$A:$A,0))</f>
        <v>Anthony Galichet</v>
      </c>
      <c r="B480" s="39" t="str">
        <f>INDEX('MO Store'!F:F,MATCH('Week Wise OT Hours'!$G480,'MO Store'!$A:$A,0))</f>
        <v>No SD</v>
      </c>
      <c r="C480" s="39" t="str">
        <f>INDEX('MO Store'!G:G,MATCH('Week Wise OT Hours'!$G480,'MO Store'!$A:$A,0))</f>
        <v>Susu Leong</v>
      </c>
      <c r="D480" s="39" t="str">
        <f>INDEX('MO Store'!E:E,MATCH('Week Wise OT Hours'!$G480,'MO Store'!$A:$A,0))</f>
        <v>Brittanie Braggs</v>
      </c>
      <c r="E480" s="39" t="str">
        <f>INDEX('MO Store'!B:B,MATCH('Week Wise OT Hours'!$G480,'MO Store'!$A:$A,0))</f>
        <v>Arizona</v>
      </c>
      <c r="F480" s="39" t="str">
        <f>INDEX('MO Store'!C:C,MATCH('Week Wise OT Hours'!$G480,'MO Store'!$A:$A,0))</f>
        <v>Tucson Speedway</v>
      </c>
      <c r="G480" s="38">
        <v>155061</v>
      </c>
      <c r="H480" s="40" t="str">
        <f>INDEX('MO Store'!I:I,MATCH('Week Wise OT Hours'!$G480,'MO Store'!$A:$A,0))</f>
        <v>Regular</v>
      </c>
      <c r="I480" s="89" t="s">
        <v>673</v>
      </c>
      <c r="J480" s="90" t="s">
        <v>2643</v>
      </c>
      <c r="K480" s="38">
        <v>0</v>
      </c>
      <c r="L480" s="39">
        <v>0</v>
      </c>
      <c r="M480" s="39">
        <v>0</v>
      </c>
      <c r="N480" s="39">
        <v>0</v>
      </c>
      <c r="O480" s="39">
        <v>0</v>
      </c>
      <c r="P480" s="39">
        <v>0</v>
      </c>
      <c r="Q480" s="39">
        <v>0</v>
      </c>
      <c r="R480" s="39">
        <v>0</v>
      </c>
      <c r="S480" s="39">
        <v>0</v>
      </c>
      <c r="T480" s="39">
        <v>0</v>
      </c>
      <c r="U480" s="39">
        <v>0</v>
      </c>
      <c r="V480" s="39">
        <v>0</v>
      </c>
      <c r="W480" s="39">
        <v>0</v>
      </c>
      <c r="X480" s="39">
        <v>0</v>
      </c>
      <c r="Y480" s="39">
        <v>0</v>
      </c>
      <c r="Z480" s="39">
        <v>0</v>
      </c>
      <c r="AA480" s="39">
        <v>0</v>
      </c>
      <c r="AB480" s="39">
        <v>0</v>
      </c>
      <c r="AC480" s="39">
        <v>0</v>
      </c>
      <c r="AD480" s="39">
        <v>0</v>
      </c>
    </row>
    <row r="481" spans="1:30" x14ac:dyDescent="0.25">
      <c r="A481" s="39" t="str">
        <f>INDEX('MO Store'!D:D,MATCH('Week Wise OT Hours'!$G481,'MO Store'!$A:$A,0))</f>
        <v>Anthony Galichet</v>
      </c>
      <c r="B481" s="39" t="str">
        <f>INDEX('MO Store'!F:F,MATCH('Week Wise OT Hours'!$G481,'MO Store'!$A:$A,0))</f>
        <v>No SD</v>
      </c>
      <c r="C481" s="39" t="str">
        <f>INDEX('MO Store'!G:G,MATCH('Week Wise OT Hours'!$G481,'MO Store'!$A:$A,0))</f>
        <v>Susu Leong</v>
      </c>
      <c r="D481" s="39" t="str">
        <f>INDEX('MO Store'!E:E,MATCH('Week Wise OT Hours'!$G481,'MO Store'!$A:$A,0))</f>
        <v>Brittanie Braggs</v>
      </c>
      <c r="E481" s="39" t="str">
        <f>INDEX('MO Store'!B:B,MATCH('Week Wise OT Hours'!$G481,'MO Store'!$A:$A,0))</f>
        <v>Arizona</v>
      </c>
      <c r="F481" s="39" t="str">
        <f>INDEX('MO Store'!C:C,MATCH('Week Wise OT Hours'!$G481,'MO Store'!$A:$A,0))</f>
        <v>Bethany Home</v>
      </c>
      <c r="G481" s="38">
        <v>216514</v>
      </c>
      <c r="H481" s="40" t="str">
        <f>INDEX('MO Store'!I:I,MATCH('Week Wise OT Hours'!$G481,'MO Store'!$A:$A,0))</f>
        <v>Regular</v>
      </c>
      <c r="I481" s="89" t="s">
        <v>672</v>
      </c>
      <c r="J481" s="90" t="s">
        <v>2076</v>
      </c>
      <c r="K481" s="38">
        <v>0</v>
      </c>
      <c r="L481" s="39">
        <v>0</v>
      </c>
      <c r="M481" s="39">
        <v>0</v>
      </c>
      <c r="N481" s="39">
        <v>0</v>
      </c>
      <c r="O481" s="39">
        <v>0</v>
      </c>
      <c r="P481" s="39">
        <v>0</v>
      </c>
      <c r="Q481" s="39">
        <v>0</v>
      </c>
      <c r="R481" s="39">
        <v>0</v>
      </c>
      <c r="S481" s="39">
        <v>0</v>
      </c>
      <c r="T481" s="39">
        <v>0</v>
      </c>
      <c r="U481" s="39">
        <v>0</v>
      </c>
      <c r="V481" s="39">
        <v>0</v>
      </c>
      <c r="W481" s="39">
        <v>0</v>
      </c>
      <c r="X481" s="39">
        <v>0</v>
      </c>
      <c r="Y481" s="39">
        <v>0</v>
      </c>
      <c r="Z481" s="39">
        <v>0</v>
      </c>
      <c r="AA481" s="39">
        <v>0</v>
      </c>
      <c r="AB481" s="39">
        <v>0</v>
      </c>
      <c r="AC481" s="39">
        <v>0</v>
      </c>
      <c r="AD481" s="39">
        <v>0</v>
      </c>
    </row>
    <row r="482" spans="1:30" x14ac:dyDescent="0.25">
      <c r="A482" s="39" t="str">
        <f>INDEX('MO Store'!D:D,MATCH('Week Wise OT Hours'!$G482,'MO Store'!$A:$A,0))</f>
        <v>Anthony Galichet</v>
      </c>
      <c r="B482" s="39" t="str">
        <f>INDEX('MO Store'!F:F,MATCH('Week Wise OT Hours'!$G482,'MO Store'!$A:$A,0))</f>
        <v>No SD</v>
      </c>
      <c r="C482" s="39" t="str">
        <f>INDEX('MO Store'!G:G,MATCH('Week Wise OT Hours'!$G482,'MO Store'!$A:$A,0))</f>
        <v>Susu Leong</v>
      </c>
      <c r="D482" s="39" t="str">
        <f>INDEX('MO Store'!E:E,MATCH('Week Wise OT Hours'!$G482,'MO Store'!$A:$A,0))</f>
        <v>Brittanie Braggs</v>
      </c>
      <c r="E482" s="39" t="str">
        <f>INDEX('MO Store'!B:B,MATCH('Week Wise OT Hours'!$G482,'MO Store'!$A:$A,0))</f>
        <v>Arizona</v>
      </c>
      <c r="F482" s="39" t="str">
        <f>INDEX('MO Store'!C:C,MATCH('Week Wise OT Hours'!$G482,'MO Store'!$A:$A,0))</f>
        <v>Tucson Speedway</v>
      </c>
      <c r="G482" s="38">
        <v>155061</v>
      </c>
      <c r="H482" s="40" t="str">
        <f>INDEX('MO Store'!I:I,MATCH('Week Wise OT Hours'!$G482,'MO Store'!$A:$A,0))</f>
        <v>Regular</v>
      </c>
      <c r="I482" s="89" t="s">
        <v>654</v>
      </c>
      <c r="J482" s="90" t="s">
        <v>2644</v>
      </c>
      <c r="K482" s="38">
        <v>0</v>
      </c>
      <c r="L482" s="39">
        <v>0</v>
      </c>
      <c r="M482" s="39">
        <v>0</v>
      </c>
      <c r="N482" s="39">
        <v>0</v>
      </c>
      <c r="O482" s="39">
        <v>0</v>
      </c>
      <c r="P482" s="39">
        <v>0</v>
      </c>
      <c r="Q482" s="39">
        <v>0</v>
      </c>
      <c r="R482" s="39">
        <v>0</v>
      </c>
      <c r="S482" s="39">
        <v>0</v>
      </c>
      <c r="T482" s="39">
        <v>0</v>
      </c>
      <c r="U482" s="39">
        <v>0</v>
      </c>
      <c r="V482" s="39">
        <v>0</v>
      </c>
      <c r="W482" s="39">
        <v>0</v>
      </c>
      <c r="X482" s="39">
        <v>0</v>
      </c>
      <c r="Y482" s="39">
        <v>0</v>
      </c>
      <c r="Z482" s="39">
        <v>0</v>
      </c>
      <c r="AA482" s="39">
        <v>0</v>
      </c>
      <c r="AB482" s="39">
        <v>0</v>
      </c>
      <c r="AC482" s="39">
        <v>0</v>
      </c>
      <c r="AD482" s="39">
        <v>0</v>
      </c>
    </row>
    <row r="483" spans="1:30" x14ac:dyDescent="0.25">
      <c r="A483" s="39" t="str">
        <f>INDEX('MO Store'!D:D,MATCH('Week Wise OT Hours'!$G483,'MO Store'!$A:$A,0))</f>
        <v>Anthony Galichet</v>
      </c>
      <c r="B483" s="39" t="str">
        <f>INDEX('MO Store'!F:F,MATCH('Week Wise OT Hours'!$G483,'MO Store'!$A:$A,0))</f>
        <v>Romio Hamdar</v>
      </c>
      <c r="C483" s="39" t="str">
        <f>INDEX('MO Store'!G:G,MATCH('Week Wise OT Hours'!$G483,'MO Store'!$A:$A,0))</f>
        <v>Veronica Ramos</v>
      </c>
      <c r="D483" s="39" t="str">
        <f>INDEX('MO Store'!E:E,MATCH('Week Wise OT Hours'!$G483,'MO Store'!$A:$A,0))</f>
        <v>Brittanie Braggs</v>
      </c>
      <c r="E483" s="39" t="str">
        <f>INDEX('MO Store'!B:B,MATCH('Week Wise OT Hours'!$G483,'MO Store'!$A:$A,0))</f>
        <v>San Antonio/Laredo</v>
      </c>
      <c r="F483" s="39" t="str">
        <f>INDEX('MO Store'!C:C,MATCH('Week Wise OT Hours'!$G483,'MO Store'!$A:$A,0))</f>
        <v>LAREDO PLANTATION CENTRE</v>
      </c>
      <c r="G483" s="38">
        <v>207752</v>
      </c>
      <c r="H483" s="40" t="str">
        <f>INDEX('MO Store'!I:I,MATCH('Week Wise OT Hours'!$G483,'MO Store'!$A:$A,0))</f>
        <v>Flagship</v>
      </c>
      <c r="I483" s="89" t="s">
        <v>671</v>
      </c>
      <c r="J483" s="90" t="s">
        <v>2645</v>
      </c>
      <c r="K483" s="38">
        <v>0</v>
      </c>
      <c r="L483" s="39">
        <v>0</v>
      </c>
      <c r="M483" s="39">
        <v>0</v>
      </c>
      <c r="N483" s="39">
        <v>0</v>
      </c>
      <c r="O483" s="39">
        <v>0</v>
      </c>
      <c r="P483" s="39">
        <v>0</v>
      </c>
      <c r="Q483" s="39">
        <v>0</v>
      </c>
      <c r="R483" s="39">
        <v>0</v>
      </c>
      <c r="S483" s="39">
        <v>0</v>
      </c>
      <c r="T483" s="39">
        <v>0</v>
      </c>
      <c r="U483" s="39">
        <v>0</v>
      </c>
      <c r="V483" s="39">
        <v>0</v>
      </c>
      <c r="W483" s="39">
        <v>0</v>
      </c>
      <c r="X483" s="39">
        <v>0</v>
      </c>
      <c r="Y483" s="39">
        <v>0</v>
      </c>
      <c r="Z483" s="39">
        <v>0</v>
      </c>
      <c r="AA483" s="39">
        <v>0</v>
      </c>
      <c r="AB483" s="39">
        <v>0</v>
      </c>
      <c r="AC483" s="39">
        <v>0</v>
      </c>
      <c r="AD483" s="39">
        <v>0</v>
      </c>
    </row>
    <row r="484" spans="1:30" x14ac:dyDescent="0.25">
      <c r="A484" s="39" t="str">
        <f>INDEX('MO Store'!D:D,MATCH('Week Wise OT Hours'!$G484,'MO Store'!$A:$A,0))</f>
        <v>Anthony Galichet</v>
      </c>
      <c r="B484" s="39" t="str">
        <f>INDEX('MO Store'!F:F,MATCH('Week Wise OT Hours'!$G484,'MO Store'!$A:$A,0))</f>
        <v>Romio Hamdar</v>
      </c>
      <c r="C484" s="39" t="str">
        <f>INDEX('MO Store'!G:G,MATCH('Week Wise OT Hours'!$G484,'MO Store'!$A:$A,0))</f>
        <v>Isreal Gomez- Level Up</v>
      </c>
      <c r="D484" s="39" t="str">
        <f>INDEX('MO Store'!E:E,MATCH('Week Wise OT Hours'!$G484,'MO Store'!$A:$A,0))</f>
        <v>Brittanie Braggs</v>
      </c>
      <c r="E484" s="39" t="str">
        <f>INDEX('MO Store'!B:B,MATCH('Week Wise OT Hours'!$G484,'MO Store'!$A:$A,0))</f>
        <v>Houston East</v>
      </c>
      <c r="F484" s="39" t="str">
        <f>INDEX('MO Store'!C:C,MATCH('Week Wise OT Hours'!$G484,'MO Store'!$A:$A,0))</f>
        <v>Deer Park</v>
      </c>
      <c r="G484" s="38">
        <v>209870</v>
      </c>
      <c r="H484" s="40" t="str">
        <f>INDEX('MO Store'!I:I,MATCH('Week Wise OT Hours'!$G484,'MO Store'!$A:$A,0))</f>
        <v>Regular</v>
      </c>
      <c r="I484" s="89" t="s">
        <v>659</v>
      </c>
      <c r="J484" s="90" t="s">
        <v>2646</v>
      </c>
      <c r="K484" s="38">
        <v>0</v>
      </c>
      <c r="L484" s="39">
        <v>0</v>
      </c>
      <c r="M484" s="39">
        <v>0</v>
      </c>
      <c r="N484" s="39">
        <v>0</v>
      </c>
      <c r="O484" s="39">
        <v>0</v>
      </c>
      <c r="P484" s="39">
        <v>0</v>
      </c>
      <c r="Q484" s="39">
        <v>0</v>
      </c>
      <c r="R484" s="39">
        <v>0</v>
      </c>
      <c r="S484" s="39">
        <v>0</v>
      </c>
      <c r="T484" s="39">
        <v>0</v>
      </c>
      <c r="U484" s="39">
        <v>0</v>
      </c>
      <c r="V484" s="39">
        <v>0</v>
      </c>
      <c r="W484" s="39">
        <v>0</v>
      </c>
      <c r="X484" s="39">
        <v>0</v>
      </c>
      <c r="Y484" s="39">
        <v>0</v>
      </c>
      <c r="Z484" s="39">
        <v>0</v>
      </c>
      <c r="AA484" s="39">
        <v>0</v>
      </c>
      <c r="AB484" s="39">
        <v>0</v>
      </c>
      <c r="AC484" s="39">
        <v>0</v>
      </c>
      <c r="AD484" s="39">
        <v>0</v>
      </c>
    </row>
    <row r="485" spans="1:30" x14ac:dyDescent="0.25">
      <c r="A485" s="39" t="str">
        <f>INDEX('MO Store'!D:D,MATCH('Week Wise OT Hours'!$G485,'MO Store'!$A:$A,0))</f>
        <v>Anthony Galichet</v>
      </c>
      <c r="B485" s="39" t="str">
        <f>INDEX('MO Store'!F:F,MATCH('Week Wise OT Hours'!$G485,'MO Store'!$A:$A,0))</f>
        <v>No SD</v>
      </c>
      <c r="C485" s="39" t="str">
        <f>INDEX('MO Store'!G:G,MATCH('Week Wise OT Hours'!$G485,'MO Store'!$A:$A,0))</f>
        <v>Susu Leong</v>
      </c>
      <c r="D485" s="39" t="str">
        <f>INDEX('MO Store'!E:E,MATCH('Week Wise OT Hours'!$G485,'MO Store'!$A:$A,0))</f>
        <v>Brittanie Braggs</v>
      </c>
      <c r="E485" s="39" t="str">
        <f>INDEX('MO Store'!B:B,MATCH('Week Wise OT Hours'!$G485,'MO Store'!$A:$A,0))</f>
        <v>Arizona</v>
      </c>
      <c r="F485" s="39" t="str">
        <f>INDEX('MO Store'!C:C,MATCH('Week Wise OT Hours'!$G485,'MO Store'!$A:$A,0))</f>
        <v>The Groves</v>
      </c>
      <c r="G485" s="38">
        <v>211579</v>
      </c>
      <c r="H485" s="40" t="str">
        <f>INDEX('MO Store'!I:I,MATCH('Week Wise OT Hours'!$G485,'MO Store'!$A:$A,0))</f>
        <v>Regular</v>
      </c>
      <c r="I485" s="89" t="s">
        <v>667</v>
      </c>
      <c r="J485" s="90" t="s">
        <v>2647</v>
      </c>
      <c r="K485" s="38">
        <v>0</v>
      </c>
      <c r="L485" s="39">
        <v>0</v>
      </c>
      <c r="M485" s="39">
        <v>0</v>
      </c>
      <c r="N485" s="39">
        <v>0</v>
      </c>
      <c r="O485" s="39">
        <v>0</v>
      </c>
      <c r="P485" s="39">
        <v>0</v>
      </c>
      <c r="Q485" s="39">
        <v>0</v>
      </c>
      <c r="R485" s="39">
        <v>0</v>
      </c>
      <c r="S485" s="39">
        <v>0</v>
      </c>
      <c r="T485" s="39">
        <v>0</v>
      </c>
      <c r="U485" s="39">
        <v>0</v>
      </c>
      <c r="V485" s="39">
        <v>0</v>
      </c>
      <c r="W485" s="39">
        <v>0</v>
      </c>
      <c r="X485" s="39">
        <v>0</v>
      </c>
      <c r="Y485" s="39">
        <v>0</v>
      </c>
      <c r="Z485" s="39">
        <v>0</v>
      </c>
      <c r="AA485" s="39">
        <v>0</v>
      </c>
      <c r="AB485" s="39">
        <v>0</v>
      </c>
      <c r="AC485" s="39">
        <v>0</v>
      </c>
      <c r="AD485" s="39">
        <v>0</v>
      </c>
    </row>
    <row r="486" spans="1:30" x14ac:dyDescent="0.25">
      <c r="A486" s="39" t="str">
        <f>INDEX('MO Store'!D:D,MATCH('Week Wise OT Hours'!$G486,'MO Store'!$A:$A,0))</f>
        <v>Anthony Galichet</v>
      </c>
      <c r="B486" s="39" t="str">
        <f>INDEX('MO Store'!F:F,MATCH('Week Wise OT Hours'!$G486,'MO Store'!$A:$A,0))</f>
        <v>Romio Hamdar</v>
      </c>
      <c r="C486" s="39" t="str">
        <f>INDEX('MO Store'!G:G,MATCH('Week Wise OT Hours'!$G486,'MO Store'!$A:$A,0))</f>
        <v>Suhail Ishaq</v>
      </c>
      <c r="D486" s="39" t="str">
        <f>INDEX('MO Store'!E:E,MATCH('Week Wise OT Hours'!$G486,'MO Store'!$A:$A,0))</f>
        <v>Brittanie Braggs</v>
      </c>
      <c r="E486" s="39" t="str">
        <f>INDEX('MO Store'!B:B,MATCH('Week Wise OT Hours'!$G486,'MO Store'!$A:$A,0))</f>
        <v>Houston North East</v>
      </c>
      <c r="F486" s="39" t="str">
        <f>INDEX('MO Store'!C:C,MATCH('Week Wise OT Hours'!$G486,'MO Store'!$A:$A,0))</f>
        <v>Missouri City</v>
      </c>
      <c r="G486" s="38">
        <v>174113</v>
      </c>
      <c r="H486" s="40" t="str">
        <f>INDEX('MO Store'!I:I,MATCH('Week Wise OT Hours'!$G486,'MO Store'!$A:$A,0))</f>
        <v>Regular</v>
      </c>
      <c r="I486" s="89" t="s">
        <v>679</v>
      </c>
      <c r="J486" s="90" t="s">
        <v>2648</v>
      </c>
      <c r="K486" s="38">
        <v>0</v>
      </c>
      <c r="L486" s="39">
        <v>0</v>
      </c>
      <c r="M486" s="39">
        <v>0</v>
      </c>
      <c r="N486" s="39">
        <v>0</v>
      </c>
      <c r="O486" s="39">
        <v>0</v>
      </c>
      <c r="P486" s="39">
        <v>0</v>
      </c>
      <c r="Q486" s="39">
        <v>0</v>
      </c>
      <c r="R486" s="39">
        <v>0</v>
      </c>
      <c r="S486" s="39">
        <v>0</v>
      </c>
      <c r="T486" s="39">
        <v>0</v>
      </c>
      <c r="U486" s="39">
        <v>0</v>
      </c>
      <c r="V486" s="39">
        <v>0</v>
      </c>
      <c r="W486" s="39">
        <v>0</v>
      </c>
      <c r="X486" s="39">
        <v>0</v>
      </c>
      <c r="Y486" s="39">
        <v>0</v>
      </c>
      <c r="Z486" s="39">
        <v>0</v>
      </c>
      <c r="AA486" s="39">
        <v>0</v>
      </c>
      <c r="AB486" s="39">
        <v>0</v>
      </c>
      <c r="AC486" s="39">
        <v>0</v>
      </c>
      <c r="AD486" s="39">
        <v>0</v>
      </c>
    </row>
    <row r="487" spans="1:30" x14ac:dyDescent="0.25">
      <c r="A487" s="39" t="str">
        <f>INDEX('MO Store'!D:D,MATCH('Week Wise OT Hours'!$G487,'MO Store'!$A:$A,0))</f>
        <v>Anthony Galichet</v>
      </c>
      <c r="B487" s="39" t="str">
        <f>INDEX('MO Store'!F:F,MATCH('Week Wise OT Hours'!$G487,'MO Store'!$A:$A,0))</f>
        <v>Romio Hamdar</v>
      </c>
      <c r="C487" s="39" t="str">
        <f>INDEX('MO Store'!G:G,MATCH('Week Wise OT Hours'!$G487,'MO Store'!$A:$A,0))</f>
        <v>Veronica Ramos</v>
      </c>
      <c r="D487" s="39" t="str">
        <f>INDEX('MO Store'!E:E,MATCH('Week Wise OT Hours'!$G487,'MO Store'!$A:$A,0))</f>
        <v>Brittanie Braggs</v>
      </c>
      <c r="E487" s="39" t="str">
        <f>INDEX('MO Store'!B:B,MATCH('Week Wise OT Hours'!$G487,'MO Store'!$A:$A,0))</f>
        <v>San Antonio/Laredo</v>
      </c>
      <c r="F487" s="39" t="str">
        <f>INDEX('MO Store'!C:C,MATCH('Week Wise OT Hours'!$G487,'MO Store'!$A:$A,0))</f>
        <v>DEL RIO</v>
      </c>
      <c r="G487" s="38">
        <v>207754</v>
      </c>
      <c r="H487" s="40" t="str">
        <f>INDEX('MO Store'!I:I,MATCH('Week Wise OT Hours'!$G487,'MO Store'!$A:$A,0))</f>
        <v>Flagship</v>
      </c>
      <c r="I487" s="89" t="s">
        <v>685</v>
      </c>
      <c r="J487" s="90" t="s">
        <v>2279</v>
      </c>
      <c r="K487" s="38">
        <v>0</v>
      </c>
      <c r="L487" s="39">
        <v>0</v>
      </c>
      <c r="M487" s="39">
        <v>0</v>
      </c>
      <c r="N487" s="39">
        <v>0</v>
      </c>
      <c r="O487" s="39">
        <v>0</v>
      </c>
      <c r="P487" s="39">
        <v>0</v>
      </c>
      <c r="Q487" s="39">
        <v>0</v>
      </c>
      <c r="R487" s="39">
        <v>0</v>
      </c>
      <c r="S487" s="39">
        <v>0</v>
      </c>
      <c r="T487" s="39">
        <v>0</v>
      </c>
      <c r="U487" s="39">
        <v>0</v>
      </c>
      <c r="V487" s="39">
        <v>0</v>
      </c>
      <c r="W487" s="39">
        <v>0</v>
      </c>
      <c r="X487" s="39">
        <v>0</v>
      </c>
      <c r="Y487" s="39">
        <v>0</v>
      </c>
      <c r="Z487" s="39">
        <v>0</v>
      </c>
      <c r="AA487" s="39">
        <v>0</v>
      </c>
      <c r="AB487" s="39">
        <v>0</v>
      </c>
      <c r="AC487" s="39">
        <v>0</v>
      </c>
      <c r="AD487" s="39">
        <v>0</v>
      </c>
    </row>
    <row r="488" spans="1:30" x14ac:dyDescent="0.25">
      <c r="A488" s="39" t="str">
        <f>INDEX('MO Store'!D:D,MATCH('Week Wise OT Hours'!$G488,'MO Store'!$A:$A,0))</f>
        <v>Anthony Galichet</v>
      </c>
      <c r="B488" s="39" t="str">
        <f>INDEX('MO Store'!F:F,MATCH('Week Wise OT Hours'!$G488,'MO Store'!$A:$A,0))</f>
        <v>Romio Hamdar</v>
      </c>
      <c r="C488" s="39" t="str">
        <f>INDEX('MO Store'!G:G,MATCH('Week Wise OT Hours'!$G488,'MO Store'!$A:$A,0))</f>
        <v>Veronica Ramos</v>
      </c>
      <c r="D488" s="39" t="str">
        <f>INDEX('MO Store'!E:E,MATCH('Week Wise OT Hours'!$G488,'MO Store'!$A:$A,0))</f>
        <v>Brittanie Braggs</v>
      </c>
      <c r="E488" s="39" t="str">
        <f>INDEX('MO Store'!B:B,MATCH('Week Wise OT Hours'!$G488,'MO Store'!$A:$A,0))</f>
        <v>San Antonio/Laredo</v>
      </c>
      <c r="F488" s="39" t="str">
        <f>INDEX('MO Store'!C:C,MATCH('Week Wise OT Hours'!$G488,'MO Store'!$A:$A,0))</f>
        <v>San Pedro</v>
      </c>
      <c r="G488" s="38">
        <v>215746</v>
      </c>
      <c r="H488" s="40" t="str">
        <f>INDEX('MO Store'!I:I,MATCH('Week Wise OT Hours'!$G488,'MO Store'!$A:$A,0))</f>
        <v>Flagship</v>
      </c>
      <c r="I488" s="89" t="s">
        <v>681</v>
      </c>
      <c r="J488" s="90" t="s">
        <v>2143</v>
      </c>
      <c r="K488" s="38">
        <v>0</v>
      </c>
      <c r="L488" s="39">
        <v>0</v>
      </c>
      <c r="M488" s="39">
        <v>0</v>
      </c>
      <c r="N488" s="39">
        <v>0</v>
      </c>
      <c r="O488" s="39">
        <v>0</v>
      </c>
      <c r="P488" s="39">
        <v>0</v>
      </c>
      <c r="Q488" s="39">
        <v>0</v>
      </c>
      <c r="R488" s="39">
        <v>0</v>
      </c>
      <c r="S488" s="39">
        <v>0</v>
      </c>
      <c r="T488" s="39">
        <v>0</v>
      </c>
      <c r="U488" s="39">
        <v>0</v>
      </c>
      <c r="V488" s="39">
        <v>0</v>
      </c>
      <c r="W488" s="39">
        <v>0</v>
      </c>
      <c r="X488" s="39">
        <v>0</v>
      </c>
      <c r="Y488" s="39">
        <v>0</v>
      </c>
      <c r="Z488" s="39">
        <v>0</v>
      </c>
      <c r="AA488" s="39">
        <v>0</v>
      </c>
      <c r="AB488" s="39">
        <v>0</v>
      </c>
      <c r="AC488" s="39">
        <v>0</v>
      </c>
      <c r="AD488" s="39">
        <v>0</v>
      </c>
    </row>
    <row r="489" spans="1:30" x14ac:dyDescent="0.25">
      <c r="A489" s="39" t="str">
        <f>INDEX('MO Store'!D:D,MATCH('Week Wise OT Hours'!$G489,'MO Store'!$A:$A,0))</f>
        <v>Anthony Galichet</v>
      </c>
      <c r="B489" s="39" t="str">
        <f>INDEX('MO Store'!F:F,MATCH('Week Wise OT Hours'!$G489,'MO Store'!$A:$A,0))</f>
        <v>Romio Hamdar</v>
      </c>
      <c r="C489" s="39" t="str">
        <f>INDEX('MO Store'!G:G,MATCH('Week Wise OT Hours'!$G489,'MO Store'!$A:$A,0))</f>
        <v>Veronica Ramos</v>
      </c>
      <c r="D489" s="39" t="str">
        <f>INDEX('MO Store'!E:E,MATCH('Week Wise OT Hours'!$G489,'MO Store'!$A:$A,0))</f>
        <v>Brittanie Braggs</v>
      </c>
      <c r="E489" s="39" t="str">
        <f>INDEX('MO Store'!B:B,MATCH('Week Wise OT Hours'!$G489,'MO Store'!$A:$A,0))</f>
        <v>San Antonio/Laredo</v>
      </c>
      <c r="F489" s="39" t="str">
        <f>INDEX('MO Store'!C:C,MATCH('Week Wise OT Hours'!$G489,'MO Store'!$A:$A,0))</f>
        <v>EAGLE PASS</v>
      </c>
      <c r="G489" s="38">
        <v>207753</v>
      </c>
      <c r="H489" s="40" t="str">
        <f>INDEX('MO Store'!I:I,MATCH('Week Wise OT Hours'!$G489,'MO Store'!$A:$A,0))</f>
        <v>Flagship</v>
      </c>
      <c r="I489" s="89" t="s">
        <v>686</v>
      </c>
      <c r="J489" s="90" t="s">
        <v>2649</v>
      </c>
      <c r="K489" s="38">
        <v>0</v>
      </c>
      <c r="L489" s="39">
        <v>0</v>
      </c>
      <c r="M489" s="39">
        <v>0</v>
      </c>
      <c r="N489" s="39">
        <v>0</v>
      </c>
      <c r="O489" s="39">
        <v>0</v>
      </c>
      <c r="P489" s="39">
        <v>0</v>
      </c>
      <c r="Q489" s="39">
        <v>0</v>
      </c>
      <c r="R489" s="39">
        <v>0</v>
      </c>
      <c r="S489" s="39">
        <v>0</v>
      </c>
      <c r="T489" s="39">
        <v>0</v>
      </c>
      <c r="U489" s="39">
        <v>0</v>
      </c>
      <c r="V489" s="39">
        <v>0</v>
      </c>
      <c r="W489" s="39">
        <v>0</v>
      </c>
      <c r="X489" s="39">
        <v>0</v>
      </c>
      <c r="Y489" s="39">
        <v>0</v>
      </c>
      <c r="Z489" s="39">
        <v>0</v>
      </c>
      <c r="AA489" s="39">
        <v>0</v>
      </c>
      <c r="AB489" s="39">
        <v>0</v>
      </c>
      <c r="AC489" s="39">
        <v>0</v>
      </c>
      <c r="AD489" s="39">
        <v>0</v>
      </c>
    </row>
    <row r="490" spans="1:30" x14ac:dyDescent="0.25">
      <c r="A490" s="39" t="str">
        <f>INDEX('MO Store'!D:D,MATCH('Week Wise OT Hours'!$G490,'MO Store'!$A:$A,0))</f>
        <v>Anthony Galichet</v>
      </c>
      <c r="B490" s="39" t="str">
        <f>INDEX('MO Store'!F:F,MATCH('Week Wise OT Hours'!$G490,'MO Store'!$A:$A,0))</f>
        <v>Romio Hamdar</v>
      </c>
      <c r="C490" s="39" t="str">
        <f>INDEX('MO Store'!G:G,MATCH('Week Wise OT Hours'!$G490,'MO Store'!$A:$A,0))</f>
        <v>Suhail Ishaq</v>
      </c>
      <c r="D490" s="39" t="str">
        <f>INDEX('MO Store'!E:E,MATCH('Week Wise OT Hours'!$G490,'MO Store'!$A:$A,0))</f>
        <v>Brittanie Braggs</v>
      </c>
      <c r="E490" s="39" t="str">
        <f>INDEX('MO Store'!B:B,MATCH('Week Wise OT Hours'!$G490,'MO Store'!$A:$A,0))</f>
        <v>Houston North East</v>
      </c>
      <c r="F490" s="39" t="str">
        <f>INDEX('MO Store'!C:C,MATCH('Week Wise OT Hours'!$G490,'MO Store'!$A:$A,0))</f>
        <v>Antoine Town Center</v>
      </c>
      <c r="G490" s="38">
        <v>209865</v>
      </c>
      <c r="H490" s="40" t="str">
        <f>INDEX('MO Store'!I:I,MATCH('Week Wise OT Hours'!$G490,'MO Store'!$A:$A,0))</f>
        <v>Regular</v>
      </c>
      <c r="I490" s="89" t="s">
        <v>642</v>
      </c>
      <c r="J490" s="90" t="s">
        <v>2650</v>
      </c>
      <c r="K490" s="38">
        <v>0</v>
      </c>
      <c r="L490" s="39">
        <v>0</v>
      </c>
      <c r="M490" s="39">
        <v>0</v>
      </c>
      <c r="N490" s="39">
        <v>0</v>
      </c>
      <c r="O490" s="39">
        <v>0</v>
      </c>
      <c r="P490" s="39">
        <v>0</v>
      </c>
      <c r="Q490" s="39">
        <v>0</v>
      </c>
      <c r="R490" s="39">
        <v>0</v>
      </c>
      <c r="S490" s="39">
        <v>0</v>
      </c>
      <c r="T490" s="39">
        <v>0</v>
      </c>
      <c r="U490" s="39">
        <v>0</v>
      </c>
      <c r="V490" s="39">
        <v>0</v>
      </c>
      <c r="W490" s="39">
        <v>0</v>
      </c>
      <c r="X490" s="39">
        <v>0</v>
      </c>
      <c r="Y490" s="39">
        <v>0</v>
      </c>
      <c r="Z490" s="39">
        <v>0</v>
      </c>
      <c r="AA490" s="39">
        <v>0</v>
      </c>
      <c r="AB490" s="39">
        <v>0</v>
      </c>
      <c r="AC490" s="39">
        <v>0</v>
      </c>
      <c r="AD490" s="39">
        <v>0</v>
      </c>
    </row>
    <row r="491" spans="1:30" x14ac:dyDescent="0.25">
      <c r="A491" s="39" t="str">
        <f>INDEX('MO Store'!D:D,MATCH('Week Wise OT Hours'!$G491,'MO Store'!$A:$A,0))</f>
        <v>Anthony Galichet</v>
      </c>
      <c r="B491" s="39" t="str">
        <f>INDEX('MO Store'!F:F,MATCH('Week Wise OT Hours'!$G491,'MO Store'!$A:$A,0))</f>
        <v>No SD</v>
      </c>
      <c r="C491" s="39" t="str">
        <f>INDEX('MO Store'!G:G,MATCH('Week Wise OT Hours'!$G491,'MO Store'!$A:$A,0))</f>
        <v>Jayme Roraff</v>
      </c>
      <c r="D491" s="39" t="str">
        <f>INDEX('MO Store'!E:E,MATCH('Week Wise OT Hours'!$G491,'MO Store'!$A:$A,0))</f>
        <v>Brittanie Braggs</v>
      </c>
      <c r="E491" s="39" t="str">
        <f>INDEX('MO Store'!B:B,MATCH('Week Wise OT Hours'!$G491,'MO Store'!$A:$A,0))</f>
        <v>Wisconsin West</v>
      </c>
      <c r="F491" s="39" t="str">
        <f>INDEX('MO Store'!C:C,MATCH('Week Wise OT Hours'!$G491,'MO Store'!$A:$A,0))</f>
        <v>Sterling</v>
      </c>
      <c r="G491" s="38">
        <v>236188</v>
      </c>
      <c r="H491" s="40" t="str">
        <f>INDEX('MO Store'!I:I,MATCH('Week Wise OT Hours'!$G491,'MO Store'!$A:$A,0))</f>
        <v>Regular</v>
      </c>
      <c r="I491" s="89" t="s">
        <v>674</v>
      </c>
      <c r="J491" s="90" t="s">
        <v>2651</v>
      </c>
      <c r="K491" s="38">
        <v>0</v>
      </c>
      <c r="L491" s="39">
        <v>0</v>
      </c>
      <c r="M491" s="39">
        <v>0</v>
      </c>
      <c r="N491" s="39">
        <v>0</v>
      </c>
      <c r="O491" s="39">
        <v>0</v>
      </c>
      <c r="P491" s="39">
        <v>0</v>
      </c>
      <c r="Q491" s="39">
        <v>0</v>
      </c>
      <c r="R491" s="39">
        <v>0</v>
      </c>
      <c r="S491" s="39">
        <v>0</v>
      </c>
      <c r="T491" s="39">
        <v>0</v>
      </c>
      <c r="U491" s="39">
        <v>0</v>
      </c>
      <c r="V491" s="39">
        <v>0</v>
      </c>
      <c r="W491" s="39">
        <v>0</v>
      </c>
      <c r="X491" s="39">
        <v>0</v>
      </c>
      <c r="Y491" s="39">
        <v>0</v>
      </c>
      <c r="Z491" s="39">
        <v>0</v>
      </c>
      <c r="AA491" s="39">
        <v>0</v>
      </c>
      <c r="AB491" s="39">
        <v>0</v>
      </c>
      <c r="AC491" s="39">
        <v>0</v>
      </c>
      <c r="AD491" s="39">
        <v>0</v>
      </c>
    </row>
    <row r="492" spans="1:30" x14ac:dyDescent="0.25">
      <c r="A492" s="39" t="str">
        <f>INDEX('MO Store'!D:D,MATCH('Week Wise OT Hours'!$G492,'MO Store'!$A:$A,0))</f>
        <v>Anthony Galichet</v>
      </c>
      <c r="B492" s="39" t="str">
        <f>INDEX('MO Store'!F:F,MATCH('Week Wise OT Hours'!$G492,'MO Store'!$A:$A,0))</f>
        <v>Romio Hamdar</v>
      </c>
      <c r="C492" s="39" t="str">
        <f>INDEX('MO Store'!G:G,MATCH('Week Wise OT Hours'!$G492,'MO Store'!$A:$A,0))</f>
        <v>Veronica Ramos</v>
      </c>
      <c r="D492" s="39" t="str">
        <f>INDEX('MO Store'!E:E,MATCH('Week Wise OT Hours'!$G492,'MO Store'!$A:$A,0))</f>
        <v>Brittanie Braggs</v>
      </c>
      <c r="E492" s="39" t="str">
        <f>INDEX('MO Store'!B:B,MATCH('Week Wise OT Hours'!$G492,'MO Store'!$A:$A,0))</f>
        <v>San Antonio/Laredo</v>
      </c>
      <c r="F492" s="39" t="str">
        <f>INDEX('MO Store'!C:C,MATCH('Week Wise OT Hours'!$G492,'MO Store'!$A:$A,0))</f>
        <v>Uvalde</v>
      </c>
      <c r="G492" s="38">
        <v>215747</v>
      </c>
      <c r="H492" s="40" t="str">
        <f>INDEX('MO Store'!I:I,MATCH('Week Wise OT Hours'!$G492,'MO Store'!$A:$A,0))</f>
        <v>Flagship</v>
      </c>
      <c r="I492" s="89" t="s">
        <v>693</v>
      </c>
      <c r="J492" s="90" t="s">
        <v>2652</v>
      </c>
      <c r="K492" s="38">
        <v>0</v>
      </c>
      <c r="L492" s="39">
        <v>0</v>
      </c>
      <c r="M492" s="39">
        <v>0</v>
      </c>
      <c r="N492" s="39">
        <v>0</v>
      </c>
      <c r="O492" s="39">
        <v>0</v>
      </c>
      <c r="P492" s="39">
        <v>0</v>
      </c>
      <c r="Q492" s="39">
        <v>0</v>
      </c>
      <c r="R492" s="39">
        <v>0</v>
      </c>
      <c r="S492" s="39">
        <v>0</v>
      </c>
      <c r="T492" s="39">
        <v>0</v>
      </c>
      <c r="U492" s="39">
        <v>0</v>
      </c>
      <c r="V492" s="39">
        <v>0</v>
      </c>
      <c r="W492" s="39">
        <v>0</v>
      </c>
      <c r="X492" s="39">
        <v>0</v>
      </c>
      <c r="Y492" s="39">
        <v>0</v>
      </c>
      <c r="Z492" s="39">
        <v>0</v>
      </c>
      <c r="AA492" s="39">
        <v>0</v>
      </c>
      <c r="AB492" s="39">
        <v>0</v>
      </c>
      <c r="AC492" s="39">
        <v>0</v>
      </c>
      <c r="AD492" s="39">
        <v>0</v>
      </c>
    </row>
    <row r="493" spans="1:30" x14ac:dyDescent="0.25">
      <c r="A493" s="39" t="str">
        <f>INDEX('MO Store'!D:D,MATCH('Week Wise OT Hours'!$G493,'MO Store'!$A:$A,0))</f>
        <v>Anthony Galichet</v>
      </c>
      <c r="B493" s="39" t="str">
        <f>INDEX('MO Store'!F:F,MATCH('Week Wise OT Hours'!$G493,'MO Store'!$A:$A,0))</f>
        <v>No SD</v>
      </c>
      <c r="C493" s="39" t="str">
        <f>INDEX('MO Store'!G:G,MATCH('Week Wise OT Hours'!$G493,'MO Store'!$A:$A,0))</f>
        <v>Susu Leong</v>
      </c>
      <c r="D493" s="39" t="str">
        <f>INDEX('MO Store'!E:E,MATCH('Week Wise OT Hours'!$G493,'MO Store'!$A:$A,0))</f>
        <v>Brittanie Braggs</v>
      </c>
      <c r="E493" s="39" t="str">
        <f>INDEX('MO Store'!B:B,MATCH('Week Wise OT Hours'!$G493,'MO Store'!$A:$A,0))</f>
        <v>Arizona</v>
      </c>
      <c r="F493" s="39" t="str">
        <f>INDEX('MO Store'!C:C,MATCH('Week Wise OT Hours'!$G493,'MO Store'!$A:$A,0))</f>
        <v>Buffalo Spot</v>
      </c>
      <c r="G493" s="38">
        <v>178109</v>
      </c>
      <c r="H493" s="40" t="str">
        <f>INDEX('MO Store'!I:I,MATCH('Week Wise OT Hours'!$G493,'MO Store'!$A:$A,0))</f>
        <v>Battleship</v>
      </c>
      <c r="I493" s="89" t="s">
        <v>688</v>
      </c>
      <c r="J493" s="90" t="s">
        <v>2653</v>
      </c>
      <c r="K493" s="38">
        <v>0</v>
      </c>
      <c r="L493" s="39">
        <v>0</v>
      </c>
      <c r="M493" s="39">
        <v>0</v>
      </c>
      <c r="N493" s="39">
        <v>0</v>
      </c>
      <c r="O493" s="39">
        <v>0</v>
      </c>
      <c r="P493" s="39">
        <v>0</v>
      </c>
      <c r="Q493" s="39">
        <v>0</v>
      </c>
      <c r="R493" s="39">
        <v>0</v>
      </c>
      <c r="S493" s="39">
        <v>0</v>
      </c>
      <c r="T493" s="39">
        <v>0</v>
      </c>
      <c r="U493" s="39">
        <v>0</v>
      </c>
      <c r="V493" s="39">
        <v>0</v>
      </c>
      <c r="W493" s="39">
        <v>0</v>
      </c>
      <c r="X493" s="39">
        <v>0</v>
      </c>
      <c r="Y493" s="39">
        <v>0</v>
      </c>
      <c r="Z493" s="39">
        <v>0</v>
      </c>
      <c r="AA493" s="39">
        <v>0</v>
      </c>
      <c r="AB493" s="39">
        <v>0</v>
      </c>
      <c r="AC493" s="39">
        <v>0</v>
      </c>
      <c r="AD493" s="39">
        <v>0</v>
      </c>
    </row>
    <row r="494" spans="1:30" x14ac:dyDescent="0.25">
      <c r="A494" s="39" t="str">
        <f>INDEX('MO Store'!D:D,MATCH('Week Wise OT Hours'!$G494,'MO Store'!$A:$A,0))</f>
        <v>Anthony Galichet</v>
      </c>
      <c r="B494" s="39" t="str">
        <f>INDEX('MO Store'!F:F,MATCH('Week Wise OT Hours'!$G494,'MO Store'!$A:$A,0))</f>
        <v>No SD</v>
      </c>
      <c r="C494" s="39" t="str">
        <f>INDEX('MO Store'!G:G,MATCH('Week Wise OT Hours'!$G494,'MO Store'!$A:$A,0))</f>
        <v>Susu Leong</v>
      </c>
      <c r="D494" s="39" t="str">
        <f>INDEX('MO Store'!E:E,MATCH('Week Wise OT Hours'!$G494,'MO Store'!$A:$A,0))</f>
        <v>Brittanie Braggs</v>
      </c>
      <c r="E494" s="39" t="str">
        <f>INDEX('MO Store'!B:B,MATCH('Week Wise OT Hours'!$G494,'MO Store'!$A:$A,0))</f>
        <v>Arizona</v>
      </c>
      <c r="F494" s="39" t="str">
        <f>INDEX('MO Store'!C:C,MATCH('Week Wise OT Hours'!$G494,'MO Store'!$A:$A,0))</f>
        <v>Bethany Home</v>
      </c>
      <c r="G494" s="38">
        <v>216514</v>
      </c>
      <c r="H494" s="40" t="str">
        <f>INDEX('MO Store'!I:I,MATCH('Week Wise OT Hours'!$G494,'MO Store'!$A:$A,0))</f>
        <v>Regular</v>
      </c>
      <c r="I494" s="89" t="s">
        <v>687</v>
      </c>
      <c r="J494" s="90" t="s">
        <v>2654</v>
      </c>
      <c r="K494" s="38">
        <v>0</v>
      </c>
      <c r="L494" s="39">
        <v>0</v>
      </c>
      <c r="M494" s="39">
        <v>0</v>
      </c>
      <c r="N494" s="39">
        <v>0</v>
      </c>
      <c r="O494" s="39">
        <v>0</v>
      </c>
      <c r="P494" s="39">
        <v>0</v>
      </c>
      <c r="Q494" s="39">
        <v>0</v>
      </c>
      <c r="R494" s="39">
        <v>0</v>
      </c>
      <c r="S494" s="39">
        <v>0</v>
      </c>
      <c r="T494" s="39">
        <v>0</v>
      </c>
      <c r="U494" s="39">
        <v>0</v>
      </c>
      <c r="V494" s="39">
        <v>0</v>
      </c>
      <c r="W494" s="39">
        <v>0</v>
      </c>
      <c r="X494" s="39">
        <v>0</v>
      </c>
      <c r="Y494" s="39">
        <v>0</v>
      </c>
      <c r="Z494" s="39">
        <v>0</v>
      </c>
      <c r="AA494" s="39">
        <v>0</v>
      </c>
      <c r="AB494" s="39">
        <v>0</v>
      </c>
      <c r="AC494" s="39">
        <v>0</v>
      </c>
      <c r="AD494" s="39">
        <v>0</v>
      </c>
    </row>
    <row r="495" spans="1:30" x14ac:dyDescent="0.25">
      <c r="A495" s="39" t="str">
        <f>INDEX('MO Store'!D:D,MATCH('Week Wise OT Hours'!$G495,'MO Store'!$A:$A,0))</f>
        <v>Anthony Galichet</v>
      </c>
      <c r="B495" s="39" t="str">
        <f>INDEX('MO Store'!F:F,MATCH('Week Wise OT Hours'!$G495,'MO Store'!$A:$A,0))</f>
        <v>Romio Hamdar</v>
      </c>
      <c r="C495" s="39" t="str">
        <f>INDEX('MO Store'!G:G,MATCH('Week Wise OT Hours'!$G495,'MO Store'!$A:$A,0))</f>
        <v>Colorado Market - No TM</v>
      </c>
      <c r="D495" s="39" t="str">
        <f>INDEX('MO Store'!E:E,MATCH('Week Wise OT Hours'!$G495,'MO Store'!$A:$A,0))</f>
        <v>Brittanie Braggs</v>
      </c>
      <c r="E495" s="39" t="str">
        <f>INDEX('MO Store'!B:B,MATCH('Week Wise OT Hours'!$G495,'MO Store'!$A:$A,0))</f>
        <v>Colorado</v>
      </c>
      <c r="F495" s="39" t="str">
        <f>INDEX('MO Store'!C:C,MATCH('Week Wise OT Hours'!$G495,'MO Store'!$A:$A,0))</f>
        <v>Fountain MESA ROAD</v>
      </c>
      <c r="G495" s="38">
        <v>178719</v>
      </c>
      <c r="H495" s="40" t="str">
        <f>INDEX('MO Store'!I:I,MATCH('Week Wise OT Hours'!$G495,'MO Store'!$A:$A,0))</f>
        <v>Battleship</v>
      </c>
      <c r="I495" s="89" t="s">
        <v>675</v>
      </c>
      <c r="J495" s="90" t="s">
        <v>2219</v>
      </c>
      <c r="K495" s="38">
        <v>0</v>
      </c>
      <c r="L495" s="39">
        <v>0.66</v>
      </c>
      <c r="M495" s="39">
        <v>0</v>
      </c>
      <c r="N495" s="39">
        <v>0</v>
      </c>
      <c r="O495" s="39">
        <v>2.41</v>
      </c>
      <c r="P495" s="39">
        <v>0.44</v>
      </c>
      <c r="Q495" s="39">
        <v>0</v>
      </c>
      <c r="R495" s="39">
        <v>0</v>
      </c>
      <c r="S495" s="39">
        <v>0.18</v>
      </c>
      <c r="T495" s="39">
        <v>0</v>
      </c>
      <c r="U495" s="39">
        <v>1.99</v>
      </c>
      <c r="V495" s="39">
        <v>0</v>
      </c>
      <c r="W495" s="39">
        <v>0.82</v>
      </c>
      <c r="X495" s="39">
        <v>0.3</v>
      </c>
      <c r="Y495" s="39">
        <v>0.28000000000000003</v>
      </c>
      <c r="Z495" s="39">
        <v>0</v>
      </c>
      <c r="AA495" s="39">
        <v>0</v>
      </c>
      <c r="AB495" s="39">
        <v>4.53</v>
      </c>
      <c r="AC495" s="39">
        <v>1.4</v>
      </c>
      <c r="AD495" s="39">
        <v>0</v>
      </c>
    </row>
    <row r="496" spans="1:30" x14ac:dyDescent="0.25">
      <c r="A496" s="39" t="str">
        <f>INDEX('MO Store'!D:D,MATCH('Week Wise OT Hours'!$G496,'MO Store'!$A:$A,0))</f>
        <v>Anthony Galichet</v>
      </c>
      <c r="B496" s="39" t="str">
        <f>INDEX('MO Store'!F:F,MATCH('Week Wise OT Hours'!$G496,'MO Store'!$A:$A,0))</f>
        <v>Romio Hamdar</v>
      </c>
      <c r="C496" s="39" t="str">
        <f>INDEX('MO Store'!G:G,MATCH('Week Wise OT Hours'!$G496,'MO Store'!$A:$A,0))</f>
        <v>Austin TM</v>
      </c>
      <c r="D496" s="39" t="str">
        <f>INDEX('MO Store'!E:E,MATCH('Week Wise OT Hours'!$G496,'MO Store'!$A:$A,0))</f>
        <v>Brittanie Braggs</v>
      </c>
      <c r="E496" s="39" t="str">
        <f>INDEX('MO Store'!B:B,MATCH('Week Wise OT Hours'!$G496,'MO Store'!$A:$A,0))</f>
        <v>Austin</v>
      </c>
      <c r="F496" s="39" t="str">
        <f>INDEX('MO Store'!C:C,MATCH('Week Wise OT Hours'!$G496,'MO Store'!$A:$A,0))</f>
        <v>Buda Town Center</v>
      </c>
      <c r="G496" s="38">
        <v>176039</v>
      </c>
      <c r="H496" s="40" t="str">
        <f>INDEX('MO Store'!I:I,MATCH('Week Wise OT Hours'!$G496,'MO Store'!$A:$A,0))</f>
        <v>Regular</v>
      </c>
      <c r="I496" s="89" t="s">
        <v>699</v>
      </c>
      <c r="J496" s="90" t="s">
        <v>2208</v>
      </c>
      <c r="K496" s="38">
        <v>0</v>
      </c>
      <c r="L496" s="39">
        <v>0</v>
      </c>
      <c r="M496" s="39">
        <v>0</v>
      </c>
      <c r="N496" s="39">
        <v>0</v>
      </c>
      <c r="O496" s="39">
        <v>0</v>
      </c>
      <c r="P496" s="39">
        <v>0</v>
      </c>
      <c r="Q496" s="39">
        <v>0</v>
      </c>
      <c r="R496" s="39">
        <v>0</v>
      </c>
      <c r="S496" s="39">
        <v>0</v>
      </c>
      <c r="T496" s="39">
        <v>0</v>
      </c>
      <c r="U496" s="39">
        <v>0</v>
      </c>
      <c r="V496" s="39">
        <v>0</v>
      </c>
      <c r="W496" s="39">
        <v>0</v>
      </c>
      <c r="X496" s="39">
        <v>0</v>
      </c>
      <c r="Y496" s="39">
        <v>0</v>
      </c>
      <c r="Z496" s="39">
        <v>0</v>
      </c>
      <c r="AA496" s="39">
        <v>0</v>
      </c>
      <c r="AB496" s="39">
        <v>0</v>
      </c>
      <c r="AC496" s="39">
        <v>0</v>
      </c>
      <c r="AD496" s="39">
        <v>0</v>
      </c>
    </row>
    <row r="497" spans="1:30" x14ac:dyDescent="0.25">
      <c r="A497" s="39" t="str">
        <f>INDEX('MO Store'!D:D,MATCH('Week Wise OT Hours'!$G497,'MO Store'!$A:$A,0))</f>
        <v>Anthony Galichet</v>
      </c>
      <c r="B497" s="39" t="str">
        <f>INDEX('MO Store'!F:F,MATCH('Week Wise OT Hours'!$G497,'MO Store'!$A:$A,0))</f>
        <v>Romio Hamdar</v>
      </c>
      <c r="C497" s="39" t="str">
        <f>INDEX('MO Store'!G:G,MATCH('Week Wise OT Hours'!$G497,'MO Store'!$A:$A,0))</f>
        <v>Veronica Ramos</v>
      </c>
      <c r="D497" s="39" t="str">
        <f>INDEX('MO Store'!E:E,MATCH('Week Wise OT Hours'!$G497,'MO Store'!$A:$A,0))</f>
        <v>Brittanie Braggs</v>
      </c>
      <c r="E497" s="39" t="str">
        <f>INDEX('MO Store'!B:B,MATCH('Week Wise OT Hours'!$G497,'MO Store'!$A:$A,0))</f>
        <v>San Antonio/Laredo</v>
      </c>
      <c r="F497" s="39" t="str">
        <f>INDEX('MO Store'!C:C,MATCH('Week Wise OT Hours'!$G497,'MO Store'!$A:$A,0))</f>
        <v>Uvalde</v>
      </c>
      <c r="G497" s="38">
        <v>215747</v>
      </c>
      <c r="H497" s="40" t="str">
        <f>INDEX('MO Store'!I:I,MATCH('Week Wise OT Hours'!$G497,'MO Store'!$A:$A,0))</f>
        <v>Flagship</v>
      </c>
      <c r="I497" s="89" t="s">
        <v>683</v>
      </c>
      <c r="J497" s="90" t="s">
        <v>2655</v>
      </c>
      <c r="K497" s="38">
        <v>0</v>
      </c>
      <c r="L497" s="39">
        <v>0</v>
      </c>
      <c r="M497" s="39">
        <v>0</v>
      </c>
      <c r="N497" s="39">
        <v>0</v>
      </c>
      <c r="O497" s="39">
        <v>0</v>
      </c>
      <c r="P497" s="39">
        <v>0</v>
      </c>
      <c r="Q497" s="39">
        <v>0</v>
      </c>
      <c r="R497" s="39">
        <v>0</v>
      </c>
      <c r="S497" s="39">
        <v>0</v>
      </c>
      <c r="T497" s="39">
        <v>0</v>
      </c>
      <c r="U497" s="39">
        <v>0</v>
      </c>
      <c r="V497" s="39">
        <v>0</v>
      </c>
      <c r="W497" s="39">
        <v>0</v>
      </c>
      <c r="X497" s="39">
        <v>0</v>
      </c>
      <c r="Y497" s="39">
        <v>0</v>
      </c>
      <c r="Z497" s="39">
        <v>0</v>
      </c>
      <c r="AA497" s="39">
        <v>0</v>
      </c>
      <c r="AB497" s="39">
        <v>0</v>
      </c>
      <c r="AC497" s="39">
        <v>0</v>
      </c>
      <c r="AD497" s="39">
        <v>0</v>
      </c>
    </row>
    <row r="498" spans="1:30" x14ac:dyDescent="0.25">
      <c r="A498" s="39" t="str">
        <f>INDEX('MO Store'!D:D,MATCH('Week Wise OT Hours'!$G498,'MO Store'!$A:$A,0))</f>
        <v>Anthony Galichet</v>
      </c>
      <c r="B498" s="39" t="str">
        <f>INDEX('MO Store'!F:F,MATCH('Week Wise OT Hours'!$G498,'MO Store'!$A:$A,0))</f>
        <v>Romio Hamdar</v>
      </c>
      <c r="C498" s="39" t="str">
        <f>INDEX('MO Store'!G:G,MATCH('Week Wise OT Hours'!$G498,'MO Store'!$A:$A,0))</f>
        <v>Austin TM</v>
      </c>
      <c r="D498" s="39" t="str">
        <f>INDEX('MO Store'!E:E,MATCH('Week Wise OT Hours'!$G498,'MO Store'!$A:$A,0))</f>
        <v>Brittanie Braggs</v>
      </c>
      <c r="E498" s="39" t="str">
        <f>INDEX('MO Store'!B:B,MATCH('Week Wise OT Hours'!$G498,'MO Store'!$A:$A,0))</f>
        <v>Austin</v>
      </c>
      <c r="F498" s="39" t="str">
        <f>INDEX('MO Store'!C:C,MATCH('Week Wise OT Hours'!$G498,'MO Store'!$A:$A,0))</f>
        <v>OLTORF</v>
      </c>
      <c r="G498" s="38">
        <v>176020</v>
      </c>
      <c r="H498" s="40" t="str">
        <f>INDEX('MO Store'!I:I,MATCH('Week Wise OT Hours'!$G498,'MO Store'!$A:$A,0))</f>
        <v>Regular</v>
      </c>
      <c r="I498" s="89" t="s">
        <v>694</v>
      </c>
      <c r="J498" s="90" t="s">
        <v>2656</v>
      </c>
      <c r="K498" s="38">
        <v>0</v>
      </c>
      <c r="L498" s="39">
        <v>0</v>
      </c>
      <c r="M498" s="39">
        <v>0</v>
      </c>
      <c r="N498" s="39">
        <v>0</v>
      </c>
      <c r="O498" s="39">
        <v>0</v>
      </c>
      <c r="P498" s="39">
        <v>0</v>
      </c>
      <c r="Q498" s="39">
        <v>0</v>
      </c>
      <c r="R498" s="39">
        <v>0</v>
      </c>
      <c r="S498" s="39">
        <v>0</v>
      </c>
      <c r="T498" s="39">
        <v>0</v>
      </c>
      <c r="U498" s="39">
        <v>0</v>
      </c>
      <c r="V498" s="39">
        <v>0</v>
      </c>
      <c r="W498" s="39">
        <v>0</v>
      </c>
      <c r="X498" s="39">
        <v>0</v>
      </c>
      <c r="Y498" s="39">
        <v>0</v>
      </c>
      <c r="Z498" s="39">
        <v>0</v>
      </c>
      <c r="AA498" s="39">
        <v>0</v>
      </c>
      <c r="AB498" s="39">
        <v>0</v>
      </c>
      <c r="AC498" s="39">
        <v>0</v>
      </c>
      <c r="AD498" s="39">
        <v>0</v>
      </c>
    </row>
    <row r="499" spans="1:30" x14ac:dyDescent="0.25">
      <c r="A499" s="39" t="str">
        <f>INDEX('MO Store'!D:D,MATCH('Week Wise OT Hours'!$G499,'MO Store'!$A:$A,0))</f>
        <v>Anthony Galichet</v>
      </c>
      <c r="B499" s="39" t="str">
        <f>INDEX('MO Store'!F:F,MATCH('Week Wise OT Hours'!$G499,'MO Store'!$A:$A,0))</f>
        <v>No SD</v>
      </c>
      <c r="C499" s="39" t="str">
        <f>INDEX('MO Store'!G:G,MATCH('Week Wise OT Hours'!$G499,'MO Store'!$A:$A,0))</f>
        <v>Susu Leong</v>
      </c>
      <c r="D499" s="39" t="str">
        <f>INDEX('MO Store'!E:E,MATCH('Week Wise OT Hours'!$G499,'MO Store'!$A:$A,0))</f>
        <v>Brittanie Braggs</v>
      </c>
      <c r="E499" s="39" t="str">
        <f>INDEX('MO Store'!B:B,MATCH('Week Wise OT Hours'!$G499,'MO Store'!$A:$A,0))</f>
        <v>Arizona</v>
      </c>
      <c r="F499" s="39" t="str">
        <f>INDEX('MO Store'!C:C,MATCH('Week Wise OT Hours'!$G499,'MO Store'!$A:$A,0))</f>
        <v>VAL VISTA</v>
      </c>
      <c r="G499" s="38">
        <v>176995</v>
      </c>
      <c r="H499" s="40" t="str">
        <f>INDEX('MO Store'!I:I,MATCH('Week Wise OT Hours'!$G499,'MO Store'!$A:$A,0))</f>
        <v>Regular</v>
      </c>
      <c r="I499" s="89" t="s">
        <v>665</v>
      </c>
      <c r="J499" s="90" t="s">
        <v>2657</v>
      </c>
      <c r="K499" s="38">
        <v>0</v>
      </c>
      <c r="L499" s="39">
        <v>0</v>
      </c>
      <c r="M499" s="39">
        <v>0</v>
      </c>
      <c r="N499" s="39">
        <v>0</v>
      </c>
      <c r="O499" s="39">
        <v>0</v>
      </c>
      <c r="P499" s="39">
        <v>0</v>
      </c>
      <c r="Q499" s="39">
        <v>0</v>
      </c>
      <c r="R499" s="39">
        <v>0</v>
      </c>
      <c r="S499" s="39">
        <v>0</v>
      </c>
      <c r="T499" s="39">
        <v>0</v>
      </c>
      <c r="U499" s="39">
        <v>0</v>
      </c>
      <c r="V499" s="39">
        <v>0</v>
      </c>
      <c r="W499" s="39">
        <v>0</v>
      </c>
      <c r="X499" s="39">
        <v>0</v>
      </c>
      <c r="Y499" s="39">
        <v>0</v>
      </c>
      <c r="Z499" s="39">
        <v>0</v>
      </c>
      <c r="AA499" s="39">
        <v>0</v>
      </c>
      <c r="AB499" s="39">
        <v>0</v>
      </c>
      <c r="AC499" s="39">
        <v>0</v>
      </c>
      <c r="AD499" s="39">
        <v>0</v>
      </c>
    </row>
    <row r="500" spans="1:30" x14ac:dyDescent="0.25">
      <c r="A500" s="39" t="str">
        <f>INDEX('MO Store'!D:D,MATCH('Week Wise OT Hours'!$G500,'MO Store'!$A:$A,0))</f>
        <v>Anthony Galichet</v>
      </c>
      <c r="B500" s="39" t="str">
        <f>INDEX('MO Store'!F:F,MATCH('Week Wise OT Hours'!$G500,'MO Store'!$A:$A,0))</f>
        <v>No SD</v>
      </c>
      <c r="C500" s="39" t="str">
        <f>INDEX('MO Store'!G:G,MATCH('Week Wise OT Hours'!$G500,'MO Store'!$A:$A,0))</f>
        <v>Jayme Roraff</v>
      </c>
      <c r="D500" s="39" t="str">
        <f>INDEX('MO Store'!E:E,MATCH('Week Wise OT Hours'!$G500,'MO Store'!$A:$A,0))</f>
        <v>Brittanie Braggs</v>
      </c>
      <c r="E500" s="39" t="str">
        <f>INDEX('MO Store'!B:B,MATCH('Week Wise OT Hours'!$G500,'MO Store'!$A:$A,0))</f>
        <v>Wisconsin West</v>
      </c>
      <c r="F500" s="39" t="str">
        <f>INDEX('MO Store'!C:C,MATCH('Week Wise OT Hours'!$G500,'MO Store'!$A:$A,0))</f>
        <v>APPLETON</v>
      </c>
      <c r="G500" s="38">
        <v>207757</v>
      </c>
      <c r="H500" s="40" t="str">
        <f>INDEX('MO Store'!I:I,MATCH('Week Wise OT Hours'!$G500,'MO Store'!$A:$A,0))</f>
        <v>Battleship</v>
      </c>
      <c r="I500" s="89" t="s">
        <v>695</v>
      </c>
      <c r="J500" s="90" t="s">
        <v>2658</v>
      </c>
      <c r="K500" s="38">
        <v>0</v>
      </c>
      <c r="L500" s="39">
        <v>0</v>
      </c>
      <c r="M500" s="39">
        <v>0</v>
      </c>
      <c r="N500" s="39">
        <v>0</v>
      </c>
      <c r="O500" s="39">
        <v>0</v>
      </c>
      <c r="P500" s="39">
        <v>0</v>
      </c>
      <c r="Q500" s="39">
        <v>0</v>
      </c>
      <c r="R500" s="39">
        <v>0</v>
      </c>
      <c r="S500" s="39">
        <v>0</v>
      </c>
      <c r="T500" s="39">
        <v>0</v>
      </c>
      <c r="U500" s="39">
        <v>0</v>
      </c>
      <c r="V500" s="39">
        <v>0</v>
      </c>
      <c r="W500" s="39">
        <v>0</v>
      </c>
      <c r="X500" s="39">
        <v>0</v>
      </c>
      <c r="Y500" s="39">
        <v>0</v>
      </c>
      <c r="Z500" s="39">
        <v>0</v>
      </c>
      <c r="AA500" s="39">
        <v>0</v>
      </c>
      <c r="AB500" s="39">
        <v>0</v>
      </c>
      <c r="AC500" s="39">
        <v>0</v>
      </c>
      <c r="AD500" s="39">
        <v>0</v>
      </c>
    </row>
    <row r="501" spans="1:30" x14ac:dyDescent="0.25">
      <c r="A501" s="39" t="str">
        <f>INDEX('MO Store'!D:D,MATCH('Week Wise OT Hours'!$G501,'MO Store'!$A:$A,0))</f>
        <v>Anthony Galichet</v>
      </c>
      <c r="B501" s="39" t="str">
        <f>INDEX('MO Store'!F:F,MATCH('Week Wise OT Hours'!$G501,'MO Store'!$A:$A,0))</f>
        <v>No SD</v>
      </c>
      <c r="C501" s="39" t="str">
        <f>INDEX('MO Store'!G:G,MATCH('Week Wise OT Hours'!$G501,'MO Store'!$A:$A,0))</f>
        <v>Susu Leong</v>
      </c>
      <c r="D501" s="39" t="str">
        <f>INDEX('MO Store'!E:E,MATCH('Week Wise OT Hours'!$G501,'MO Store'!$A:$A,0))</f>
        <v>Brittanie Braggs</v>
      </c>
      <c r="E501" s="39" t="str">
        <f>INDEX('MO Store'!B:B,MATCH('Week Wise OT Hours'!$G501,'MO Store'!$A:$A,0))</f>
        <v>Arizona</v>
      </c>
      <c r="F501" s="39" t="str">
        <f>INDEX('MO Store'!C:C,MATCH('Week Wise OT Hours'!$G501,'MO Store'!$A:$A,0))</f>
        <v>Old Vail Plaza</v>
      </c>
      <c r="G501" s="38">
        <v>222262</v>
      </c>
      <c r="H501" s="40" t="str">
        <f>INDEX('MO Store'!I:I,MATCH('Week Wise OT Hours'!$G501,'MO Store'!$A:$A,0))</f>
        <v>Regular</v>
      </c>
      <c r="I501" s="89" t="s">
        <v>708</v>
      </c>
      <c r="J501" s="90" t="s">
        <v>2659</v>
      </c>
      <c r="K501" s="38">
        <v>0</v>
      </c>
      <c r="L501" s="39">
        <v>0</v>
      </c>
      <c r="M501" s="39">
        <v>0</v>
      </c>
      <c r="N501" s="39">
        <v>0</v>
      </c>
      <c r="O501" s="39">
        <v>0</v>
      </c>
      <c r="P501" s="39">
        <v>0</v>
      </c>
      <c r="Q501" s="39">
        <v>0</v>
      </c>
      <c r="R501" s="39">
        <v>0</v>
      </c>
      <c r="S501" s="39">
        <v>0</v>
      </c>
      <c r="T501" s="39">
        <v>0</v>
      </c>
      <c r="U501" s="39">
        <v>0</v>
      </c>
      <c r="V501" s="39">
        <v>0</v>
      </c>
      <c r="W501" s="39">
        <v>0</v>
      </c>
      <c r="X501" s="39">
        <v>0</v>
      </c>
      <c r="Y501" s="39">
        <v>0</v>
      </c>
      <c r="Z501" s="39">
        <v>0</v>
      </c>
      <c r="AA501" s="39">
        <v>0</v>
      </c>
      <c r="AB501" s="39">
        <v>0</v>
      </c>
      <c r="AC501" s="39">
        <v>0</v>
      </c>
      <c r="AD501" s="39">
        <v>0</v>
      </c>
    </row>
    <row r="502" spans="1:30" x14ac:dyDescent="0.25">
      <c r="A502" s="39" t="str">
        <f>INDEX('MO Store'!D:D,MATCH('Week Wise OT Hours'!$G502,'MO Store'!$A:$A,0))</f>
        <v>Anthony Galichet</v>
      </c>
      <c r="B502" s="39" t="str">
        <f>INDEX('MO Store'!F:F,MATCH('Week Wise OT Hours'!$G502,'MO Store'!$A:$A,0))</f>
        <v>Romio Hamdar</v>
      </c>
      <c r="C502" s="39" t="str">
        <f>INDEX('MO Store'!G:G,MATCH('Week Wise OT Hours'!$G502,'MO Store'!$A:$A,0))</f>
        <v>Colorado Market - No TM</v>
      </c>
      <c r="D502" s="39" t="str">
        <f>INDEX('MO Store'!E:E,MATCH('Week Wise OT Hours'!$G502,'MO Store'!$A:$A,0))</f>
        <v>Brittanie Braggs</v>
      </c>
      <c r="E502" s="39" t="str">
        <f>INDEX('MO Store'!B:B,MATCH('Week Wise OT Hours'!$G502,'MO Store'!$A:$A,0))</f>
        <v>Colorado</v>
      </c>
      <c r="F502" s="39" t="str">
        <f>INDEX('MO Store'!C:C,MATCH('Week Wise OT Hours'!$G502,'MO Store'!$A:$A,0))</f>
        <v>Grand View Market Place</v>
      </c>
      <c r="G502" s="38">
        <v>210924</v>
      </c>
      <c r="H502" s="40" t="str">
        <f>INDEX('MO Store'!I:I,MATCH('Week Wise OT Hours'!$G502,'MO Store'!$A:$A,0))</f>
        <v>Regular</v>
      </c>
      <c r="I502" s="89" t="s">
        <v>668</v>
      </c>
      <c r="J502" s="90" t="s">
        <v>2660</v>
      </c>
      <c r="K502" s="38">
        <v>0</v>
      </c>
      <c r="L502" s="39">
        <v>0</v>
      </c>
      <c r="M502" s="39">
        <v>0</v>
      </c>
      <c r="N502" s="39">
        <v>0</v>
      </c>
      <c r="O502" s="39">
        <v>0</v>
      </c>
      <c r="P502" s="39">
        <v>0</v>
      </c>
      <c r="Q502" s="39">
        <v>0</v>
      </c>
      <c r="R502" s="39">
        <v>0</v>
      </c>
      <c r="S502" s="39">
        <v>0</v>
      </c>
      <c r="T502" s="39">
        <v>0</v>
      </c>
      <c r="U502" s="39">
        <v>0</v>
      </c>
      <c r="V502" s="39">
        <v>0</v>
      </c>
      <c r="W502" s="39">
        <v>0</v>
      </c>
      <c r="X502" s="39">
        <v>0</v>
      </c>
      <c r="Y502" s="39">
        <v>0</v>
      </c>
      <c r="Z502" s="39">
        <v>0</v>
      </c>
      <c r="AA502" s="39">
        <v>0</v>
      </c>
      <c r="AB502" s="39">
        <v>0</v>
      </c>
      <c r="AC502" s="39">
        <v>0</v>
      </c>
      <c r="AD502" s="39">
        <v>0</v>
      </c>
    </row>
    <row r="503" spans="1:30" x14ac:dyDescent="0.25">
      <c r="A503" s="39" t="str">
        <f>INDEX('MO Store'!D:D,MATCH('Week Wise OT Hours'!$G503,'MO Store'!$A:$A,0))</f>
        <v>Anthony Galichet</v>
      </c>
      <c r="B503" s="39" t="str">
        <f>INDEX('MO Store'!F:F,MATCH('Week Wise OT Hours'!$G503,'MO Store'!$A:$A,0))</f>
        <v>Romio Hamdar</v>
      </c>
      <c r="C503" s="39" t="str">
        <f>INDEX('MO Store'!G:G,MATCH('Week Wise OT Hours'!$G503,'MO Store'!$A:$A,0))</f>
        <v>Veronica Ramos</v>
      </c>
      <c r="D503" s="39" t="str">
        <f>INDEX('MO Store'!E:E,MATCH('Week Wise OT Hours'!$G503,'MO Store'!$A:$A,0))</f>
        <v>Brittanie Braggs</v>
      </c>
      <c r="E503" s="39" t="str">
        <f>INDEX('MO Store'!B:B,MATCH('Week Wise OT Hours'!$G503,'MO Store'!$A:$A,0))</f>
        <v>San Antonio/Laredo</v>
      </c>
      <c r="F503" s="39" t="str">
        <f>INDEX('MO Store'!C:C,MATCH('Week Wise OT Hours'!$G503,'MO Store'!$A:$A,0))</f>
        <v>Wurzbach Road</v>
      </c>
      <c r="G503" s="38">
        <v>215745</v>
      </c>
      <c r="H503" s="40" t="str">
        <f>INDEX('MO Store'!I:I,MATCH('Week Wise OT Hours'!$G503,'MO Store'!$A:$A,0))</f>
        <v>Battleship</v>
      </c>
      <c r="I503" s="89" t="s">
        <v>680</v>
      </c>
      <c r="J503" s="90" t="s">
        <v>2035</v>
      </c>
      <c r="K503" s="38">
        <v>0</v>
      </c>
      <c r="L503" s="39">
        <v>0</v>
      </c>
      <c r="M503" s="39">
        <v>0</v>
      </c>
      <c r="N503" s="39">
        <v>0</v>
      </c>
      <c r="O503" s="39">
        <v>0</v>
      </c>
      <c r="P503" s="39">
        <v>0</v>
      </c>
      <c r="Q503" s="39">
        <v>0</v>
      </c>
      <c r="R503" s="39">
        <v>0</v>
      </c>
      <c r="S503" s="39">
        <v>0</v>
      </c>
      <c r="T503" s="39">
        <v>0</v>
      </c>
      <c r="U503" s="39">
        <v>0</v>
      </c>
      <c r="V503" s="39">
        <v>0</v>
      </c>
      <c r="W503" s="39">
        <v>0</v>
      </c>
      <c r="X503" s="39">
        <v>0</v>
      </c>
      <c r="Y503" s="39">
        <v>0</v>
      </c>
      <c r="Z503" s="39">
        <v>0</v>
      </c>
      <c r="AA503" s="39">
        <v>0</v>
      </c>
      <c r="AB503" s="39">
        <v>0</v>
      </c>
      <c r="AC503" s="39">
        <v>0</v>
      </c>
      <c r="AD503" s="39">
        <v>0</v>
      </c>
    </row>
    <row r="504" spans="1:30" x14ac:dyDescent="0.25">
      <c r="A504" s="39" t="str">
        <f>INDEX('MO Store'!D:D,MATCH('Week Wise OT Hours'!$G504,'MO Store'!$A:$A,0))</f>
        <v>Anthony Galichet</v>
      </c>
      <c r="B504" s="39" t="str">
        <f>INDEX('MO Store'!F:F,MATCH('Week Wise OT Hours'!$G504,'MO Store'!$A:$A,0))</f>
        <v>Romio Hamdar</v>
      </c>
      <c r="C504" s="39" t="str">
        <f>INDEX('MO Store'!G:G,MATCH('Week Wise OT Hours'!$G504,'MO Store'!$A:$A,0))</f>
        <v>Suhail Ishaq</v>
      </c>
      <c r="D504" s="39" t="str">
        <f>INDEX('MO Store'!E:E,MATCH('Week Wise OT Hours'!$G504,'MO Store'!$A:$A,0))</f>
        <v>Brittanie Braggs</v>
      </c>
      <c r="E504" s="39" t="str">
        <f>INDEX('MO Store'!B:B,MATCH('Week Wise OT Hours'!$G504,'MO Store'!$A:$A,0))</f>
        <v>Houston North East</v>
      </c>
      <c r="F504" s="39" t="str">
        <f>INDEX('MO Store'!C:C,MATCH('Week Wise OT Hours'!$G504,'MO Store'!$A:$A,0))</f>
        <v>Ponderosa Forest</v>
      </c>
      <c r="G504" s="38">
        <v>209868</v>
      </c>
      <c r="H504" s="40" t="str">
        <f>INDEX('MO Store'!I:I,MATCH('Week Wise OT Hours'!$G504,'MO Store'!$A:$A,0))</f>
        <v>Regular</v>
      </c>
      <c r="I504" s="89" t="s">
        <v>641</v>
      </c>
      <c r="J504" s="90" t="s">
        <v>2081</v>
      </c>
      <c r="K504" s="38">
        <v>0</v>
      </c>
      <c r="L504" s="39">
        <v>0</v>
      </c>
      <c r="M504" s="39">
        <v>0</v>
      </c>
      <c r="N504" s="39">
        <v>0</v>
      </c>
      <c r="O504" s="39">
        <v>0</v>
      </c>
      <c r="P504" s="39">
        <v>0</v>
      </c>
      <c r="Q504" s="39">
        <v>0</v>
      </c>
      <c r="R504" s="39">
        <v>0</v>
      </c>
      <c r="S504" s="39">
        <v>0</v>
      </c>
      <c r="T504" s="39">
        <v>0</v>
      </c>
      <c r="U504" s="39">
        <v>0</v>
      </c>
      <c r="V504" s="39">
        <v>0</v>
      </c>
      <c r="W504" s="39">
        <v>0</v>
      </c>
      <c r="X504" s="39">
        <v>4.6900000000000004</v>
      </c>
      <c r="Y504" s="39">
        <v>0</v>
      </c>
      <c r="Z504" s="39">
        <v>1.42</v>
      </c>
      <c r="AA504" s="39">
        <v>0</v>
      </c>
      <c r="AB504" s="39">
        <v>0</v>
      </c>
      <c r="AC504" s="39">
        <v>0.16</v>
      </c>
      <c r="AD504" s="39">
        <v>0</v>
      </c>
    </row>
    <row r="505" spans="1:30" x14ac:dyDescent="0.25">
      <c r="A505" s="39" t="str">
        <f>INDEX('MO Store'!D:D,MATCH('Week Wise OT Hours'!$G505,'MO Store'!$A:$A,0))</f>
        <v>Anthony Galichet</v>
      </c>
      <c r="B505" s="39" t="str">
        <f>INDEX('MO Store'!F:F,MATCH('Week Wise OT Hours'!$G505,'MO Store'!$A:$A,0))</f>
        <v>Romio Hamdar</v>
      </c>
      <c r="C505" s="39" t="str">
        <f>INDEX('MO Store'!G:G,MATCH('Week Wise OT Hours'!$G505,'MO Store'!$A:$A,0))</f>
        <v>Carlos Ayala-Level Up</v>
      </c>
      <c r="D505" s="39" t="str">
        <f>INDEX('MO Store'!E:E,MATCH('Week Wise OT Hours'!$G505,'MO Store'!$A:$A,0))</f>
        <v>Brittanie Braggs</v>
      </c>
      <c r="E505" s="39" t="str">
        <f>INDEX('MO Store'!B:B,MATCH('Week Wise OT Hours'!$G505,'MO Store'!$A:$A,0))</f>
        <v>Houston South West</v>
      </c>
      <c r="F505" s="39" t="str">
        <f>INDEX('MO Store'!C:C,MATCH('Week Wise OT Hours'!$G505,'MO Store'!$A:$A,0))</f>
        <v>Kingsbridge</v>
      </c>
      <c r="G505" s="38">
        <v>209862</v>
      </c>
      <c r="H505" s="40" t="str">
        <f>INDEX('MO Store'!I:I,MATCH('Week Wise OT Hours'!$G505,'MO Store'!$A:$A,0))</f>
        <v>Regular</v>
      </c>
      <c r="I505" s="89" t="s">
        <v>670</v>
      </c>
      <c r="J505" s="90" t="s">
        <v>2661</v>
      </c>
      <c r="K505" s="38">
        <v>0</v>
      </c>
      <c r="L505" s="39">
        <v>0</v>
      </c>
      <c r="M505" s="39">
        <v>0</v>
      </c>
      <c r="N505" s="39">
        <v>0</v>
      </c>
      <c r="O505" s="39">
        <v>0</v>
      </c>
      <c r="P505" s="39">
        <v>0</v>
      </c>
      <c r="Q505" s="39">
        <v>0</v>
      </c>
      <c r="R505" s="39">
        <v>0</v>
      </c>
      <c r="S505" s="39">
        <v>0</v>
      </c>
      <c r="T505" s="39">
        <v>0</v>
      </c>
      <c r="U505" s="39">
        <v>0</v>
      </c>
      <c r="V505" s="39">
        <v>0</v>
      </c>
      <c r="W505" s="39">
        <v>0</v>
      </c>
      <c r="X505" s="39">
        <v>0</v>
      </c>
      <c r="Y505" s="39">
        <v>0</v>
      </c>
      <c r="Z505" s="39">
        <v>0</v>
      </c>
      <c r="AA505" s="39">
        <v>0</v>
      </c>
      <c r="AB505" s="39">
        <v>0</v>
      </c>
      <c r="AC505" s="39">
        <v>0</v>
      </c>
      <c r="AD505" s="39">
        <v>0</v>
      </c>
    </row>
    <row r="506" spans="1:30" x14ac:dyDescent="0.25">
      <c r="A506" s="39" t="str">
        <f>INDEX('MO Store'!D:D,MATCH('Week Wise OT Hours'!$G506,'MO Store'!$A:$A,0))</f>
        <v>Anthony Galichet</v>
      </c>
      <c r="B506" s="39" t="str">
        <f>INDEX('MO Store'!F:F,MATCH('Week Wise OT Hours'!$G506,'MO Store'!$A:$A,0))</f>
        <v>Romio Hamdar</v>
      </c>
      <c r="C506" s="39" t="str">
        <f>INDEX('MO Store'!G:G,MATCH('Week Wise OT Hours'!$G506,'MO Store'!$A:$A,0))</f>
        <v>Isreal Gomez- Level Up</v>
      </c>
      <c r="D506" s="39" t="str">
        <f>INDEX('MO Store'!E:E,MATCH('Week Wise OT Hours'!$G506,'MO Store'!$A:$A,0))</f>
        <v>Brittanie Braggs</v>
      </c>
      <c r="E506" s="39" t="str">
        <f>INDEX('MO Store'!B:B,MATCH('Week Wise OT Hours'!$G506,'MO Store'!$A:$A,0))</f>
        <v>Houston East</v>
      </c>
      <c r="F506" s="39" t="str">
        <f>INDEX('MO Store'!C:C,MATCH('Week Wise OT Hours'!$G506,'MO Store'!$A:$A,0))</f>
        <v>Angleton Harvin Dr</v>
      </c>
      <c r="G506" s="38">
        <v>180412</v>
      </c>
      <c r="H506" s="40" t="str">
        <f>INDEX('MO Store'!I:I,MATCH('Week Wise OT Hours'!$G506,'MO Store'!$A:$A,0))</f>
        <v>Regular</v>
      </c>
      <c r="I506" s="89" t="s">
        <v>682</v>
      </c>
      <c r="J506" s="90" t="s">
        <v>2662</v>
      </c>
      <c r="K506" s="38">
        <v>0</v>
      </c>
      <c r="L506" s="39">
        <v>0</v>
      </c>
      <c r="M506" s="39">
        <v>0</v>
      </c>
      <c r="N506" s="39">
        <v>0</v>
      </c>
      <c r="O506" s="39">
        <v>0</v>
      </c>
      <c r="P506" s="39">
        <v>0</v>
      </c>
      <c r="Q506" s="39">
        <v>0</v>
      </c>
      <c r="R506" s="39">
        <v>0</v>
      </c>
      <c r="S506" s="39">
        <v>0</v>
      </c>
      <c r="T506" s="39">
        <v>0</v>
      </c>
      <c r="U506" s="39">
        <v>0</v>
      </c>
      <c r="V506" s="39">
        <v>0</v>
      </c>
      <c r="W506" s="39">
        <v>0</v>
      </c>
      <c r="X506" s="39">
        <v>0</v>
      </c>
      <c r="Y506" s="39">
        <v>0</v>
      </c>
      <c r="Z506" s="39">
        <v>0</v>
      </c>
      <c r="AA506" s="39">
        <v>0</v>
      </c>
      <c r="AB506" s="39">
        <v>0</v>
      </c>
      <c r="AC506" s="39">
        <v>0</v>
      </c>
      <c r="AD506" s="39">
        <v>0</v>
      </c>
    </row>
    <row r="507" spans="1:30" x14ac:dyDescent="0.25">
      <c r="A507" s="39" t="str">
        <f>INDEX('MO Store'!D:D,MATCH('Week Wise OT Hours'!$G507,'MO Store'!$A:$A,0))</f>
        <v>Anthony Galichet</v>
      </c>
      <c r="B507" s="39" t="str">
        <f>INDEX('MO Store'!F:F,MATCH('Week Wise OT Hours'!$G507,'MO Store'!$A:$A,0))</f>
        <v>Romio Hamdar</v>
      </c>
      <c r="C507" s="39" t="str">
        <f>INDEX('MO Store'!G:G,MATCH('Week Wise OT Hours'!$G507,'MO Store'!$A:$A,0))</f>
        <v>Carlos Ayala-Level Up</v>
      </c>
      <c r="D507" s="39" t="str">
        <f>INDEX('MO Store'!E:E,MATCH('Week Wise OT Hours'!$G507,'MO Store'!$A:$A,0))</f>
        <v>Brittanie Braggs</v>
      </c>
      <c r="E507" s="39" t="str">
        <f>INDEX('MO Store'!B:B,MATCH('Week Wise OT Hours'!$G507,'MO Store'!$A:$A,0))</f>
        <v>Houston South West</v>
      </c>
      <c r="F507" s="39" t="str">
        <f>INDEX('MO Store'!C:C,MATCH('Week Wise OT Hours'!$G507,'MO Store'!$A:$A,0))</f>
        <v>The Grid</v>
      </c>
      <c r="G507" s="38">
        <v>209858</v>
      </c>
      <c r="H507" s="40" t="str">
        <f>INDEX('MO Store'!I:I,MATCH('Week Wise OT Hours'!$G507,'MO Store'!$A:$A,0))</f>
        <v>Battleship</v>
      </c>
      <c r="I507" s="89" t="s">
        <v>710</v>
      </c>
      <c r="J507" s="90" t="s">
        <v>2663</v>
      </c>
      <c r="K507" s="38">
        <v>0</v>
      </c>
      <c r="L507" s="39">
        <v>0</v>
      </c>
      <c r="M507" s="39">
        <v>0</v>
      </c>
      <c r="N507" s="39">
        <v>0</v>
      </c>
      <c r="O507" s="39">
        <v>0</v>
      </c>
      <c r="P507" s="39">
        <v>0</v>
      </c>
      <c r="Q507" s="39">
        <v>0</v>
      </c>
      <c r="R507" s="39">
        <v>0</v>
      </c>
      <c r="S507" s="39">
        <v>0</v>
      </c>
      <c r="T507" s="39">
        <v>0</v>
      </c>
      <c r="U507" s="39">
        <v>0</v>
      </c>
      <c r="V507" s="39">
        <v>0</v>
      </c>
      <c r="W507" s="39">
        <v>0</v>
      </c>
      <c r="X507" s="39">
        <v>0</v>
      </c>
      <c r="Y507" s="39">
        <v>0</v>
      </c>
      <c r="Z507" s="39">
        <v>0</v>
      </c>
      <c r="AA507" s="39">
        <v>0</v>
      </c>
      <c r="AB507" s="39">
        <v>0</v>
      </c>
      <c r="AC507" s="39">
        <v>0</v>
      </c>
      <c r="AD507" s="39">
        <v>0</v>
      </c>
    </row>
    <row r="508" spans="1:30" x14ac:dyDescent="0.25">
      <c r="A508" s="39" t="str">
        <f>INDEX('MO Store'!D:D,MATCH('Week Wise OT Hours'!$G508,'MO Store'!$A:$A,0))</f>
        <v>Anthony Galichet</v>
      </c>
      <c r="B508" s="39" t="str">
        <f>INDEX('MO Store'!F:F,MATCH('Week Wise OT Hours'!$G508,'MO Store'!$A:$A,0))</f>
        <v>No SD</v>
      </c>
      <c r="C508" s="39" t="str">
        <f>INDEX('MO Store'!G:G,MATCH('Week Wise OT Hours'!$G508,'MO Store'!$A:$A,0))</f>
        <v>Jayme Roraff</v>
      </c>
      <c r="D508" s="39" t="str">
        <f>INDEX('MO Store'!E:E,MATCH('Week Wise OT Hours'!$G508,'MO Store'!$A:$A,0))</f>
        <v>Brittanie Braggs</v>
      </c>
      <c r="E508" s="39" t="str">
        <f>INDEX('MO Store'!B:B,MATCH('Week Wise OT Hours'!$G508,'MO Store'!$A:$A,0))</f>
        <v>Wisconsin West</v>
      </c>
      <c r="F508" s="39" t="str">
        <f>INDEX('MO Store'!C:C,MATCH('Week Wise OT Hours'!$G508,'MO Store'!$A:$A,0))</f>
        <v>Sterling</v>
      </c>
      <c r="G508" s="38">
        <v>236188</v>
      </c>
      <c r="H508" s="40" t="str">
        <f>INDEX('MO Store'!I:I,MATCH('Week Wise OT Hours'!$G508,'MO Store'!$A:$A,0))</f>
        <v>Regular</v>
      </c>
      <c r="I508" s="89" t="s">
        <v>715</v>
      </c>
      <c r="J508" s="90" t="s">
        <v>2664</v>
      </c>
      <c r="K508" s="38">
        <v>0</v>
      </c>
      <c r="L508" s="39">
        <v>0</v>
      </c>
      <c r="M508" s="39">
        <v>0</v>
      </c>
      <c r="N508" s="39">
        <v>0</v>
      </c>
      <c r="O508" s="39">
        <v>0</v>
      </c>
      <c r="P508" s="39">
        <v>0</v>
      </c>
      <c r="Q508" s="39">
        <v>0</v>
      </c>
      <c r="R508" s="39">
        <v>0</v>
      </c>
      <c r="S508" s="39">
        <v>0</v>
      </c>
      <c r="T508" s="39">
        <v>0</v>
      </c>
      <c r="U508" s="39">
        <v>0</v>
      </c>
      <c r="V508" s="39">
        <v>0</v>
      </c>
      <c r="W508" s="39">
        <v>0</v>
      </c>
      <c r="X508" s="39">
        <v>0</v>
      </c>
      <c r="Y508" s="39">
        <v>0</v>
      </c>
      <c r="Z508" s="39">
        <v>0</v>
      </c>
      <c r="AA508" s="39">
        <v>0</v>
      </c>
      <c r="AB508" s="39">
        <v>0</v>
      </c>
      <c r="AC508" s="39">
        <v>0</v>
      </c>
      <c r="AD508" s="39">
        <v>0</v>
      </c>
    </row>
    <row r="509" spans="1:30" x14ac:dyDescent="0.25">
      <c r="A509" s="39" t="str">
        <f>INDEX('MO Store'!D:D,MATCH('Week Wise OT Hours'!$G509,'MO Store'!$A:$A,0))</f>
        <v>Anthony Galichet</v>
      </c>
      <c r="B509" s="39" t="str">
        <f>INDEX('MO Store'!F:F,MATCH('Week Wise OT Hours'!$G509,'MO Store'!$A:$A,0))</f>
        <v>Romio Hamdar</v>
      </c>
      <c r="C509" s="39" t="str">
        <f>INDEX('MO Store'!G:G,MATCH('Week Wise OT Hours'!$G509,'MO Store'!$A:$A,0))</f>
        <v>Carlos Ayala-Level Up</v>
      </c>
      <c r="D509" s="39" t="str">
        <f>INDEX('MO Store'!E:E,MATCH('Week Wise OT Hours'!$G509,'MO Store'!$A:$A,0))</f>
        <v>Brittanie Braggs</v>
      </c>
      <c r="E509" s="39" t="str">
        <f>INDEX('MO Store'!B:B,MATCH('Week Wise OT Hours'!$G509,'MO Store'!$A:$A,0))</f>
        <v>Houston South West</v>
      </c>
      <c r="F509" s="39" t="str">
        <f>INDEX('MO Store'!C:C,MATCH('Week Wise OT Hours'!$G509,'MO Store'!$A:$A,0))</f>
        <v>Westheimer Tanglewilde</v>
      </c>
      <c r="G509" s="38">
        <v>209864</v>
      </c>
      <c r="H509" s="40" t="str">
        <f>INDEX('MO Store'!I:I,MATCH('Week Wise OT Hours'!$G509,'MO Store'!$A:$A,0))</f>
        <v>Regular</v>
      </c>
      <c r="I509" s="89" t="s">
        <v>712</v>
      </c>
      <c r="J509" s="90" t="s">
        <v>2151</v>
      </c>
      <c r="K509" s="38">
        <v>0</v>
      </c>
      <c r="L509" s="39">
        <v>0</v>
      </c>
      <c r="M509" s="39">
        <v>0</v>
      </c>
      <c r="N509" s="39">
        <v>0</v>
      </c>
      <c r="O509" s="39">
        <v>0</v>
      </c>
      <c r="P509" s="39">
        <v>0</v>
      </c>
      <c r="Q509" s="39">
        <v>0</v>
      </c>
      <c r="R509" s="39">
        <v>0</v>
      </c>
      <c r="S509" s="39">
        <v>0</v>
      </c>
      <c r="T509" s="39">
        <v>0</v>
      </c>
      <c r="U509" s="39">
        <v>0</v>
      </c>
      <c r="V509" s="39">
        <v>0</v>
      </c>
      <c r="W509" s="39">
        <v>0</v>
      </c>
      <c r="X509" s="39">
        <v>0</v>
      </c>
      <c r="Y509" s="39">
        <v>0</v>
      </c>
      <c r="Z509" s="39">
        <v>0</v>
      </c>
      <c r="AA509" s="39">
        <v>0</v>
      </c>
      <c r="AB509" s="39">
        <v>0</v>
      </c>
      <c r="AC509" s="39">
        <v>0</v>
      </c>
      <c r="AD509" s="39">
        <v>0</v>
      </c>
    </row>
    <row r="510" spans="1:30" x14ac:dyDescent="0.25">
      <c r="A510" s="39" t="str">
        <f>INDEX('MO Store'!D:D,MATCH('Week Wise OT Hours'!$G510,'MO Store'!$A:$A,0))</f>
        <v>Anthony Galichet</v>
      </c>
      <c r="B510" s="39" t="str">
        <f>INDEX('MO Store'!F:F,MATCH('Week Wise OT Hours'!$G510,'MO Store'!$A:$A,0))</f>
        <v>Romio Hamdar</v>
      </c>
      <c r="C510" s="39" t="str">
        <f>INDEX('MO Store'!G:G,MATCH('Week Wise OT Hours'!$G510,'MO Store'!$A:$A,0))</f>
        <v>Veronica Ramos</v>
      </c>
      <c r="D510" s="39" t="str">
        <f>INDEX('MO Store'!E:E,MATCH('Week Wise OT Hours'!$G510,'MO Store'!$A:$A,0))</f>
        <v>Brittanie Braggs</v>
      </c>
      <c r="E510" s="39" t="str">
        <f>INDEX('MO Store'!B:B,MATCH('Week Wise OT Hours'!$G510,'MO Store'!$A:$A,0))</f>
        <v>San Antonio/Laredo</v>
      </c>
      <c r="F510" s="39" t="str">
        <f>INDEX('MO Store'!C:C,MATCH('Week Wise OT Hours'!$G510,'MO Store'!$A:$A,0))</f>
        <v>LAREDO PLANTATION CENTRE</v>
      </c>
      <c r="G510" s="38">
        <v>207752</v>
      </c>
      <c r="H510" s="40" t="str">
        <f>INDEX('MO Store'!I:I,MATCH('Week Wise OT Hours'!$G510,'MO Store'!$A:$A,0))</f>
        <v>Flagship</v>
      </c>
      <c r="I510" s="89" t="s">
        <v>718</v>
      </c>
      <c r="J510" s="90" t="s">
        <v>2665</v>
      </c>
      <c r="K510" s="38">
        <v>0</v>
      </c>
      <c r="L510" s="39">
        <v>0</v>
      </c>
      <c r="M510" s="39">
        <v>0</v>
      </c>
      <c r="N510" s="39">
        <v>0</v>
      </c>
      <c r="O510" s="39">
        <v>0</v>
      </c>
      <c r="P510" s="39">
        <v>0</v>
      </c>
      <c r="Q510" s="39">
        <v>0</v>
      </c>
      <c r="R510" s="39">
        <v>0</v>
      </c>
      <c r="S510" s="39">
        <v>0</v>
      </c>
      <c r="T510" s="39">
        <v>0</v>
      </c>
      <c r="U510" s="39">
        <v>0</v>
      </c>
      <c r="V510" s="39">
        <v>0</v>
      </c>
      <c r="W510" s="39">
        <v>0</v>
      </c>
      <c r="X510" s="39">
        <v>0</v>
      </c>
      <c r="Y510" s="39">
        <v>0</v>
      </c>
      <c r="Z510" s="39">
        <v>0</v>
      </c>
      <c r="AA510" s="39">
        <v>0</v>
      </c>
      <c r="AB510" s="39">
        <v>0</v>
      </c>
      <c r="AC510" s="39">
        <v>0</v>
      </c>
      <c r="AD510" s="39">
        <v>0</v>
      </c>
    </row>
    <row r="511" spans="1:30" x14ac:dyDescent="0.25">
      <c r="A511" s="39" t="str">
        <f>INDEX('MO Store'!D:D,MATCH('Week Wise OT Hours'!$G511,'MO Store'!$A:$A,0))</f>
        <v>Anthony Galichet</v>
      </c>
      <c r="B511" s="39" t="str">
        <f>INDEX('MO Store'!F:F,MATCH('Week Wise OT Hours'!$G511,'MO Store'!$A:$A,0))</f>
        <v>No SD</v>
      </c>
      <c r="C511" s="39" t="str">
        <f>INDEX('MO Store'!G:G,MATCH('Week Wise OT Hours'!$G511,'MO Store'!$A:$A,0))</f>
        <v>Jayme Roraff</v>
      </c>
      <c r="D511" s="39" t="str">
        <f>INDEX('MO Store'!E:E,MATCH('Week Wise OT Hours'!$G511,'MO Store'!$A:$A,0))</f>
        <v>Brittanie Braggs</v>
      </c>
      <c r="E511" s="39" t="str">
        <f>INDEX('MO Store'!B:B,MATCH('Week Wise OT Hours'!$G511,'MO Store'!$A:$A,0))</f>
        <v>Wisconsin West</v>
      </c>
      <c r="F511" s="39" t="str">
        <f>INDEX('MO Store'!C:C,MATCH('Week Wise OT Hours'!$G511,'MO Store'!$A:$A,0))</f>
        <v>Sterling</v>
      </c>
      <c r="G511" s="38">
        <v>236188</v>
      </c>
      <c r="H511" s="40" t="str">
        <f>INDEX('MO Store'!I:I,MATCH('Week Wise OT Hours'!$G511,'MO Store'!$A:$A,0))</f>
        <v>Regular</v>
      </c>
      <c r="I511" s="89" t="s">
        <v>709</v>
      </c>
      <c r="J511" s="90" t="s">
        <v>2171</v>
      </c>
      <c r="K511" s="38">
        <v>0</v>
      </c>
      <c r="L511" s="39">
        <v>0</v>
      </c>
      <c r="M511" s="39">
        <v>0</v>
      </c>
      <c r="N511" s="39">
        <v>0</v>
      </c>
      <c r="O511" s="39">
        <v>0</v>
      </c>
      <c r="P511" s="39">
        <v>0</v>
      </c>
      <c r="Q511" s="39">
        <v>0</v>
      </c>
      <c r="R511" s="39">
        <v>0</v>
      </c>
      <c r="S511" s="39">
        <v>0</v>
      </c>
      <c r="T511" s="39">
        <v>0</v>
      </c>
      <c r="U511" s="39">
        <v>0</v>
      </c>
      <c r="V511" s="39">
        <v>0</v>
      </c>
      <c r="W511" s="39">
        <v>0</v>
      </c>
      <c r="X511" s="39">
        <v>0</v>
      </c>
      <c r="Y511" s="39">
        <v>0</v>
      </c>
      <c r="Z511" s="39">
        <v>0</v>
      </c>
      <c r="AA511" s="39">
        <v>0</v>
      </c>
      <c r="AB511" s="39">
        <v>0</v>
      </c>
      <c r="AC511" s="39">
        <v>0</v>
      </c>
      <c r="AD511" s="39">
        <v>0</v>
      </c>
    </row>
    <row r="512" spans="1:30" x14ac:dyDescent="0.25">
      <c r="A512" s="39" t="str">
        <f>INDEX('MO Store'!D:D,MATCH('Week Wise OT Hours'!$G512,'MO Store'!$A:$A,0))</f>
        <v>Anthony Galichet</v>
      </c>
      <c r="B512" s="39" t="str">
        <f>INDEX('MO Store'!F:F,MATCH('Week Wise OT Hours'!$G512,'MO Store'!$A:$A,0))</f>
        <v>Romio Hamdar</v>
      </c>
      <c r="C512" s="39" t="str">
        <f>INDEX('MO Store'!G:G,MATCH('Week Wise OT Hours'!$G512,'MO Store'!$A:$A,0))</f>
        <v>Isreal Gomez- Level Up</v>
      </c>
      <c r="D512" s="39" t="str">
        <f>INDEX('MO Store'!E:E,MATCH('Week Wise OT Hours'!$G512,'MO Store'!$A:$A,0))</f>
        <v>Brittanie Braggs</v>
      </c>
      <c r="E512" s="39" t="str">
        <f>INDEX('MO Store'!B:B,MATCH('Week Wise OT Hours'!$G512,'MO Store'!$A:$A,0))</f>
        <v>Houston East</v>
      </c>
      <c r="F512" s="39" t="str">
        <f>INDEX('MO Store'!C:C,MATCH('Week Wise OT Hours'!$G512,'MO Store'!$A:$A,0))</f>
        <v>Fairmont Pkwy</v>
      </c>
      <c r="G512" s="38">
        <v>209869</v>
      </c>
      <c r="H512" s="40" t="str">
        <f>INDEX('MO Store'!I:I,MATCH('Week Wise OT Hours'!$G512,'MO Store'!$A:$A,0))</f>
        <v>Focus</v>
      </c>
      <c r="I512" s="89" t="s">
        <v>716</v>
      </c>
      <c r="J512" s="90" t="s">
        <v>2666</v>
      </c>
      <c r="K512" s="38">
        <v>0</v>
      </c>
      <c r="L512" s="39">
        <v>0</v>
      </c>
      <c r="M512" s="39">
        <v>0</v>
      </c>
      <c r="N512" s="39">
        <v>0</v>
      </c>
      <c r="O512" s="39">
        <v>0</v>
      </c>
      <c r="P512" s="39">
        <v>0</v>
      </c>
      <c r="Q512" s="39">
        <v>0</v>
      </c>
      <c r="R512" s="39">
        <v>0</v>
      </c>
      <c r="S512" s="39">
        <v>0</v>
      </c>
      <c r="T512" s="39">
        <v>0</v>
      </c>
      <c r="U512" s="39">
        <v>0</v>
      </c>
      <c r="V512" s="39">
        <v>0</v>
      </c>
      <c r="W512" s="39">
        <v>0</v>
      </c>
      <c r="X512" s="39">
        <v>0</v>
      </c>
      <c r="Y512" s="39">
        <v>0</v>
      </c>
      <c r="Z512" s="39">
        <v>0</v>
      </c>
      <c r="AA512" s="39">
        <v>0</v>
      </c>
      <c r="AB512" s="39">
        <v>0</v>
      </c>
      <c r="AC512" s="39">
        <v>0</v>
      </c>
      <c r="AD512" s="39">
        <v>0</v>
      </c>
    </row>
    <row r="513" spans="1:30" x14ac:dyDescent="0.25">
      <c r="A513" s="39" t="str">
        <f>INDEX('MO Store'!D:D,MATCH('Week Wise OT Hours'!$G513,'MO Store'!$A:$A,0))</f>
        <v>Anthony Galichet</v>
      </c>
      <c r="B513" s="39" t="str">
        <f>INDEX('MO Store'!F:F,MATCH('Week Wise OT Hours'!$G513,'MO Store'!$A:$A,0))</f>
        <v>Romio Hamdar</v>
      </c>
      <c r="C513" s="39" t="str">
        <f>INDEX('MO Store'!G:G,MATCH('Week Wise OT Hours'!$G513,'MO Store'!$A:$A,0))</f>
        <v>Colorado Market - No TM</v>
      </c>
      <c r="D513" s="39" t="str">
        <f>INDEX('MO Store'!E:E,MATCH('Week Wise OT Hours'!$G513,'MO Store'!$A:$A,0))</f>
        <v>Brittanie Braggs</v>
      </c>
      <c r="E513" s="39" t="str">
        <f>INDEX('MO Store'!B:B,MATCH('Week Wise OT Hours'!$G513,'MO Store'!$A:$A,0))</f>
        <v>Colorado</v>
      </c>
      <c r="F513" s="39" t="str">
        <f>INDEX('MO Store'!C:C,MATCH('Week Wise OT Hours'!$G513,'MO Store'!$A:$A,0))</f>
        <v>Interquest</v>
      </c>
      <c r="G513" s="38">
        <v>241356</v>
      </c>
      <c r="H513" s="40" t="str">
        <f>INDEX('MO Store'!I:I,MATCH('Week Wise OT Hours'!$G513,'MO Store'!$A:$A,0))</f>
        <v>Regular</v>
      </c>
      <c r="I513" s="89" t="s">
        <v>684</v>
      </c>
      <c r="J513" s="90" t="s">
        <v>2667</v>
      </c>
      <c r="K513" s="38">
        <v>0</v>
      </c>
      <c r="L513" s="39">
        <v>0</v>
      </c>
      <c r="M513" s="39">
        <v>0</v>
      </c>
      <c r="N513" s="39">
        <v>0</v>
      </c>
      <c r="O513" s="39">
        <v>0</v>
      </c>
      <c r="P513" s="39">
        <v>0</v>
      </c>
      <c r="Q513" s="39">
        <v>0</v>
      </c>
      <c r="R513" s="39">
        <v>0</v>
      </c>
      <c r="S513" s="39">
        <v>0</v>
      </c>
      <c r="T513" s="39">
        <v>0</v>
      </c>
      <c r="U513" s="39">
        <v>0</v>
      </c>
      <c r="V513" s="39">
        <v>0</v>
      </c>
      <c r="W513" s="39">
        <v>0</v>
      </c>
      <c r="X513" s="39">
        <v>0</v>
      </c>
      <c r="Y513" s="39">
        <v>0</v>
      </c>
      <c r="Z513" s="39">
        <v>0</v>
      </c>
      <c r="AA513" s="39">
        <v>0</v>
      </c>
      <c r="AB513" s="39">
        <v>0</v>
      </c>
      <c r="AC513" s="39">
        <v>0</v>
      </c>
      <c r="AD513" s="39">
        <v>0</v>
      </c>
    </row>
    <row r="514" spans="1:30" x14ac:dyDescent="0.25">
      <c r="A514" s="39" t="str">
        <f>INDEX('MO Store'!D:D,MATCH('Week Wise OT Hours'!$G514,'MO Store'!$A:$A,0))</f>
        <v>Anthony Galichet</v>
      </c>
      <c r="B514" s="39" t="str">
        <f>INDEX('MO Store'!F:F,MATCH('Week Wise OT Hours'!$G514,'MO Store'!$A:$A,0))</f>
        <v>Romio Hamdar</v>
      </c>
      <c r="C514" s="39" t="str">
        <f>INDEX('MO Store'!G:G,MATCH('Week Wise OT Hours'!$G514,'MO Store'!$A:$A,0))</f>
        <v>Veronica Ramos</v>
      </c>
      <c r="D514" s="39" t="str">
        <f>INDEX('MO Store'!E:E,MATCH('Week Wise OT Hours'!$G514,'MO Store'!$A:$A,0))</f>
        <v>Brittanie Braggs</v>
      </c>
      <c r="E514" s="39" t="str">
        <f>INDEX('MO Store'!B:B,MATCH('Week Wise OT Hours'!$G514,'MO Store'!$A:$A,0))</f>
        <v>San Antonio/Laredo</v>
      </c>
      <c r="F514" s="39" t="str">
        <f>INDEX('MO Store'!C:C,MATCH('Week Wise OT Hours'!$G514,'MO Store'!$A:$A,0))</f>
        <v>Laredo Crossing</v>
      </c>
      <c r="G514" s="38">
        <v>174067</v>
      </c>
      <c r="H514" s="40" t="str">
        <f>INDEX('MO Store'!I:I,MATCH('Week Wise OT Hours'!$G514,'MO Store'!$A:$A,0))</f>
        <v>Regular</v>
      </c>
      <c r="I514" s="89" t="s">
        <v>721</v>
      </c>
      <c r="J514" s="90" t="s">
        <v>2668</v>
      </c>
      <c r="K514" s="38">
        <v>0</v>
      </c>
      <c r="L514" s="39">
        <v>0</v>
      </c>
      <c r="M514" s="39">
        <v>0</v>
      </c>
      <c r="N514" s="39">
        <v>0</v>
      </c>
      <c r="O514" s="39">
        <v>0</v>
      </c>
      <c r="P514" s="39">
        <v>0</v>
      </c>
      <c r="Q514" s="39">
        <v>0</v>
      </c>
      <c r="R514" s="39">
        <v>0</v>
      </c>
      <c r="S514" s="39">
        <v>0</v>
      </c>
      <c r="T514" s="39">
        <v>0</v>
      </c>
      <c r="U514" s="39">
        <v>0</v>
      </c>
      <c r="V514" s="39">
        <v>0</v>
      </c>
      <c r="W514" s="39">
        <v>0</v>
      </c>
      <c r="X514" s="39">
        <v>0</v>
      </c>
      <c r="Y514" s="39">
        <v>0</v>
      </c>
      <c r="Z514" s="39">
        <v>0</v>
      </c>
      <c r="AA514" s="39">
        <v>0</v>
      </c>
      <c r="AB514" s="39">
        <v>0</v>
      </c>
      <c r="AC514" s="39">
        <v>0</v>
      </c>
      <c r="AD514" s="39">
        <v>0</v>
      </c>
    </row>
    <row r="515" spans="1:30" x14ac:dyDescent="0.25">
      <c r="A515" s="39" t="str">
        <f>INDEX('MO Store'!D:D,MATCH('Week Wise OT Hours'!$G515,'MO Store'!$A:$A,0))</f>
        <v>Anthony Galichet</v>
      </c>
      <c r="B515" s="39" t="str">
        <f>INDEX('MO Store'!F:F,MATCH('Week Wise OT Hours'!$G515,'MO Store'!$A:$A,0))</f>
        <v>Romio Hamdar</v>
      </c>
      <c r="C515" s="39" t="str">
        <f>INDEX('MO Store'!G:G,MATCH('Week Wise OT Hours'!$G515,'MO Store'!$A:$A,0))</f>
        <v>Colorado Market - No TM</v>
      </c>
      <c r="D515" s="39" t="str">
        <f>INDEX('MO Store'!E:E,MATCH('Week Wise OT Hours'!$G515,'MO Store'!$A:$A,0))</f>
        <v>Brittanie Braggs</v>
      </c>
      <c r="E515" s="39" t="str">
        <f>INDEX('MO Store'!B:B,MATCH('Week Wise OT Hours'!$G515,'MO Store'!$A:$A,0))</f>
        <v>Colorado</v>
      </c>
      <c r="F515" s="39" t="str">
        <f>INDEX('MO Store'!C:C,MATCH('Week Wise OT Hours'!$G515,'MO Store'!$A:$A,0))</f>
        <v>Interquest</v>
      </c>
      <c r="G515" s="38">
        <v>241356</v>
      </c>
      <c r="H515" s="40" t="str">
        <f>INDEX('MO Store'!I:I,MATCH('Week Wise OT Hours'!$G515,'MO Store'!$A:$A,0))</f>
        <v>Regular</v>
      </c>
      <c r="I515" s="89" t="s">
        <v>691</v>
      </c>
      <c r="J515" s="90" t="s">
        <v>2669</v>
      </c>
      <c r="K515" s="38">
        <v>0</v>
      </c>
      <c r="L515" s="39">
        <v>0</v>
      </c>
      <c r="M515" s="39">
        <v>0</v>
      </c>
      <c r="N515" s="39">
        <v>0</v>
      </c>
      <c r="O515" s="39">
        <v>0</v>
      </c>
      <c r="P515" s="39">
        <v>0</v>
      </c>
      <c r="Q515" s="39">
        <v>0</v>
      </c>
      <c r="R515" s="39">
        <v>0</v>
      </c>
      <c r="S515" s="39">
        <v>0</v>
      </c>
      <c r="T515" s="39">
        <v>0</v>
      </c>
      <c r="U515" s="39">
        <v>0</v>
      </c>
      <c r="V515" s="39">
        <v>0</v>
      </c>
      <c r="W515" s="39">
        <v>0</v>
      </c>
      <c r="X515" s="39">
        <v>0</v>
      </c>
      <c r="Y515" s="39">
        <v>0</v>
      </c>
      <c r="Z515" s="39">
        <v>0</v>
      </c>
      <c r="AA515" s="39">
        <v>0</v>
      </c>
      <c r="AB515" s="39">
        <v>0</v>
      </c>
      <c r="AC515" s="39">
        <v>0</v>
      </c>
      <c r="AD515" s="39">
        <v>0</v>
      </c>
    </row>
    <row r="516" spans="1:30" x14ac:dyDescent="0.25">
      <c r="A516" s="39" t="str">
        <f>INDEX('MO Store'!D:D,MATCH('Week Wise OT Hours'!$G516,'MO Store'!$A:$A,0))</f>
        <v>Anthony Galichet</v>
      </c>
      <c r="B516" s="39" t="str">
        <f>INDEX('MO Store'!F:F,MATCH('Week Wise OT Hours'!$G516,'MO Store'!$A:$A,0))</f>
        <v>No SD</v>
      </c>
      <c r="C516" s="39" t="str">
        <f>INDEX('MO Store'!G:G,MATCH('Week Wise OT Hours'!$G516,'MO Store'!$A:$A,0))</f>
        <v>Susu Leong</v>
      </c>
      <c r="D516" s="39" t="str">
        <f>INDEX('MO Store'!E:E,MATCH('Week Wise OT Hours'!$G516,'MO Store'!$A:$A,0))</f>
        <v>Brittanie Braggs</v>
      </c>
      <c r="E516" s="39" t="str">
        <f>INDEX('MO Store'!B:B,MATCH('Week Wise OT Hours'!$G516,'MO Store'!$A:$A,0))</f>
        <v>Arizona</v>
      </c>
      <c r="F516" s="39" t="str">
        <f>INDEX('MO Store'!C:C,MATCH('Week Wise OT Hours'!$G516,'MO Store'!$A:$A,0))</f>
        <v>Bethany Home</v>
      </c>
      <c r="G516" s="38">
        <v>216514</v>
      </c>
      <c r="H516" s="40" t="str">
        <f>INDEX('MO Store'!I:I,MATCH('Week Wise OT Hours'!$G516,'MO Store'!$A:$A,0))</f>
        <v>Regular</v>
      </c>
      <c r="I516" s="89" t="s">
        <v>697</v>
      </c>
      <c r="J516" s="90" t="s">
        <v>2670</v>
      </c>
      <c r="K516" s="38">
        <v>0</v>
      </c>
      <c r="L516" s="39">
        <v>0</v>
      </c>
      <c r="M516" s="39">
        <v>0</v>
      </c>
      <c r="N516" s="39">
        <v>0</v>
      </c>
      <c r="O516" s="39">
        <v>0</v>
      </c>
      <c r="P516" s="39">
        <v>0</v>
      </c>
      <c r="Q516" s="39">
        <v>0</v>
      </c>
      <c r="R516" s="39">
        <v>0</v>
      </c>
      <c r="S516" s="39">
        <v>0</v>
      </c>
      <c r="T516" s="39">
        <v>0</v>
      </c>
      <c r="U516" s="39">
        <v>0</v>
      </c>
      <c r="V516" s="39">
        <v>0</v>
      </c>
      <c r="W516" s="39">
        <v>0</v>
      </c>
      <c r="X516" s="39">
        <v>0</v>
      </c>
      <c r="Y516" s="39">
        <v>0</v>
      </c>
      <c r="Z516" s="39">
        <v>0</v>
      </c>
      <c r="AA516" s="39">
        <v>0</v>
      </c>
      <c r="AB516" s="39">
        <v>0</v>
      </c>
      <c r="AC516" s="39">
        <v>0</v>
      </c>
      <c r="AD516" s="39">
        <v>0</v>
      </c>
    </row>
    <row r="517" spans="1:30" x14ac:dyDescent="0.25">
      <c r="A517" s="39" t="str">
        <f>INDEX('MO Store'!D:D,MATCH('Week Wise OT Hours'!$G517,'MO Store'!$A:$A,0))</f>
        <v>Anthony Galichet</v>
      </c>
      <c r="B517" s="39" t="str">
        <f>INDEX('MO Store'!F:F,MATCH('Week Wise OT Hours'!$G517,'MO Store'!$A:$A,0))</f>
        <v>Romio Hamdar</v>
      </c>
      <c r="C517" s="39" t="str">
        <f>INDEX('MO Store'!G:G,MATCH('Week Wise OT Hours'!$G517,'MO Store'!$A:$A,0))</f>
        <v>Carlos Ayala-Level Up</v>
      </c>
      <c r="D517" s="39" t="str">
        <f>INDEX('MO Store'!E:E,MATCH('Week Wise OT Hours'!$G517,'MO Store'!$A:$A,0))</f>
        <v>Brittanie Braggs</v>
      </c>
      <c r="E517" s="39" t="str">
        <f>INDEX('MO Store'!B:B,MATCH('Week Wise OT Hours'!$G517,'MO Store'!$A:$A,0))</f>
        <v>Houston South West</v>
      </c>
      <c r="F517" s="39" t="str">
        <f>INDEX('MO Store'!C:C,MATCH('Week Wise OT Hours'!$G517,'MO Store'!$A:$A,0))</f>
        <v>Rice Ave</v>
      </c>
      <c r="G517" s="38">
        <v>174112</v>
      </c>
      <c r="H517" s="40" t="str">
        <f>INDEX('MO Store'!I:I,MATCH('Week Wise OT Hours'!$G517,'MO Store'!$A:$A,0))</f>
        <v>Regular</v>
      </c>
      <c r="I517" s="89" t="s">
        <v>717</v>
      </c>
      <c r="J517" s="90" t="s">
        <v>2671</v>
      </c>
      <c r="K517" s="38">
        <v>0</v>
      </c>
      <c r="L517" s="39">
        <v>0</v>
      </c>
      <c r="M517" s="39">
        <v>0</v>
      </c>
      <c r="N517" s="39">
        <v>0</v>
      </c>
      <c r="O517" s="39">
        <v>0</v>
      </c>
      <c r="P517" s="39">
        <v>0</v>
      </c>
      <c r="Q517" s="39">
        <v>0</v>
      </c>
      <c r="R517" s="39">
        <v>0</v>
      </c>
      <c r="S517" s="39">
        <v>0</v>
      </c>
      <c r="T517" s="39">
        <v>0</v>
      </c>
      <c r="U517" s="39">
        <v>0</v>
      </c>
      <c r="V517" s="39">
        <v>0</v>
      </c>
      <c r="W517" s="39">
        <v>0</v>
      </c>
      <c r="X517" s="39">
        <v>0</v>
      </c>
      <c r="Y517" s="39">
        <v>0</v>
      </c>
      <c r="Z517" s="39">
        <v>0</v>
      </c>
      <c r="AA517" s="39">
        <v>0</v>
      </c>
      <c r="AB517" s="39">
        <v>0</v>
      </c>
      <c r="AC517" s="39">
        <v>0</v>
      </c>
      <c r="AD517" s="39">
        <v>0</v>
      </c>
    </row>
    <row r="518" spans="1:30" x14ac:dyDescent="0.25">
      <c r="A518" s="39" t="str">
        <f>INDEX('MO Store'!D:D,MATCH('Week Wise OT Hours'!$G518,'MO Store'!$A:$A,0))</f>
        <v>Anthony Galichet</v>
      </c>
      <c r="B518" s="39" t="str">
        <f>INDEX('MO Store'!F:F,MATCH('Week Wise OT Hours'!$G518,'MO Store'!$A:$A,0))</f>
        <v>Romio Hamdar</v>
      </c>
      <c r="C518" s="39" t="str">
        <f>INDEX('MO Store'!G:G,MATCH('Week Wise OT Hours'!$G518,'MO Store'!$A:$A,0))</f>
        <v>Suhail Ishaq</v>
      </c>
      <c r="D518" s="39" t="str">
        <f>INDEX('MO Store'!E:E,MATCH('Week Wise OT Hours'!$G518,'MO Store'!$A:$A,0))</f>
        <v>Brittanie Braggs</v>
      </c>
      <c r="E518" s="39" t="str">
        <f>INDEX('MO Store'!B:B,MATCH('Week Wise OT Hours'!$G518,'MO Store'!$A:$A,0))</f>
        <v>Houston North East</v>
      </c>
      <c r="F518" s="39" t="str">
        <f>INDEX('MO Store'!C:C,MATCH('Week Wise OT Hours'!$G518,'MO Store'!$A:$A,0))</f>
        <v>Texas City</v>
      </c>
      <c r="G518" s="38">
        <v>180413</v>
      </c>
      <c r="H518" s="40" t="str">
        <f>INDEX('MO Store'!I:I,MATCH('Week Wise OT Hours'!$G518,'MO Store'!$A:$A,0))</f>
        <v>Regular</v>
      </c>
      <c r="I518" s="89" t="s">
        <v>720</v>
      </c>
      <c r="J518" s="90" t="s">
        <v>2672</v>
      </c>
      <c r="K518" s="38">
        <v>0</v>
      </c>
      <c r="L518" s="39">
        <v>0</v>
      </c>
      <c r="M518" s="39">
        <v>0</v>
      </c>
      <c r="N518" s="39">
        <v>0</v>
      </c>
      <c r="O518" s="39">
        <v>0</v>
      </c>
      <c r="P518" s="39">
        <v>0</v>
      </c>
      <c r="Q518" s="39">
        <v>0</v>
      </c>
      <c r="R518" s="39">
        <v>0</v>
      </c>
      <c r="S518" s="39">
        <v>0</v>
      </c>
      <c r="T518" s="39">
        <v>0</v>
      </c>
      <c r="U518" s="39">
        <v>0</v>
      </c>
      <c r="V518" s="39">
        <v>0</v>
      </c>
      <c r="W518" s="39">
        <v>0</v>
      </c>
      <c r="X518" s="39">
        <v>0</v>
      </c>
      <c r="Y518" s="39">
        <v>0</v>
      </c>
      <c r="Z518" s="39">
        <v>0</v>
      </c>
      <c r="AA518" s="39">
        <v>0</v>
      </c>
      <c r="AB518" s="39">
        <v>0</v>
      </c>
      <c r="AC518" s="39">
        <v>0</v>
      </c>
      <c r="AD518" s="39">
        <v>0</v>
      </c>
    </row>
    <row r="519" spans="1:30" x14ac:dyDescent="0.25">
      <c r="A519" s="39" t="str">
        <f>INDEX('MO Store'!D:D,MATCH('Week Wise OT Hours'!$G519,'MO Store'!$A:$A,0))</f>
        <v>Anthony Galichet</v>
      </c>
      <c r="B519" s="39" t="str">
        <f>INDEX('MO Store'!F:F,MATCH('Week Wise OT Hours'!$G519,'MO Store'!$A:$A,0))</f>
        <v>Romio Hamdar</v>
      </c>
      <c r="C519" s="39" t="str">
        <f>INDEX('MO Store'!G:G,MATCH('Week Wise OT Hours'!$G519,'MO Store'!$A:$A,0))</f>
        <v>Isreal Gomez- Level Up</v>
      </c>
      <c r="D519" s="39" t="str">
        <f>INDEX('MO Store'!E:E,MATCH('Week Wise OT Hours'!$G519,'MO Store'!$A:$A,0))</f>
        <v>Brittanie Braggs</v>
      </c>
      <c r="E519" s="39" t="str">
        <f>INDEX('MO Store'!B:B,MATCH('Week Wise OT Hours'!$G519,'MO Store'!$A:$A,0))</f>
        <v>Houston East</v>
      </c>
      <c r="F519" s="39" t="str">
        <f>INDEX('MO Store'!C:C,MATCH('Week Wise OT Hours'!$G519,'MO Store'!$A:$A,0))</f>
        <v>Angleton Harvin Dr</v>
      </c>
      <c r="G519" s="38">
        <v>180412</v>
      </c>
      <c r="H519" s="40" t="str">
        <f>INDEX('MO Store'!I:I,MATCH('Week Wise OT Hours'!$G519,'MO Store'!$A:$A,0))</f>
        <v>Regular</v>
      </c>
      <c r="I519" s="89" t="s">
        <v>729</v>
      </c>
      <c r="J519" s="90" t="s">
        <v>2673</v>
      </c>
      <c r="K519" s="38">
        <v>0</v>
      </c>
      <c r="L519" s="39">
        <v>0</v>
      </c>
      <c r="M519" s="39">
        <v>0</v>
      </c>
      <c r="N519" s="39">
        <v>0</v>
      </c>
      <c r="O519" s="39">
        <v>0</v>
      </c>
      <c r="P519" s="39">
        <v>0</v>
      </c>
      <c r="Q519" s="39">
        <v>0</v>
      </c>
      <c r="R519" s="39">
        <v>0</v>
      </c>
      <c r="S519" s="39">
        <v>0</v>
      </c>
      <c r="T519" s="39">
        <v>0</v>
      </c>
      <c r="U519" s="39">
        <v>0</v>
      </c>
      <c r="V519" s="39">
        <v>0</v>
      </c>
      <c r="W519" s="39">
        <v>0</v>
      </c>
      <c r="X519" s="39">
        <v>0</v>
      </c>
      <c r="Y519" s="39">
        <v>0</v>
      </c>
      <c r="Z519" s="39">
        <v>0</v>
      </c>
      <c r="AA519" s="39">
        <v>0</v>
      </c>
      <c r="AB519" s="39">
        <v>0</v>
      </c>
      <c r="AC519" s="39">
        <v>0</v>
      </c>
      <c r="AD519" s="39">
        <v>0</v>
      </c>
    </row>
    <row r="520" spans="1:30" x14ac:dyDescent="0.25">
      <c r="A520" s="39" t="str">
        <f>INDEX('MO Store'!D:D,MATCH('Week Wise OT Hours'!$G520,'MO Store'!$A:$A,0))</f>
        <v>Anthony Galichet</v>
      </c>
      <c r="B520" s="39" t="str">
        <f>INDEX('MO Store'!F:F,MATCH('Week Wise OT Hours'!$G520,'MO Store'!$A:$A,0))</f>
        <v>No SD</v>
      </c>
      <c r="C520" s="39" t="str">
        <f>INDEX('MO Store'!G:G,MATCH('Week Wise OT Hours'!$G520,'MO Store'!$A:$A,0))</f>
        <v>Jayme Roraff</v>
      </c>
      <c r="D520" s="39" t="str">
        <f>INDEX('MO Store'!E:E,MATCH('Week Wise OT Hours'!$G520,'MO Store'!$A:$A,0))</f>
        <v>Brittanie Braggs</v>
      </c>
      <c r="E520" s="39" t="str">
        <f>INDEX('MO Store'!B:B,MATCH('Week Wise OT Hours'!$G520,'MO Store'!$A:$A,0))</f>
        <v>Wisconsin West</v>
      </c>
      <c r="F520" s="39" t="str">
        <f>INDEX('MO Store'!C:C,MATCH('Week Wise OT Hours'!$G520,'MO Store'!$A:$A,0))</f>
        <v>PLOVER</v>
      </c>
      <c r="G520" s="38">
        <v>207760</v>
      </c>
      <c r="H520" s="40" t="str">
        <f>INDEX('MO Store'!I:I,MATCH('Week Wise OT Hours'!$G520,'MO Store'!$A:$A,0))</f>
        <v>Flagship</v>
      </c>
      <c r="I520" s="89" t="s">
        <v>700</v>
      </c>
      <c r="J520" s="90" t="s">
        <v>2674</v>
      </c>
      <c r="K520" s="38">
        <v>0</v>
      </c>
      <c r="L520" s="39">
        <v>0</v>
      </c>
      <c r="M520" s="39">
        <v>0</v>
      </c>
      <c r="N520" s="39">
        <v>0</v>
      </c>
      <c r="O520" s="39">
        <v>0</v>
      </c>
      <c r="P520" s="39">
        <v>0</v>
      </c>
      <c r="Q520" s="39">
        <v>0</v>
      </c>
      <c r="R520" s="39">
        <v>0</v>
      </c>
      <c r="S520" s="39">
        <v>0</v>
      </c>
      <c r="T520" s="39">
        <v>0</v>
      </c>
      <c r="U520" s="39">
        <v>0</v>
      </c>
      <c r="V520" s="39">
        <v>0</v>
      </c>
      <c r="W520" s="39">
        <v>0</v>
      </c>
      <c r="X520" s="39">
        <v>0</v>
      </c>
      <c r="Y520" s="39">
        <v>0</v>
      </c>
      <c r="Z520" s="39">
        <v>0</v>
      </c>
      <c r="AA520" s="39">
        <v>0</v>
      </c>
      <c r="AB520" s="39">
        <v>0</v>
      </c>
      <c r="AC520" s="39">
        <v>0</v>
      </c>
      <c r="AD520" s="39">
        <v>0</v>
      </c>
    </row>
    <row r="521" spans="1:30" x14ac:dyDescent="0.25">
      <c r="A521" s="39" t="str">
        <f>INDEX('MO Store'!D:D,MATCH('Week Wise OT Hours'!$G521,'MO Store'!$A:$A,0))</f>
        <v>Anthony Galichet</v>
      </c>
      <c r="B521" s="39" t="str">
        <f>INDEX('MO Store'!F:F,MATCH('Week Wise OT Hours'!$G521,'MO Store'!$A:$A,0))</f>
        <v>No SD</v>
      </c>
      <c r="C521" s="39" t="str">
        <f>INDEX('MO Store'!G:G,MATCH('Week Wise OT Hours'!$G521,'MO Store'!$A:$A,0))</f>
        <v>Jayme Roraff</v>
      </c>
      <c r="D521" s="39" t="str">
        <f>INDEX('MO Store'!E:E,MATCH('Week Wise OT Hours'!$G521,'MO Store'!$A:$A,0))</f>
        <v>Brittanie Braggs</v>
      </c>
      <c r="E521" s="39" t="str">
        <f>INDEX('MO Store'!B:B,MATCH('Week Wise OT Hours'!$G521,'MO Store'!$A:$A,0))</f>
        <v>Wisconsin West</v>
      </c>
      <c r="F521" s="39" t="str">
        <f>INDEX('MO Store'!C:C,MATCH('Week Wise OT Hours'!$G521,'MO Store'!$A:$A,0))</f>
        <v>Sterling</v>
      </c>
      <c r="G521" s="38">
        <v>236188</v>
      </c>
      <c r="H521" s="40" t="str">
        <f>INDEX('MO Store'!I:I,MATCH('Week Wise OT Hours'!$G521,'MO Store'!$A:$A,0))</f>
        <v>Regular</v>
      </c>
      <c r="I521" s="89" t="s">
        <v>730</v>
      </c>
      <c r="J521" s="90" t="s">
        <v>2137</v>
      </c>
      <c r="K521" s="38">
        <v>0</v>
      </c>
      <c r="L521" s="39">
        <v>0</v>
      </c>
      <c r="M521" s="39">
        <v>0</v>
      </c>
      <c r="N521" s="39">
        <v>0</v>
      </c>
      <c r="O521" s="39">
        <v>0</v>
      </c>
      <c r="P521" s="39">
        <v>0</v>
      </c>
      <c r="Q521" s="39">
        <v>0</v>
      </c>
      <c r="R521" s="39">
        <v>0</v>
      </c>
      <c r="S521" s="39">
        <v>0</v>
      </c>
      <c r="T521" s="39">
        <v>0</v>
      </c>
      <c r="U521" s="39">
        <v>0</v>
      </c>
      <c r="V521" s="39">
        <v>0</v>
      </c>
      <c r="W521" s="39">
        <v>0</v>
      </c>
      <c r="X521" s="39">
        <v>0</v>
      </c>
      <c r="Y521" s="39">
        <v>0</v>
      </c>
      <c r="Z521" s="39">
        <v>0</v>
      </c>
      <c r="AA521" s="39">
        <v>0</v>
      </c>
      <c r="AB521" s="39">
        <v>0</v>
      </c>
      <c r="AC521" s="39">
        <v>0</v>
      </c>
      <c r="AD521" s="39">
        <v>0</v>
      </c>
    </row>
    <row r="522" spans="1:30" x14ac:dyDescent="0.25">
      <c r="A522" s="39" t="str">
        <f>INDEX('MO Store'!D:D,MATCH('Week Wise OT Hours'!$G522,'MO Store'!$A:$A,0))</f>
        <v>Anthony Galichet</v>
      </c>
      <c r="B522" s="39" t="str">
        <f>INDEX('MO Store'!F:F,MATCH('Week Wise OT Hours'!$G522,'MO Store'!$A:$A,0))</f>
        <v>Romio Hamdar</v>
      </c>
      <c r="C522" s="39" t="str">
        <f>INDEX('MO Store'!G:G,MATCH('Week Wise OT Hours'!$G522,'MO Store'!$A:$A,0))</f>
        <v>Veronica Ramos</v>
      </c>
      <c r="D522" s="39" t="str">
        <f>INDEX('MO Store'!E:E,MATCH('Week Wise OT Hours'!$G522,'MO Store'!$A:$A,0))</f>
        <v>Brittanie Braggs</v>
      </c>
      <c r="E522" s="39" t="str">
        <f>INDEX('MO Store'!B:B,MATCH('Week Wise OT Hours'!$G522,'MO Store'!$A:$A,0))</f>
        <v>San Antonio/Laredo</v>
      </c>
      <c r="F522" s="39" t="str">
        <f>INDEX('MO Store'!C:C,MATCH('Week Wise OT Hours'!$G522,'MO Store'!$A:$A,0))</f>
        <v>Uvalde</v>
      </c>
      <c r="G522" s="38">
        <v>215747</v>
      </c>
      <c r="H522" s="40" t="str">
        <f>INDEX('MO Store'!I:I,MATCH('Week Wise OT Hours'!$G522,'MO Store'!$A:$A,0))</f>
        <v>Flagship</v>
      </c>
      <c r="I522" s="89" t="s">
        <v>678</v>
      </c>
      <c r="J522" s="90" t="s">
        <v>2675</v>
      </c>
      <c r="K522" s="38">
        <v>0</v>
      </c>
      <c r="L522" s="39">
        <v>0</v>
      </c>
      <c r="M522" s="39">
        <v>0</v>
      </c>
      <c r="N522" s="39">
        <v>0</v>
      </c>
      <c r="O522" s="39">
        <v>0</v>
      </c>
      <c r="P522" s="39">
        <v>0</v>
      </c>
      <c r="Q522" s="39">
        <v>0</v>
      </c>
      <c r="R522" s="39">
        <v>0</v>
      </c>
      <c r="S522" s="39">
        <v>0</v>
      </c>
      <c r="T522" s="39">
        <v>0</v>
      </c>
      <c r="U522" s="39">
        <v>0</v>
      </c>
      <c r="V522" s="39">
        <v>0</v>
      </c>
      <c r="W522" s="39">
        <v>0</v>
      </c>
      <c r="X522" s="39">
        <v>0</v>
      </c>
      <c r="Y522" s="39">
        <v>0</v>
      </c>
      <c r="Z522" s="39">
        <v>0</v>
      </c>
      <c r="AA522" s="39">
        <v>0</v>
      </c>
      <c r="AB522" s="39">
        <v>0</v>
      </c>
      <c r="AC522" s="39">
        <v>0</v>
      </c>
      <c r="AD522" s="39">
        <v>0</v>
      </c>
    </row>
    <row r="523" spans="1:30" x14ac:dyDescent="0.25">
      <c r="A523" s="39" t="str">
        <f>INDEX('MO Store'!D:D,MATCH('Week Wise OT Hours'!$G523,'MO Store'!$A:$A,0))</f>
        <v>Anthony Galichet</v>
      </c>
      <c r="B523" s="39" t="str">
        <f>INDEX('MO Store'!F:F,MATCH('Week Wise OT Hours'!$G523,'MO Store'!$A:$A,0))</f>
        <v>Romio Hamdar</v>
      </c>
      <c r="C523" s="39" t="str">
        <f>INDEX('MO Store'!G:G,MATCH('Week Wise OT Hours'!$G523,'MO Store'!$A:$A,0))</f>
        <v>Colorado Market - No TM</v>
      </c>
      <c r="D523" s="39" t="str">
        <f>INDEX('MO Store'!E:E,MATCH('Week Wise OT Hours'!$G523,'MO Store'!$A:$A,0))</f>
        <v>Brittanie Braggs</v>
      </c>
      <c r="E523" s="39" t="str">
        <f>INDEX('MO Store'!B:B,MATCH('Week Wise OT Hours'!$G523,'MO Store'!$A:$A,0))</f>
        <v>Colorado</v>
      </c>
      <c r="F523" s="39" t="str">
        <f>INDEX('MO Store'!C:C,MATCH('Week Wise OT Hours'!$G523,'MO Store'!$A:$A,0))</f>
        <v>Sand Hill</v>
      </c>
      <c r="G523" s="38">
        <v>195709</v>
      </c>
      <c r="H523" s="40" t="str">
        <f>INDEX('MO Store'!I:I,MATCH('Week Wise OT Hours'!$G523,'MO Store'!$A:$A,0))</f>
        <v>Focus</v>
      </c>
      <c r="I523" s="89" t="s">
        <v>725</v>
      </c>
      <c r="J523" s="90" t="s">
        <v>2173</v>
      </c>
      <c r="K523" s="38">
        <v>0</v>
      </c>
      <c r="L523" s="39">
        <v>0</v>
      </c>
      <c r="M523" s="39">
        <v>0</v>
      </c>
      <c r="N523" s="39">
        <v>0</v>
      </c>
      <c r="O523" s="39">
        <v>0</v>
      </c>
      <c r="P523" s="39">
        <v>0</v>
      </c>
      <c r="Q523" s="39">
        <v>0</v>
      </c>
      <c r="R523" s="39">
        <v>0</v>
      </c>
      <c r="S523" s="39">
        <v>2.4500000000000002</v>
      </c>
      <c r="T523" s="39">
        <v>2.08</v>
      </c>
      <c r="U523" s="39">
        <v>4.0200000000000005</v>
      </c>
      <c r="V523" s="39">
        <v>5.4</v>
      </c>
      <c r="W523" s="39">
        <v>4.5</v>
      </c>
      <c r="X523" s="39">
        <v>10.32</v>
      </c>
      <c r="Y523" s="39">
        <v>0</v>
      </c>
      <c r="Z523" s="39">
        <v>8.5300000000000011</v>
      </c>
      <c r="AA523" s="39">
        <v>1.5</v>
      </c>
      <c r="AB523" s="39">
        <v>0.55000000000000004</v>
      </c>
      <c r="AC523" s="39">
        <v>0</v>
      </c>
      <c r="AD523" s="39">
        <v>2.95</v>
      </c>
    </row>
    <row r="524" spans="1:30" x14ac:dyDescent="0.25">
      <c r="A524" s="39" t="str">
        <f>INDEX('MO Store'!D:D,MATCH('Week Wise OT Hours'!$G524,'MO Store'!$A:$A,0))</f>
        <v>Anthony Galichet</v>
      </c>
      <c r="B524" s="39" t="str">
        <f>INDEX('MO Store'!F:F,MATCH('Week Wise OT Hours'!$G524,'MO Store'!$A:$A,0))</f>
        <v>No SD</v>
      </c>
      <c r="C524" s="39" t="str">
        <f>INDEX('MO Store'!G:G,MATCH('Week Wise OT Hours'!$G524,'MO Store'!$A:$A,0))</f>
        <v>Susu Leong</v>
      </c>
      <c r="D524" s="39" t="str">
        <f>INDEX('MO Store'!E:E,MATCH('Week Wise OT Hours'!$G524,'MO Store'!$A:$A,0))</f>
        <v>Brittanie Braggs</v>
      </c>
      <c r="E524" s="39" t="str">
        <f>INDEX('MO Store'!B:B,MATCH('Week Wise OT Hours'!$G524,'MO Store'!$A:$A,0))</f>
        <v>Arizona</v>
      </c>
      <c r="F524" s="39" t="str">
        <f>INDEX('MO Store'!C:C,MATCH('Week Wise OT Hours'!$G524,'MO Store'!$A:$A,0))</f>
        <v>Old Vail Plaza</v>
      </c>
      <c r="G524" s="38">
        <v>222262</v>
      </c>
      <c r="H524" s="40" t="str">
        <f>INDEX('MO Store'!I:I,MATCH('Week Wise OT Hours'!$G524,'MO Store'!$A:$A,0))</f>
        <v>Regular</v>
      </c>
      <c r="I524" s="89" t="s">
        <v>731</v>
      </c>
      <c r="J524" s="90" t="s">
        <v>2676</v>
      </c>
      <c r="K524" s="38">
        <v>0</v>
      </c>
      <c r="L524" s="39">
        <v>0</v>
      </c>
      <c r="M524" s="39">
        <v>0</v>
      </c>
      <c r="N524" s="39">
        <v>0</v>
      </c>
      <c r="O524" s="39">
        <v>0</v>
      </c>
      <c r="P524" s="39">
        <v>0</v>
      </c>
      <c r="Q524" s="39">
        <v>0</v>
      </c>
      <c r="R524" s="39">
        <v>0</v>
      </c>
      <c r="S524" s="39">
        <v>0</v>
      </c>
      <c r="T524" s="39">
        <v>0</v>
      </c>
      <c r="U524" s="39">
        <v>0</v>
      </c>
      <c r="V524" s="39">
        <v>0</v>
      </c>
      <c r="W524" s="39">
        <v>0</v>
      </c>
      <c r="X524" s="39">
        <v>0</v>
      </c>
      <c r="Y524" s="39">
        <v>0</v>
      </c>
      <c r="Z524" s="39">
        <v>0</v>
      </c>
      <c r="AA524" s="39">
        <v>0</v>
      </c>
      <c r="AB524" s="39">
        <v>0</v>
      </c>
      <c r="AC524" s="39">
        <v>0</v>
      </c>
      <c r="AD524" s="39">
        <v>0</v>
      </c>
    </row>
    <row r="525" spans="1:30" x14ac:dyDescent="0.25">
      <c r="A525" s="39" t="str">
        <f>INDEX('MO Store'!D:D,MATCH('Week Wise OT Hours'!$G525,'MO Store'!$A:$A,0))</f>
        <v>Anthony Galichet</v>
      </c>
      <c r="B525" s="39" t="str">
        <f>INDEX('MO Store'!F:F,MATCH('Week Wise OT Hours'!$G525,'MO Store'!$A:$A,0))</f>
        <v>No SD</v>
      </c>
      <c r="C525" s="39" t="str">
        <f>INDEX('MO Store'!G:G,MATCH('Week Wise OT Hours'!$G525,'MO Store'!$A:$A,0))</f>
        <v>North Carolina Market - No TM</v>
      </c>
      <c r="D525" s="39" t="str">
        <f>INDEX('MO Store'!E:E,MATCH('Week Wise OT Hours'!$G525,'MO Store'!$A:$A,0))</f>
        <v>Brittanie Braggs</v>
      </c>
      <c r="E525" s="39" t="str">
        <f>INDEX('MO Store'!B:B,MATCH('Week Wise OT Hours'!$G525,'MO Store'!$A:$A,0))</f>
        <v>North Carolina</v>
      </c>
      <c r="F525" s="39" t="str">
        <f>INDEX('MO Store'!C:C,MATCH('Week Wise OT Hours'!$G525,'MO Store'!$A:$A,0))</f>
        <v>Winterville NC</v>
      </c>
      <c r="G525" s="38">
        <v>177547</v>
      </c>
      <c r="H525" s="40" t="str">
        <f>INDEX('MO Store'!I:I,MATCH('Week Wise OT Hours'!$G525,'MO Store'!$A:$A,0))</f>
        <v>Regular</v>
      </c>
      <c r="I525" s="89" t="s">
        <v>640</v>
      </c>
      <c r="J525" s="90" t="s">
        <v>2206</v>
      </c>
      <c r="K525" s="38">
        <v>0</v>
      </c>
      <c r="L525" s="39">
        <v>0</v>
      </c>
      <c r="M525" s="39">
        <v>0</v>
      </c>
      <c r="N525" s="39">
        <v>0</v>
      </c>
      <c r="O525" s="39">
        <v>0</v>
      </c>
      <c r="P525" s="39">
        <v>0</v>
      </c>
      <c r="Q525" s="39">
        <v>0</v>
      </c>
      <c r="R525" s="39">
        <v>0</v>
      </c>
      <c r="S525" s="39">
        <v>0</v>
      </c>
      <c r="T525" s="39">
        <v>0</v>
      </c>
      <c r="U525" s="39">
        <v>0</v>
      </c>
      <c r="V525" s="39">
        <v>0</v>
      </c>
      <c r="W525" s="39">
        <v>0</v>
      </c>
      <c r="X525" s="39">
        <v>0</v>
      </c>
      <c r="Y525" s="39">
        <v>0</v>
      </c>
      <c r="Z525" s="39">
        <v>0</v>
      </c>
      <c r="AA525" s="39">
        <v>0</v>
      </c>
      <c r="AB525" s="39">
        <v>0</v>
      </c>
      <c r="AC525" s="39">
        <v>0</v>
      </c>
      <c r="AD525" s="39">
        <v>0</v>
      </c>
    </row>
    <row r="526" spans="1:30" x14ac:dyDescent="0.25">
      <c r="A526" s="39" t="str">
        <f>INDEX('MO Store'!D:D,MATCH('Week Wise OT Hours'!$G526,'MO Store'!$A:$A,0))</f>
        <v>Anthony Galichet</v>
      </c>
      <c r="B526" s="39" t="str">
        <f>INDEX('MO Store'!F:F,MATCH('Week Wise OT Hours'!$G526,'MO Store'!$A:$A,0))</f>
        <v>No SD</v>
      </c>
      <c r="C526" s="39" t="str">
        <f>INDEX('MO Store'!G:G,MATCH('Week Wise OT Hours'!$G526,'MO Store'!$A:$A,0))</f>
        <v>Susu Leong</v>
      </c>
      <c r="D526" s="39" t="str">
        <f>INDEX('MO Store'!E:E,MATCH('Week Wise OT Hours'!$G526,'MO Store'!$A:$A,0))</f>
        <v>Brittanie Braggs</v>
      </c>
      <c r="E526" s="39" t="str">
        <f>INDEX('MO Store'!B:B,MATCH('Week Wise OT Hours'!$G526,'MO Store'!$A:$A,0))</f>
        <v>Arizona</v>
      </c>
      <c r="F526" s="39" t="str">
        <f>INDEX('MO Store'!C:C,MATCH('Week Wise OT Hours'!$G526,'MO Store'!$A:$A,0))</f>
        <v>Bethany Home</v>
      </c>
      <c r="G526" s="38">
        <v>216514</v>
      </c>
      <c r="H526" s="40" t="str">
        <f>INDEX('MO Store'!I:I,MATCH('Week Wise OT Hours'!$G526,'MO Store'!$A:$A,0))</f>
        <v>Regular</v>
      </c>
      <c r="I526" s="89" t="s">
        <v>711</v>
      </c>
      <c r="J526" s="90" t="s">
        <v>2677</v>
      </c>
      <c r="K526" s="38">
        <v>0</v>
      </c>
      <c r="L526" s="39">
        <v>0</v>
      </c>
      <c r="M526" s="39">
        <v>0</v>
      </c>
      <c r="N526" s="39">
        <v>0</v>
      </c>
      <c r="O526" s="39">
        <v>0</v>
      </c>
      <c r="P526" s="39">
        <v>0</v>
      </c>
      <c r="Q526" s="39">
        <v>0</v>
      </c>
      <c r="R526" s="39">
        <v>0</v>
      </c>
      <c r="S526" s="39">
        <v>0</v>
      </c>
      <c r="T526" s="39">
        <v>0</v>
      </c>
      <c r="U526" s="39">
        <v>0</v>
      </c>
      <c r="V526" s="39">
        <v>0</v>
      </c>
      <c r="W526" s="39">
        <v>0</v>
      </c>
      <c r="X526" s="39">
        <v>0</v>
      </c>
      <c r="Y526" s="39">
        <v>0</v>
      </c>
      <c r="Z526" s="39">
        <v>0</v>
      </c>
      <c r="AA526" s="39">
        <v>0</v>
      </c>
      <c r="AB526" s="39">
        <v>0</v>
      </c>
      <c r="AC526" s="39">
        <v>0</v>
      </c>
      <c r="AD526" s="39">
        <v>0</v>
      </c>
    </row>
    <row r="527" spans="1:30" x14ac:dyDescent="0.25">
      <c r="A527" s="39" t="str">
        <f>INDEX('MO Store'!D:D,MATCH('Week Wise OT Hours'!$G527,'MO Store'!$A:$A,0))</f>
        <v>Anthony Galichet</v>
      </c>
      <c r="B527" s="39" t="str">
        <f>INDEX('MO Store'!F:F,MATCH('Week Wise OT Hours'!$G527,'MO Store'!$A:$A,0))</f>
        <v>No SD</v>
      </c>
      <c r="C527" s="39" t="str">
        <f>INDEX('MO Store'!G:G,MATCH('Week Wise OT Hours'!$G527,'MO Store'!$A:$A,0))</f>
        <v>Jayme Roraff</v>
      </c>
      <c r="D527" s="39" t="str">
        <f>INDEX('MO Store'!E:E,MATCH('Week Wise OT Hours'!$G527,'MO Store'!$A:$A,0))</f>
        <v>Brittanie Braggs</v>
      </c>
      <c r="E527" s="39" t="str">
        <f>INDEX('MO Store'!B:B,MATCH('Week Wise OT Hours'!$G527,'MO Store'!$A:$A,0))</f>
        <v>Wisconsin West</v>
      </c>
      <c r="F527" s="39" t="str">
        <f>INDEX('MO Store'!C:C,MATCH('Week Wise OT Hours'!$G527,'MO Store'!$A:$A,0))</f>
        <v>APPLETON</v>
      </c>
      <c r="G527" s="38">
        <v>207757</v>
      </c>
      <c r="H527" s="40" t="str">
        <f>INDEX('MO Store'!I:I,MATCH('Week Wise OT Hours'!$G527,'MO Store'!$A:$A,0))</f>
        <v>Battleship</v>
      </c>
      <c r="I527" s="89" t="s">
        <v>732</v>
      </c>
      <c r="J527" s="90" t="s">
        <v>2678</v>
      </c>
      <c r="K527" s="38">
        <v>0</v>
      </c>
      <c r="L527" s="39">
        <v>0</v>
      </c>
      <c r="M527" s="39">
        <v>0</v>
      </c>
      <c r="N527" s="39">
        <v>0</v>
      </c>
      <c r="O527" s="39">
        <v>0</v>
      </c>
      <c r="P527" s="39">
        <v>0</v>
      </c>
      <c r="Q527" s="39">
        <v>0</v>
      </c>
      <c r="R527" s="39">
        <v>0</v>
      </c>
      <c r="S527" s="39">
        <v>0</v>
      </c>
      <c r="T527" s="39">
        <v>0</v>
      </c>
      <c r="U527" s="39">
        <v>0</v>
      </c>
      <c r="V527" s="39">
        <v>0</v>
      </c>
      <c r="W527" s="39">
        <v>0</v>
      </c>
      <c r="X527" s="39">
        <v>0</v>
      </c>
      <c r="Y527" s="39">
        <v>0</v>
      </c>
      <c r="Z527" s="39">
        <v>0</v>
      </c>
      <c r="AA527" s="39">
        <v>0</v>
      </c>
      <c r="AB527" s="39">
        <v>0</v>
      </c>
      <c r="AC527" s="39">
        <v>0</v>
      </c>
      <c r="AD527" s="39">
        <v>0</v>
      </c>
    </row>
    <row r="528" spans="1:30" x14ac:dyDescent="0.25">
      <c r="A528" s="39" t="str">
        <f>INDEX('MO Store'!D:D,MATCH('Week Wise OT Hours'!$G528,'MO Store'!$A:$A,0))</f>
        <v>Anthony Galichet</v>
      </c>
      <c r="B528" s="39" t="str">
        <f>INDEX('MO Store'!F:F,MATCH('Week Wise OT Hours'!$G528,'MO Store'!$A:$A,0))</f>
        <v>No SD</v>
      </c>
      <c r="C528" s="39" t="str">
        <f>INDEX('MO Store'!G:G,MATCH('Week Wise OT Hours'!$G528,'MO Store'!$A:$A,0))</f>
        <v>Jayme Roraff</v>
      </c>
      <c r="D528" s="39" t="str">
        <f>INDEX('MO Store'!E:E,MATCH('Week Wise OT Hours'!$G528,'MO Store'!$A:$A,0))</f>
        <v>Brittanie Braggs</v>
      </c>
      <c r="E528" s="39" t="str">
        <f>INDEX('MO Store'!B:B,MATCH('Week Wise OT Hours'!$G528,'MO Store'!$A:$A,0))</f>
        <v>Wisconsin West</v>
      </c>
      <c r="F528" s="39" t="str">
        <f>INDEX('MO Store'!C:C,MATCH('Week Wise OT Hours'!$G528,'MO Store'!$A:$A,0))</f>
        <v>Richland Center</v>
      </c>
      <c r="G528" s="38">
        <v>240355</v>
      </c>
      <c r="H528" s="40" t="str">
        <f>INDEX('MO Store'!I:I,MATCH('Week Wise OT Hours'!$G528,'MO Store'!$A:$A,0))</f>
        <v>Regular</v>
      </c>
      <c r="I528" s="89" t="s">
        <v>701</v>
      </c>
      <c r="J528" s="90" t="s">
        <v>2679</v>
      </c>
      <c r="K528" s="38">
        <v>0</v>
      </c>
      <c r="L528" s="39">
        <v>0</v>
      </c>
      <c r="M528" s="39">
        <v>0</v>
      </c>
      <c r="N528" s="39">
        <v>0</v>
      </c>
      <c r="O528" s="39">
        <v>0</v>
      </c>
      <c r="P528" s="39">
        <v>0</v>
      </c>
      <c r="Q528" s="39">
        <v>0</v>
      </c>
      <c r="R528" s="39">
        <v>0</v>
      </c>
      <c r="S528" s="39">
        <v>0</v>
      </c>
      <c r="T528" s="39">
        <v>0</v>
      </c>
      <c r="U528" s="39">
        <v>0</v>
      </c>
      <c r="V528" s="39">
        <v>0</v>
      </c>
      <c r="W528" s="39">
        <v>0</v>
      </c>
      <c r="X528" s="39">
        <v>0</v>
      </c>
      <c r="Y528" s="39">
        <v>0</v>
      </c>
      <c r="Z528" s="39">
        <v>0</v>
      </c>
      <c r="AA528" s="39">
        <v>0</v>
      </c>
      <c r="AB528" s="39">
        <v>0</v>
      </c>
      <c r="AC528" s="39">
        <v>0</v>
      </c>
      <c r="AD528" s="39">
        <v>0</v>
      </c>
    </row>
    <row r="529" spans="1:30" x14ac:dyDescent="0.25">
      <c r="A529" s="39" t="str">
        <f>INDEX('MO Store'!D:D,MATCH('Week Wise OT Hours'!$G529,'MO Store'!$A:$A,0))</f>
        <v>Anthony Galichet</v>
      </c>
      <c r="B529" s="39" t="str">
        <f>INDEX('MO Store'!F:F,MATCH('Week Wise OT Hours'!$G529,'MO Store'!$A:$A,0))</f>
        <v>Romio Hamdar</v>
      </c>
      <c r="C529" s="39" t="str">
        <f>INDEX('MO Store'!G:G,MATCH('Week Wise OT Hours'!$G529,'MO Store'!$A:$A,0))</f>
        <v>Austin TM</v>
      </c>
      <c r="D529" s="39" t="str">
        <f>INDEX('MO Store'!E:E,MATCH('Week Wise OT Hours'!$G529,'MO Store'!$A:$A,0))</f>
        <v>Brittanie Braggs</v>
      </c>
      <c r="E529" s="39" t="str">
        <f>INDEX('MO Store'!B:B,MATCH('Week Wise OT Hours'!$G529,'MO Store'!$A:$A,0))</f>
        <v>Austin</v>
      </c>
      <c r="F529" s="39" t="str">
        <f>INDEX('MO Store'!C:C,MATCH('Week Wise OT Hours'!$G529,'MO Store'!$A:$A,0))</f>
        <v>OLTORF</v>
      </c>
      <c r="G529" s="38">
        <v>176020</v>
      </c>
      <c r="H529" s="40" t="str">
        <f>INDEX('MO Store'!I:I,MATCH('Week Wise OT Hours'!$G529,'MO Store'!$A:$A,0))</f>
        <v>Regular</v>
      </c>
      <c r="I529" s="89" t="s">
        <v>736</v>
      </c>
      <c r="J529" s="90" t="s">
        <v>2680</v>
      </c>
      <c r="K529" s="38">
        <v>0</v>
      </c>
      <c r="L529" s="39">
        <v>0</v>
      </c>
      <c r="M529" s="39">
        <v>0</v>
      </c>
      <c r="N529" s="39">
        <v>0</v>
      </c>
      <c r="O529" s="39">
        <v>0</v>
      </c>
      <c r="P529" s="39">
        <v>0</v>
      </c>
      <c r="Q529" s="39">
        <v>0</v>
      </c>
      <c r="R529" s="39">
        <v>0</v>
      </c>
      <c r="S529" s="39">
        <v>0</v>
      </c>
      <c r="T529" s="39">
        <v>0</v>
      </c>
      <c r="U529" s="39">
        <v>0</v>
      </c>
      <c r="V529" s="39">
        <v>0</v>
      </c>
      <c r="W529" s="39">
        <v>0</v>
      </c>
      <c r="X529" s="39">
        <v>0</v>
      </c>
      <c r="Y529" s="39">
        <v>0</v>
      </c>
      <c r="Z529" s="39">
        <v>0</v>
      </c>
      <c r="AA529" s="39">
        <v>0</v>
      </c>
      <c r="AB529" s="39">
        <v>0</v>
      </c>
      <c r="AC529" s="39">
        <v>0</v>
      </c>
      <c r="AD529" s="39">
        <v>0</v>
      </c>
    </row>
    <row r="530" spans="1:30" x14ac:dyDescent="0.25">
      <c r="A530" s="39" t="str">
        <f>INDEX('MO Store'!D:D,MATCH('Week Wise OT Hours'!$G530,'MO Store'!$A:$A,0))</f>
        <v>Anthony Galichet</v>
      </c>
      <c r="B530" s="39" t="str">
        <f>INDEX('MO Store'!F:F,MATCH('Week Wise OT Hours'!$G530,'MO Store'!$A:$A,0))</f>
        <v>No SD</v>
      </c>
      <c r="C530" s="39" t="str">
        <f>INDEX('MO Store'!G:G,MATCH('Week Wise OT Hours'!$G530,'MO Store'!$A:$A,0))</f>
        <v>Jayme Roraff</v>
      </c>
      <c r="D530" s="39" t="str">
        <f>INDEX('MO Store'!E:E,MATCH('Week Wise OT Hours'!$G530,'MO Store'!$A:$A,0))</f>
        <v>Brittanie Braggs</v>
      </c>
      <c r="E530" s="39" t="str">
        <f>INDEX('MO Store'!B:B,MATCH('Week Wise OT Hours'!$G530,'MO Store'!$A:$A,0))</f>
        <v>Wisconsin East</v>
      </c>
      <c r="F530" s="39" t="str">
        <f>INDEX('MO Store'!C:C,MATCH('Week Wise OT Hours'!$G530,'MO Store'!$A:$A,0))</f>
        <v>WAUKESHA</v>
      </c>
      <c r="G530" s="38">
        <v>176115</v>
      </c>
      <c r="H530" s="40" t="str">
        <f>INDEX('MO Store'!I:I,MATCH('Week Wise OT Hours'!$G530,'MO Store'!$A:$A,0))</f>
        <v>Regular</v>
      </c>
      <c r="I530" s="89" t="s">
        <v>726</v>
      </c>
      <c r="J530" s="90" t="s">
        <v>2681</v>
      </c>
      <c r="K530" s="38">
        <v>0</v>
      </c>
      <c r="L530" s="39">
        <v>0</v>
      </c>
      <c r="M530" s="39">
        <v>0</v>
      </c>
      <c r="N530" s="39">
        <v>0</v>
      </c>
      <c r="O530" s="39">
        <v>0</v>
      </c>
      <c r="P530" s="39">
        <v>0</v>
      </c>
      <c r="Q530" s="39">
        <v>0</v>
      </c>
      <c r="R530" s="39">
        <v>0</v>
      </c>
      <c r="S530" s="39">
        <v>0</v>
      </c>
      <c r="T530" s="39">
        <v>0</v>
      </c>
      <c r="U530" s="39">
        <v>0</v>
      </c>
      <c r="V530" s="39">
        <v>0</v>
      </c>
      <c r="W530" s="39">
        <v>0</v>
      </c>
      <c r="X530" s="39">
        <v>0</v>
      </c>
      <c r="Y530" s="39">
        <v>0</v>
      </c>
      <c r="Z530" s="39">
        <v>0</v>
      </c>
      <c r="AA530" s="39">
        <v>0</v>
      </c>
      <c r="AB530" s="39">
        <v>0</v>
      </c>
      <c r="AC530" s="39">
        <v>0</v>
      </c>
      <c r="AD530" s="39">
        <v>0</v>
      </c>
    </row>
    <row r="531" spans="1:30" x14ac:dyDescent="0.25">
      <c r="A531" s="39" t="str">
        <f>INDEX('MO Store'!D:D,MATCH('Week Wise OT Hours'!$G531,'MO Store'!$A:$A,0))</f>
        <v>Anthony Galichet</v>
      </c>
      <c r="B531" s="39" t="str">
        <f>INDEX('MO Store'!F:F,MATCH('Week Wise OT Hours'!$G531,'MO Store'!$A:$A,0))</f>
        <v>No SD</v>
      </c>
      <c r="C531" s="39" t="str">
        <f>INDEX('MO Store'!G:G,MATCH('Week Wise OT Hours'!$G531,'MO Store'!$A:$A,0))</f>
        <v>Jayme Roraff</v>
      </c>
      <c r="D531" s="39" t="str">
        <f>INDEX('MO Store'!E:E,MATCH('Week Wise OT Hours'!$G531,'MO Store'!$A:$A,0))</f>
        <v>Brittanie Braggs</v>
      </c>
      <c r="E531" s="39" t="str">
        <f>INDEX('MO Store'!B:B,MATCH('Week Wise OT Hours'!$G531,'MO Store'!$A:$A,0))</f>
        <v>Wisconsin East</v>
      </c>
      <c r="F531" s="39" t="str">
        <f>INDEX('MO Store'!C:C,MATCH('Week Wise OT Hours'!$G531,'MO Store'!$A:$A,0))</f>
        <v>Sturgeon Bay</v>
      </c>
      <c r="G531" s="38">
        <v>240558</v>
      </c>
      <c r="H531" s="40" t="str">
        <f>INDEX('MO Store'!I:I,MATCH('Week Wise OT Hours'!$G531,'MO Store'!$A:$A,0))</f>
        <v>Regular</v>
      </c>
      <c r="I531" s="89" t="s">
        <v>714</v>
      </c>
      <c r="J531" s="90" t="s">
        <v>2110</v>
      </c>
      <c r="K531" s="38">
        <v>0</v>
      </c>
      <c r="L531" s="39">
        <v>0</v>
      </c>
      <c r="M531" s="39">
        <v>0</v>
      </c>
      <c r="N531" s="39">
        <v>0</v>
      </c>
      <c r="O531" s="39">
        <v>0</v>
      </c>
      <c r="P531" s="39">
        <v>0.62</v>
      </c>
      <c r="Q531" s="39">
        <v>0.97</v>
      </c>
      <c r="R531" s="39">
        <v>0</v>
      </c>
      <c r="S531" s="39">
        <v>0</v>
      </c>
      <c r="T531" s="39">
        <v>0.44</v>
      </c>
      <c r="U531" s="39">
        <v>0</v>
      </c>
      <c r="V531" s="39">
        <v>0</v>
      </c>
      <c r="W531" s="39">
        <v>0</v>
      </c>
      <c r="X531" s="39">
        <v>0</v>
      </c>
      <c r="Y531" s="39">
        <v>0</v>
      </c>
      <c r="Z531" s="39">
        <v>0</v>
      </c>
      <c r="AA531" s="39">
        <v>0</v>
      </c>
      <c r="AB531" s="39">
        <v>0</v>
      </c>
      <c r="AC531" s="39">
        <v>0</v>
      </c>
      <c r="AD531" s="39">
        <v>0</v>
      </c>
    </row>
    <row r="532" spans="1:30" x14ac:dyDescent="0.25">
      <c r="A532" s="39" t="str">
        <f>INDEX('MO Store'!D:D,MATCH('Week Wise OT Hours'!$G532,'MO Store'!$A:$A,0))</f>
        <v>Anthony Galichet</v>
      </c>
      <c r="B532" s="39" t="str">
        <f>INDEX('MO Store'!F:F,MATCH('Week Wise OT Hours'!$G532,'MO Store'!$A:$A,0))</f>
        <v>Romio Hamdar</v>
      </c>
      <c r="C532" s="39" t="str">
        <f>INDEX('MO Store'!G:G,MATCH('Week Wise OT Hours'!$G532,'MO Store'!$A:$A,0))</f>
        <v>Suhail Ishaq</v>
      </c>
      <c r="D532" s="39" t="str">
        <f>INDEX('MO Store'!E:E,MATCH('Week Wise OT Hours'!$G532,'MO Store'!$A:$A,0))</f>
        <v>Brittanie Braggs</v>
      </c>
      <c r="E532" s="39" t="str">
        <f>INDEX('MO Store'!B:B,MATCH('Week Wise OT Hours'!$G532,'MO Store'!$A:$A,0))</f>
        <v>Houston North East</v>
      </c>
      <c r="F532" s="39" t="str">
        <f>INDEX('MO Store'!C:C,MATCH('Week Wise OT Hours'!$G532,'MO Store'!$A:$A,0))</f>
        <v>Texas City</v>
      </c>
      <c r="G532" s="38">
        <v>180413</v>
      </c>
      <c r="H532" s="40" t="str">
        <f>INDEX('MO Store'!I:I,MATCH('Week Wise OT Hours'!$G532,'MO Store'!$A:$A,0))</f>
        <v>Regular</v>
      </c>
      <c r="I532" s="89" t="s">
        <v>644</v>
      </c>
      <c r="J532" s="90" t="s">
        <v>2682</v>
      </c>
      <c r="K532" s="38">
        <v>0</v>
      </c>
      <c r="L532" s="39">
        <v>0</v>
      </c>
      <c r="M532" s="39">
        <v>0</v>
      </c>
      <c r="N532" s="39">
        <v>0</v>
      </c>
      <c r="O532" s="39">
        <v>0</v>
      </c>
      <c r="P532" s="39">
        <v>0</v>
      </c>
      <c r="Q532" s="39">
        <v>0</v>
      </c>
      <c r="R532" s="39">
        <v>0</v>
      </c>
      <c r="S532" s="39">
        <v>0</v>
      </c>
      <c r="T532" s="39">
        <v>0</v>
      </c>
      <c r="U532" s="39">
        <v>0</v>
      </c>
      <c r="V532" s="39">
        <v>0</v>
      </c>
      <c r="W532" s="39">
        <v>0</v>
      </c>
      <c r="X532" s="39">
        <v>0</v>
      </c>
      <c r="Y532" s="39">
        <v>0</v>
      </c>
      <c r="Z532" s="39">
        <v>0</v>
      </c>
      <c r="AA532" s="39">
        <v>0</v>
      </c>
      <c r="AB532" s="39">
        <v>0</v>
      </c>
      <c r="AC532" s="39">
        <v>0</v>
      </c>
      <c r="AD532" s="39">
        <v>0</v>
      </c>
    </row>
    <row r="533" spans="1:30" x14ac:dyDescent="0.25">
      <c r="A533" s="39" t="str">
        <f>INDEX('MO Store'!D:D,MATCH('Week Wise OT Hours'!$G533,'MO Store'!$A:$A,0))</f>
        <v>Anthony Galichet</v>
      </c>
      <c r="B533" s="39" t="str">
        <f>INDEX('MO Store'!F:F,MATCH('Week Wise OT Hours'!$G533,'MO Store'!$A:$A,0))</f>
        <v>No SD</v>
      </c>
      <c r="C533" s="39" t="str">
        <f>INDEX('MO Store'!G:G,MATCH('Week Wise OT Hours'!$G533,'MO Store'!$A:$A,0))</f>
        <v>North Carolina Market - No TM</v>
      </c>
      <c r="D533" s="39" t="str">
        <f>INDEX('MO Store'!E:E,MATCH('Week Wise OT Hours'!$G533,'MO Store'!$A:$A,0))</f>
        <v>Brittanie Braggs</v>
      </c>
      <c r="E533" s="39" t="str">
        <f>INDEX('MO Store'!B:B,MATCH('Week Wise OT Hours'!$G533,'MO Store'!$A:$A,0))</f>
        <v>North Carolina</v>
      </c>
      <c r="F533" s="39" t="str">
        <f>INDEX('MO Store'!C:C,MATCH('Week Wise OT Hours'!$G533,'MO Store'!$A:$A,0))</f>
        <v>Winterville NC</v>
      </c>
      <c r="G533" s="38">
        <v>177547</v>
      </c>
      <c r="H533" s="40" t="str">
        <f>INDEX('MO Store'!I:I,MATCH('Week Wise OT Hours'!$G533,'MO Store'!$A:$A,0))</f>
        <v>Regular</v>
      </c>
      <c r="I533" s="89" t="s">
        <v>734</v>
      </c>
      <c r="J533" s="90" t="s">
        <v>2683</v>
      </c>
      <c r="K533" s="38">
        <v>0</v>
      </c>
      <c r="L533" s="39">
        <v>0</v>
      </c>
      <c r="M533" s="39">
        <v>0</v>
      </c>
      <c r="N533" s="39">
        <v>0</v>
      </c>
      <c r="O533" s="39">
        <v>0</v>
      </c>
      <c r="P533" s="39">
        <v>0</v>
      </c>
      <c r="Q533" s="39">
        <v>0</v>
      </c>
      <c r="R533" s="39">
        <v>0</v>
      </c>
      <c r="S533" s="39">
        <v>0</v>
      </c>
      <c r="T533" s="39">
        <v>0</v>
      </c>
      <c r="U533" s="39">
        <v>0</v>
      </c>
      <c r="V533" s="39">
        <v>0</v>
      </c>
      <c r="W533" s="39">
        <v>0</v>
      </c>
      <c r="X533" s="39">
        <v>0</v>
      </c>
      <c r="Y533" s="39">
        <v>0</v>
      </c>
      <c r="Z533" s="39">
        <v>0</v>
      </c>
      <c r="AA533" s="39">
        <v>0</v>
      </c>
      <c r="AB533" s="39">
        <v>0</v>
      </c>
      <c r="AC533" s="39">
        <v>0</v>
      </c>
      <c r="AD533" s="39">
        <v>0</v>
      </c>
    </row>
    <row r="534" spans="1:30" x14ac:dyDescent="0.25">
      <c r="A534" s="39" t="str">
        <f>INDEX('MO Store'!D:D,MATCH('Week Wise OT Hours'!$G534,'MO Store'!$A:$A,0))</f>
        <v>Anthony Galichet</v>
      </c>
      <c r="B534" s="39" t="str">
        <f>INDEX('MO Store'!F:F,MATCH('Week Wise OT Hours'!$G534,'MO Store'!$A:$A,0))</f>
        <v>No SD</v>
      </c>
      <c r="C534" s="39" t="str">
        <f>INDEX('MO Store'!G:G,MATCH('Week Wise OT Hours'!$G534,'MO Store'!$A:$A,0))</f>
        <v>Susu Leong</v>
      </c>
      <c r="D534" s="39" t="str">
        <f>INDEX('MO Store'!E:E,MATCH('Week Wise OT Hours'!$G534,'MO Store'!$A:$A,0))</f>
        <v>Brittanie Braggs</v>
      </c>
      <c r="E534" s="39" t="str">
        <f>INDEX('MO Store'!B:B,MATCH('Week Wise OT Hours'!$G534,'MO Store'!$A:$A,0))</f>
        <v>Arizona</v>
      </c>
      <c r="F534" s="39" t="str">
        <f>INDEX('MO Store'!C:C,MATCH('Week Wise OT Hours'!$G534,'MO Store'!$A:$A,0))</f>
        <v>Buffalo Spot</v>
      </c>
      <c r="G534" s="38">
        <v>178109</v>
      </c>
      <c r="H534" s="40" t="str">
        <f>INDEX('MO Store'!I:I,MATCH('Week Wise OT Hours'!$G534,'MO Store'!$A:$A,0))</f>
        <v>Battleship</v>
      </c>
      <c r="I534" s="89" t="s">
        <v>696</v>
      </c>
      <c r="J534" s="90" t="s">
        <v>2684</v>
      </c>
      <c r="K534" s="38">
        <v>0</v>
      </c>
      <c r="L534" s="39">
        <v>0</v>
      </c>
      <c r="M534" s="39">
        <v>0</v>
      </c>
      <c r="N534" s="39">
        <v>0</v>
      </c>
      <c r="O534" s="39">
        <v>0</v>
      </c>
      <c r="P534" s="39">
        <v>0</v>
      </c>
      <c r="Q534" s="39">
        <v>0</v>
      </c>
      <c r="R534" s="39">
        <v>0</v>
      </c>
      <c r="S534" s="39">
        <v>0</v>
      </c>
      <c r="T534" s="39">
        <v>0</v>
      </c>
      <c r="U534" s="39">
        <v>0</v>
      </c>
      <c r="V534" s="39">
        <v>0</v>
      </c>
      <c r="W534" s="39">
        <v>0</v>
      </c>
      <c r="X534" s="39">
        <v>0</v>
      </c>
      <c r="Y534" s="39">
        <v>0</v>
      </c>
      <c r="Z534" s="39">
        <v>0</v>
      </c>
      <c r="AA534" s="39">
        <v>0</v>
      </c>
      <c r="AB534" s="39">
        <v>0</v>
      </c>
      <c r="AC534" s="39">
        <v>0</v>
      </c>
      <c r="AD534" s="39">
        <v>0</v>
      </c>
    </row>
    <row r="535" spans="1:30" x14ac:dyDescent="0.25">
      <c r="A535" s="39" t="str">
        <f>INDEX('MO Store'!D:D,MATCH('Week Wise OT Hours'!$G535,'MO Store'!$A:$A,0))</f>
        <v>Anthony Galichet</v>
      </c>
      <c r="B535" s="39" t="str">
        <f>INDEX('MO Store'!F:F,MATCH('Week Wise OT Hours'!$G535,'MO Store'!$A:$A,0))</f>
        <v>No SD</v>
      </c>
      <c r="C535" s="39" t="str">
        <f>INDEX('MO Store'!G:G,MATCH('Week Wise OT Hours'!$G535,'MO Store'!$A:$A,0))</f>
        <v>Jayme Roraff</v>
      </c>
      <c r="D535" s="39" t="str">
        <f>INDEX('MO Store'!E:E,MATCH('Week Wise OT Hours'!$G535,'MO Store'!$A:$A,0))</f>
        <v>Brittanie Braggs</v>
      </c>
      <c r="E535" s="39" t="str">
        <f>INDEX('MO Store'!B:B,MATCH('Week Wise OT Hours'!$G535,'MO Store'!$A:$A,0))</f>
        <v>Wisconsin East</v>
      </c>
      <c r="F535" s="39" t="str">
        <f>INDEX('MO Store'!C:C,MATCH('Week Wise OT Hours'!$G535,'MO Store'!$A:$A,0))</f>
        <v>WAUKESHA</v>
      </c>
      <c r="G535" s="38">
        <v>176115</v>
      </c>
      <c r="H535" s="40" t="str">
        <f>INDEX('MO Store'!I:I,MATCH('Week Wise OT Hours'!$G535,'MO Store'!$A:$A,0))</f>
        <v>Regular</v>
      </c>
      <c r="I535" s="89" t="s">
        <v>745</v>
      </c>
      <c r="J535" s="90" t="s">
        <v>2685</v>
      </c>
      <c r="K535" s="38">
        <v>0</v>
      </c>
      <c r="L535" s="39">
        <v>0</v>
      </c>
      <c r="M535" s="39">
        <v>0</v>
      </c>
      <c r="N535" s="39">
        <v>0</v>
      </c>
      <c r="O535" s="39">
        <v>0</v>
      </c>
      <c r="P535" s="39">
        <v>0</v>
      </c>
      <c r="Q535" s="39">
        <v>0</v>
      </c>
      <c r="R535" s="39">
        <v>0</v>
      </c>
      <c r="S535" s="39">
        <v>0</v>
      </c>
      <c r="T535" s="39">
        <v>0</v>
      </c>
      <c r="U535" s="39">
        <v>0</v>
      </c>
      <c r="V535" s="39">
        <v>0</v>
      </c>
      <c r="W535" s="39">
        <v>0</v>
      </c>
      <c r="X535" s="39">
        <v>0</v>
      </c>
      <c r="Y535" s="39">
        <v>0</v>
      </c>
      <c r="Z535" s="39">
        <v>0</v>
      </c>
      <c r="AA535" s="39">
        <v>0</v>
      </c>
      <c r="AB535" s="39">
        <v>0</v>
      </c>
      <c r="AC535" s="39">
        <v>0</v>
      </c>
      <c r="AD535" s="39">
        <v>0</v>
      </c>
    </row>
    <row r="536" spans="1:30" x14ac:dyDescent="0.25">
      <c r="A536" s="39" t="str">
        <f>INDEX('MO Store'!D:D,MATCH('Week Wise OT Hours'!$G536,'MO Store'!$A:$A,0))</f>
        <v>Anthony Galichet</v>
      </c>
      <c r="B536" s="39" t="str">
        <f>INDEX('MO Store'!F:F,MATCH('Week Wise OT Hours'!$G536,'MO Store'!$A:$A,0))</f>
        <v>No SD</v>
      </c>
      <c r="C536" s="39" t="str">
        <f>INDEX('MO Store'!G:G,MATCH('Week Wise OT Hours'!$G536,'MO Store'!$A:$A,0))</f>
        <v>Susu Leong</v>
      </c>
      <c r="D536" s="39" t="str">
        <f>INDEX('MO Store'!E:E,MATCH('Week Wise OT Hours'!$G536,'MO Store'!$A:$A,0))</f>
        <v>Brittanie Braggs</v>
      </c>
      <c r="E536" s="39" t="str">
        <f>INDEX('MO Store'!B:B,MATCH('Week Wise OT Hours'!$G536,'MO Store'!$A:$A,0))</f>
        <v>Arizona</v>
      </c>
      <c r="F536" s="39" t="str">
        <f>INDEX('MO Store'!C:C,MATCH('Week Wise OT Hours'!$G536,'MO Store'!$A:$A,0))</f>
        <v>VAL VISTA</v>
      </c>
      <c r="G536" s="38">
        <v>176995</v>
      </c>
      <c r="H536" s="40" t="str">
        <f>INDEX('MO Store'!I:I,MATCH('Week Wise OT Hours'!$G536,'MO Store'!$A:$A,0))</f>
        <v>Regular</v>
      </c>
      <c r="I536" s="89" t="s">
        <v>742</v>
      </c>
      <c r="J536" s="90" t="s">
        <v>1921</v>
      </c>
      <c r="K536" s="38">
        <v>0</v>
      </c>
      <c r="L536" s="39">
        <v>0</v>
      </c>
      <c r="M536" s="39">
        <v>0</v>
      </c>
      <c r="N536" s="39">
        <v>0</v>
      </c>
      <c r="O536" s="39">
        <v>0</v>
      </c>
      <c r="P536" s="39">
        <v>0</v>
      </c>
      <c r="Q536" s="39">
        <v>0</v>
      </c>
      <c r="R536" s="39">
        <v>0</v>
      </c>
      <c r="S536" s="39">
        <v>0</v>
      </c>
      <c r="T536" s="39">
        <v>0</v>
      </c>
      <c r="U536" s="39">
        <v>0</v>
      </c>
      <c r="V536" s="39">
        <v>0</v>
      </c>
      <c r="W536" s="39">
        <v>0</v>
      </c>
      <c r="X536" s="39">
        <v>0</v>
      </c>
      <c r="Y536" s="39">
        <v>0</v>
      </c>
      <c r="Z536" s="39">
        <v>0</v>
      </c>
      <c r="AA536" s="39">
        <v>0</v>
      </c>
      <c r="AB536" s="39">
        <v>0</v>
      </c>
      <c r="AC536" s="39">
        <v>0</v>
      </c>
      <c r="AD536" s="39">
        <v>0</v>
      </c>
    </row>
    <row r="537" spans="1:30" x14ac:dyDescent="0.25">
      <c r="A537" s="39" t="str">
        <f>INDEX('MO Store'!D:D,MATCH('Week Wise OT Hours'!$G537,'MO Store'!$A:$A,0))</f>
        <v>Anthony Galichet</v>
      </c>
      <c r="B537" s="39" t="str">
        <f>INDEX('MO Store'!F:F,MATCH('Week Wise OT Hours'!$G537,'MO Store'!$A:$A,0))</f>
        <v>Romio Hamdar</v>
      </c>
      <c r="C537" s="39" t="str">
        <f>INDEX('MO Store'!G:G,MATCH('Week Wise OT Hours'!$G537,'MO Store'!$A:$A,0))</f>
        <v>Colorado Market - No TM</v>
      </c>
      <c r="D537" s="39" t="str">
        <f>INDEX('MO Store'!E:E,MATCH('Week Wise OT Hours'!$G537,'MO Store'!$A:$A,0))</f>
        <v>Brittanie Braggs</v>
      </c>
      <c r="E537" s="39" t="str">
        <f>INDEX('MO Store'!B:B,MATCH('Week Wise OT Hours'!$G537,'MO Store'!$A:$A,0))</f>
        <v>Colorado</v>
      </c>
      <c r="F537" s="39" t="str">
        <f>INDEX('MO Store'!C:C,MATCH('Week Wise OT Hours'!$G537,'MO Store'!$A:$A,0))</f>
        <v>Interquest</v>
      </c>
      <c r="G537" s="38">
        <v>241356</v>
      </c>
      <c r="H537" s="40" t="str">
        <f>INDEX('MO Store'!I:I,MATCH('Week Wise OT Hours'!$G537,'MO Store'!$A:$A,0))</f>
        <v>Regular</v>
      </c>
      <c r="I537" s="89" t="s">
        <v>750</v>
      </c>
      <c r="J537" s="90" t="s">
        <v>2686</v>
      </c>
      <c r="K537" s="38">
        <v>0</v>
      </c>
      <c r="L537" s="39">
        <v>0</v>
      </c>
      <c r="M537" s="39">
        <v>0</v>
      </c>
      <c r="N537" s="39">
        <v>0</v>
      </c>
      <c r="O537" s="39">
        <v>0</v>
      </c>
      <c r="P537" s="39">
        <v>0</v>
      </c>
      <c r="Q537" s="39">
        <v>0</v>
      </c>
      <c r="R537" s="39">
        <v>0</v>
      </c>
      <c r="S537" s="39">
        <v>0</v>
      </c>
      <c r="T537" s="39">
        <v>0</v>
      </c>
      <c r="U537" s="39">
        <v>0</v>
      </c>
      <c r="V537" s="39">
        <v>0</v>
      </c>
      <c r="W537" s="39">
        <v>0</v>
      </c>
      <c r="X537" s="39">
        <v>0</v>
      </c>
      <c r="Y537" s="39">
        <v>0</v>
      </c>
      <c r="Z537" s="39">
        <v>0</v>
      </c>
      <c r="AA537" s="39">
        <v>0</v>
      </c>
      <c r="AB537" s="39">
        <v>0</v>
      </c>
      <c r="AC537" s="39">
        <v>0</v>
      </c>
      <c r="AD537" s="39">
        <v>0</v>
      </c>
    </row>
    <row r="538" spans="1:30" x14ac:dyDescent="0.25">
      <c r="A538" s="39" t="str">
        <f>INDEX('MO Store'!D:D,MATCH('Week Wise OT Hours'!$G538,'MO Store'!$A:$A,0))</f>
        <v>Anthony Galichet</v>
      </c>
      <c r="B538" s="39" t="str">
        <f>INDEX('MO Store'!F:F,MATCH('Week Wise OT Hours'!$G538,'MO Store'!$A:$A,0))</f>
        <v>Romio Hamdar</v>
      </c>
      <c r="C538" s="39" t="str">
        <f>INDEX('MO Store'!G:G,MATCH('Week Wise OT Hours'!$G538,'MO Store'!$A:$A,0))</f>
        <v>Carlos Ayala-Level Up</v>
      </c>
      <c r="D538" s="39" t="str">
        <f>INDEX('MO Store'!E:E,MATCH('Week Wise OT Hours'!$G538,'MO Store'!$A:$A,0))</f>
        <v>Brittanie Braggs</v>
      </c>
      <c r="E538" s="39" t="str">
        <f>INDEX('MO Store'!B:B,MATCH('Week Wise OT Hours'!$G538,'MO Store'!$A:$A,0))</f>
        <v>Houston South West</v>
      </c>
      <c r="F538" s="39" t="str">
        <f>INDEX('MO Store'!C:C,MATCH('Week Wise OT Hours'!$G538,'MO Store'!$A:$A,0))</f>
        <v>Presidio</v>
      </c>
      <c r="G538" s="38">
        <v>211049</v>
      </c>
      <c r="H538" s="40" t="str">
        <f>INDEX('MO Store'!I:I,MATCH('Week Wise OT Hours'!$G538,'MO Store'!$A:$A,0))</f>
        <v>Regular</v>
      </c>
      <c r="I538" s="89" t="s">
        <v>744</v>
      </c>
      <c r="J538" s="90" t="s">
        <v>2687</v>
      </c>
      <c r="K538" s="38">
        <v>0</v>
      </c>
      <c r="L538" s="39">
        <v>0</v>
      </c>
      <c r="M538" s="39">
        <v>0</v>
      </c>
      <c r="N538" s="39">
        <v>0</v>
      </c>
      <c r="O538" s="39">
        <v>0</v>
      </c>
      <c r="P538" s="39">
        <v>0</v>
      </c>
      <c r="Q538" s="39">
        <v>0</v>
      </c>
      <c r="R538" s="39">
        <v>0</v>
      </c>
      <c r="S538" s="39">
        <v>0</v>
      </c>
      <c r="T538" s="39">
        <v>0</v>
      </c>
      <c r="U538" s="39">
        <v>0</v>
      </c>
      <c r="V538" s="39">
        <v>0</v>
      </c>
      <c r="W538" s="39">
        <v>0</v>
      </c>
      <c r="X538" s="39">
        <v>0</v>
      </c>
      <c r="Y538" s="39">
        <v>0</v>
      </c>
      <c r="Z538" s="39">
        <v>0</v>
      </c>
      <c r="AA538" s="39">
        <v>0</v>
      </c>
      <c r="AB538" s="39">
        <v>0</v>
      </c>
      <c r="AC538" s="39">
        <v>0</v>
      </c>
      <c r="AD538" s="39">
        <v>0</v>
      </c>
    </row>
    <row r="539" spans="1:30" x14ac:dyDescent="0.25">
      <c r="A539" s="39" t="str">
        <f>INDEX('MO Store'!D:D,MATCH('Week Wise OT Hours'!$G539,'MO Store'!$A:$A,0))</f>
        <v>Anthony Galichet</v>
      </c>
      <c r="B539" s="39" t="str">
        <f>INDEX('MO Store'!F:F,MATCH('Week Wise OT Hours'!$G539,'MO Store'!$A:$A,0))</f>
        <v>Romio Hamdar</v>
      </c>
      <c r="C539" s="39" t="str">
        <f>INDEX('MO Store'!G:G,MATCH('Week Wise OT Hours'!$G539,'MO Store'!$A:$A,0))</f>
        <v>Isreal Gomez- Level Up</v>
      </c>
      <c r="D539" s="39" t="str">
        <f>INDEX('MO Store'!E:E,MATCH('Week Wise OT Hours'!$G539,'MO Store'!$A:$A,0))</f>
        <v>Brittanie Braggs</v>
      </c>
      <c r="E539" s="39" t="str">
        <f>INDEX('MO Store'!B:B,MATCH('Week Wise OT Hours'!$G539,'MO Store'!$A:$A,0))</f>
        <v>Houston East</v>
      </c>
      <c r="F539" s="39" t="str">
        <f>INDEX('MO Store'!C:C,MATCH('Week Wise OT Hours'!$G539,'MO Store'!$A:$A,0))</f>
        <v>Deer Park</v>
      </c>
      <c r="G539" s="38">
        <v>209870</v>
      </c>
      <c r="H539" s="40" t="str">
        <f>INDEX('MO Store'!I:I,MATCH('Week Wise OT Hours'!$G539,'MO Store'!$A:$A,0))</f>
        <v>Regular</v>
      </c>
      <c r="I539" s="89" t="s">
        <v>743</v>
      </c>
      <c r="J539" s="90" t="s">
        <v>2688</v>
      </c>
      <c r="K539" s="38">
        <v>0</v>
      </c>
      <c r="L539" s="39">
        <v>0</v>
      </c>
      <c r="M539" s="39">
        <v>0</v>
      </c>
      <c r="N539" s="39">
        <v>0</v>
      </c>
      <c r="O539" s="39">
        <v>0</v>
      </c>
      <c r="P539" s="39">
        <v>0</v>
      </c>
      <c r="Q539" s="39">
        <v>0</v>
      </c>
      <c r="R539" s="39">
        <v>0</v>
      </c>
      <c r="S539" s="39">
        <v>0</v>
      </c>
      <c r="T539" s="39">
        <v>0</v>
      </c>
      <c r="U539" s="39">
        <v>0</v>
      </c>
      <c r="V539" s="39">
        <v>0</v>
      </c>
      <c r="W539" s="39">
        <v>0</v>
      </c>
      <c r="X539" s="39">
        <v>0</v>
      </c>
      <c r="Y539" s="39">
        <v>0</v>
      </c>
      <c r="Z539" s="39">
        <v>0</v>
      </c>
      <c r="AA539" s="39">
        <v>0</v>
      </c>
      <c r="AB539" s="39">
        <v>0</v>
      </c>
      <c r="AC539" s="39">
        <v>0</v>
      </c>
      <c r="AD539" s="39">
        <v>0</v>
      </c>
    </row>
    <row r="540" spans="1:30" x14ac:dyDescent="0.25">
      <c r="A540" s="39" t="str">
        <f>INDEX('MO Store'!D:D,MATCH('Week Wise OT Hours'!$G540,'MO Store'!$A:$A,0))</f>
        <v>Anthony Galichet</v>
      </c>
      <c r="B540" s="39" t="str">
        <f>INDEX('MO Store'!F:F,MATCH('Week Wise OT Hours'!$G540,'MO Store'!$A:$A,0))</f>
        <v>Romio Hamdar</v>
      </c>
      <c r="C540" s="39" t="str">
        <f>INDEX('MO Store'!G:G,MATCH('Week Wise OT Hours'!$G540,'MO Store'!$A:$A,0))</f>
        <v>Suhail Ishaq</v>
      </c>
      <c r="D540" s="39" t="str">
        <f>INDEX('MO Store'!E:E,MATCH('Week Wise OT Hours'!$G540,'MO Store'!$A:$A,0))</f>
        <v>Brittanie Braggs</v>
      </c>
      <c r="E540" s="39" t="str">
        <f>INDEX('MO Store'!B:B,MATCH('Week Wise OT Hours'!$G540,'MO Store'!$A:$A,0))</f>
        <v>Houston North East</v>
      </c>
      <c r="F540" s="39" t="str">
        <f>INDEX('MO Store'!C:C,MATCH('Week Wise OT Hours'!$G540,'MO Store'!$A:$A,0))</f>
        <v>Texas City</v>
      </c>
      <c r="G540" s="38">
        <v>180413</v>
      </c>
      <c r="H540" s="40" t="str">
        <f>INDEX('MO Store'!I:I,MATCH('Week Wise OT Hours'!$G540,'MO Store'!$A:$A,0))</f>
        <v>Regular</v>
      </c>
      <c r="I540" s="89" t="s">
        <v>748</v>
      </c>
      <c r="J540" s="90" t="s">
        <v>2689</v>
      </c>
      <c r="K540" s="38">
        <v>0</v>
      </c>
      <c r="L540" s="39">
        <v>0</v>
      </c>
      <c r="M540" s="39">
        <v>0</v>
      </c>
      <c r="N540" s="39">
        <v>0</v>
      </c>
      <c r="O540" s="39">
        <v>0</v>
      </c>
      <c r="P540" s="39">
        <v>0</v>
      </c>
      <c r="Q540" s="39">
        <v>0</v>
      </c>
      <c r="R540" s="39">
        <v>0</v>
      </c>
      <c r="S540" s="39">
        <v>0</v>
      </c>
      <c r="T540" s="39">
        <v>0</v>
      </c>
      <c r="U540" s="39">
        <v>0</v>
      </c>
      <c r="V540" s="39">
        <v>0</v>
      </c>
      <c r="W540" s="39">
        <v>0</v>
      </c>
      <c r="X540" s="39">
        <v>0</v>
      </c>
      <c r="Y540" s="39">
        <v>0</v>
      </c>
      <c r="Z540" s="39">
        <v>0</v>
      </c>
      <c r="AA540" s="39">
        <v>0</v>
      </c>
      <c r="AB540" s="39">
        <v>0</v>
      </c>
      <c r="AC540" s="39">
        <v>0</v>
      </c>
      <c r="AD540" s="39">
        <v>0</v>
      </c>
    </row>
    <row r="541" spans="1:30" x14ac:dyDescent="0.25">
      <c r="A541" s="39" t="str">
        <f>INDEX('MO Store'!D:D,MATCH('Week Wise OT Hours'!$G541,'MO Store'!$A:$A,0))</f>
        <v>Anthony Galichet</v>
      </c>
      <c r="B541" s="39" t="str">
        <f>INDEX('MO Store'!F:F,MATCH('Week Wise OT Hours'!$G541,'MO Store'!$A:$A,0))</f>
        <v>Romio Hamdar</v>
      </c>
      <c r="C541" s="39" t="str">
        <f>INDEX('MO Store'!G:G,MATCH('Week Wise OT Hours'!$G541,'MO Store'!$A:$A,0))</f>
        <v>Suhail Ishaq</v>
      </c>
      <c r="D541" s="39" t="str">
        <f>INDEX('MO Store'!E:E,MATCH('Week Wise OT Hours'!$G541,'MO Store'!$A:$A,0))</f>
        <v>Brittanie Braggs</v>
      </c>
      <c r="E541" s="39" t="str">
        <f>INDEX('MO Store'!B:B,MATCH('Week Wise OT Hours'!$G541,'MO Store'!$A:$A,0))</f>
        <v>Houston North East</v>
      </c>
      <c r="F541" s="39" t="str">
        <f>INDEX('MO Store'!C:C,MATCH('Week Wise OT Hours'!$G541,'MO Store'!$A:$A,0))</f>
        <v>Riverstone</v>
      </c>
      <c r="G541" s="38">
        <v>207758</v>
      </c>
      <c r="H541" s="40" t="str">
        <f>INDEX('MO Store'!I:I,MATCH('Week Wise OT Hours'!$G541,'MO Store'!$A:$A,0))</f>
        <v>Flagship</v>
      </c>
      <c r="I541" s="89" t="s">
        <v>713</v>
      </c>
      <c r="J541" s="90" t="s">
        <v>2690</v>
      </c>
      <c r="K541" s="38">
        <v>0</v>
      </c>
      <c r="L541" s="39">
        <v>0</v>
      </c>
      <c r="M541" s="39">
        <v>0</v>
      </c>
      <c r="N541" s="39">
        <v>0</v>
      </c>
      <c r="O541" s="39">
        <v>0</v>
      </c>
      <c r="P541" s="39">
        <v>0</v>
      </c>
      <c r="Q541" s="39">
        <v>0</v>
      </c>
      <c r="R541" s="39">
        <v>0</v>
      </c>
      <c r="S541" s="39">
        <v>0</v>
      </c>
      <c r="T541" s="39">
        <v>0</v>
      </c>
      <c r="U541" s="39">
        <v>0</v>
      </c>
      <c r="V541" s="39">
        <v>0</v>
      </c>
      <c r="W541" s="39">
        <v>0</v>
      </c>
      <c r="X541" s="39">
        <v>0</v>
      </c>
      <c r="Y541" s="39">
        <v>0</v>
      </c>
      <c r="Z541" s="39">
        <v>0</v>
      </c>
      <c r="AA541" s="39">
        <v>0</v>
      </c>
      <c r="AB541" s="39">
        <v>0</v>
      </c>
      <c r="AC541" s="39">
        <v>0</v>
      </c>
      <c r="AD541" s="39">
        <v>0</v>
      </c>
    </row>
    <row r="542" spans="1:30" x14ac:dyDescent="0.25">
      <c r="A542" s="39" t="str">
        <f>INDEX('MO Store'!D:D,MATCH('Week Wise OT Hours'!$G542,'MO Store'!$A:$A,0))</f>
        <v>Anthony Galichet</v>
      </c>
      <c r="B542" s="39" t="str">
        <f>INDEX('MO Store'!F:F,MATCH('Week Wise OT Hours'!$G542,'MO Store'!$A:$A,0))</f>
        <v>Romio Hamdar</v>
      </c>
      <c r="C542" s="39" t="str">
        <f>INDEX('MO Store'!G:G,MATCH('Week Wise OT Hours'!$G542,'MO Store'!$A:$A,0))</f>
        <v>Isreal Gomez- Level Up</v>
      </c>
      <c r="D542" s="39" t="str">
        <f>INDEX('MO Store'!E:E,MATCH('Week Wise OT Hours'!$G542,'MO Store'!$A:$A,0))</f>
        <v>Brittanie Braggs</v>
      </c>
      <c r="E542" s="39" t="str">
        <f>INDEX('MO Store'!B:B,MATCH('Week Wise OT Hours'!$G542,'MO Store'!$A:$A,0))</f>
        <v>Houston East</v>
      </c>
      <c r="F542" s="39" t="str">
        <f>INDEX('MO Store'!C:C,MATCH('Week Wise OT Hours'!$G542,'MO Store'!$A:$A,0))</f>
        <v>Fairmont Pkwy</v>
      </c>
      <c r="G542" s="38">
        <v>209869</v>
      </c>
      <c r="H542" s="40" t="str">
        <f>INDEX('MO Store'!I:I,MATCH('Week Wise OT Hours'!$G542,'MO Store'!$A:$A,0))</f>
        <v>Focus</v>
      </c>
      <c r="I542" s="89" t="s">
        <v>727</v>
      </c>
      <c r="J542" s="90" t="s">
        <v>2199</v>
      </c>
      <c r="K542" s="38">
        <v>8.6999999999999993</v>
      </c>
      <c r="L542" s="39">
        <v>7.69</v>
      </c>
      <c r="M542" s="39">
        <v>12.2</v>
      </c>
      <c r="N542" s="39">
        <v>9.67</v>
      </c>
      <c r="O542" s="39">
        <v>12.34</v>
      </c>
      <c r="P542" s="39">
        <v>9.370000000000001</v>
      </c>
      <c r="Q542" s="39">
        <v>2.02</v>
      </c>
      <c r="R542" s="39">
        <v>0</v>
      </c>
      <c r="S542" s="39">
        <v>5.57</v>
      </c>
      <c r="T542" s="39">
        <v>7.68</v>
      </c>
      <c r="U542" s="39">
        <v>4.01</v>
      </c>
      <c r="V542" s="39">
        <v>0</v>
      </c>
      <c r="W542" s="39">
        <v>5.12</v>
      </c>
      <c r="X542" s="39">
        <v>3.43</v>
      </c>
      <c r="Y542" s="39">
        <v>5.03</v>
      </c>
      <c r="Z542" s="39">
        <v>6.99</v>
      </c>
      <c r="AA542" s="39">
        <v>0</v>
      </c>
      <c r="AB542" s="39">
        <v>0</v>
      </c>
      <c r="AC542" s="39">
        <v>0</v>
      </c>
      <c r="AD542" s="39">
        <v>0</v>
      </c>
    </row>
    <row r="543" spans="1:30" x14ac:dyDescent="0.25">
      <c r="A543" s="39" t="str">
        <f>INDEX('MO Store'!D:D,MATCH('Week Wise OT Hours'!$G543,'MO Store'!$A:$A,0))</f>
        <v>Anthony Galichet</v>
      </c>
      <c r="B543" s="39" t="str">
        <f>INDEX('MO Store'!F:F,MATCH('Week Wise OT Hours'!$G543,'MO Store'!$A:$A,0))</f>
        <v>Romio Hamdar</v>
      </c>
      <c r="C543" s="39" t="str">
        <f>INDEX('MO Store'!G:G,MATCH('Week Wise OT Hours'!$G543,'MO Store'!$A:$A,0))</f>
        <v>Colorado Market - No TM</v>
      </c>
      <c r="D543" s="39" t="str">
        <f>INDEX('MO Store'!E:E,MATCH('Week Wise OT Hours'!$G543,'MO Store'!$A:$A,0))</f>
        <v>Brittanie Braggs</v>
      </c>
      <c r="E543" s="39" t="str">
        <f>INDEX('MO Store'!B:B,MATCH('Week Wise OT Hours'!$G543,'MO Store'!$A:$A,0))</f>
        <v>Colorado</v>
      </c>
      <c r="F543" s="39" t="str">
        <f>INDEX('MO Store'!C:C,MATCH('Week Wise OT Hours'!$G543,'MO Store'!$A:$A,0))</f>
        <v>Grand View Market Place</v>
      </c>
      <c r="G543" s="38">
        <v>210924</v>
      </c>
      <c r="H543" s="40" t="str">
        <f>INDEX('MO Store'!I:I,MATCH('Week Wise OT Hours'!$G543,'MO Store'!$A:$A,0))</f>
        <v>Regular</v>
      </c>
      <c r="I543" s="89" t="s">
        <v>755</v>
      </c>
      <c r="J543" s="90" t="s">
        <v>2691</v>
      </c>
      <c r="K543" s="38">
        <v>0</v>
      </c>
      <c r="L543" s="39">
        <v>0</v>
      </c>
      <c r="M543" s="39">
        <v>0</v>
      </c>
      <c r="N543" s="39">
        <v>0</v>
      </c>
      <c r="O543" s="39">
        <v>0</v>
      </c>
      <c r="P543" s="39">
        <v>0</v>
      </c>
      <c r="Q543" s="39">
        <v>0</v>
      </c>
      <c r="R543" s="39">
        <v>0</v>
      </c>
      <c r="S543" s="39">
        <v>0</v>
      </c>
      <c r="T543" s="39">
        <v>0</v>
      </c>
      <c r="U543" s="39">
        <v>0</v>
      </c>
      <c r="V543" s="39">
        <v>0</v>
      </c>
      <c r="W543" s="39">
        <v>0</v>
      </c>
      <c r="X543" s="39">
        <v>0</v>
      </c>
      <c r="Y543" s="39">
        <v>0</v>
      </c>
      <c r="Z543" s="39">
        <v>0</v>
      </c>
      <c r="AA543" s="39">
        <v>0</v>
      </c>
      <c r="AB543" s="39">
        <v>0</v>
      </c>
      <c r="AC543" s="39">
        <v>0</v>
      </c>
      <c r="AD543" s="39">
        <v>0</v>
      </c>
    </row>
    <row r="544" spans="1:30" x14ac:dyDescent="0.25">
      <c r="A544" s="39" t="str">
        <f>INDEX('MO Store'!D:D,MATCH('Week Wise OT Hours'!$G544,'MO Store'!$A:$A,0))</f>
        <v>Anthony Galichet</v>
      </c>
      <c r="B544" s="39" t="str">
        <f>INDEX('MO Store'!F:F,MATCH('Week Wise OT Hours'!$G544,'MO Store'!$A:$A,0))</f>
        <v>No SD</v>
      </c>
      <c r="C544" s="39" t="str">
        <f>INDEX('MO Store'!G:G,MATCH('Week Wise OT Hours'!$G544,'MO Store'!$A:$A,0))</f>
        <v>Susu Leong</v>
      </c>
      <c r="D544" s="39" t="str">
        <f>INDEX('MO Store'!E:E,MATCH('Week Wise OT Hours'!$G544,'MO Store'!$A:$A,0))</f>
        <v>Brittanie Braggs</v>
      </c>
      <c r="E544" s="39" t="str">
        <f>INDEX('MO Store'!B:B,MATCH('Week Wise OT Hours'!$G544,'MO Store'!$A:$A,0))</f>
        <v>Arizona</v>
      </c>
      <c r="F544" s="39" t="str">
        <f>INDEX('MO Store'!C:C,MATCH('Week Wise OT Hours'!$G544,'MO Store'!$A:$A,0))</f>
        <v>Buffalo Spot</v>
      </c>
      <c r="G544" s="38">
        <v>178109</v>
      </c>
      <c r="H544" s="40" t="str">
        <f>INDEX('MO Store'!I:I,MATCH('Week Wise OT Hours'!$G544,'MO Store'!$A:$A,0))</f>
        <v>Battleship</v>
      </c>
      <c r="I544" s="89" t="s">
        <v>749</v>
      </c>
      <c r="J544" s="90" t="s">
        <v>2692</v>
      </c>
      <c r="K544" s="38">
        <v>0</v>
      </c>
      <c r="L544" s="39">
        <v>0</v>
      </c>
      <c r="M544" s="39">
        <v>0</v>
      </c>
      <c r="N544" s="39">
        <v>0</v>
      </c>
      <c r="O544" s="39">
        <v>0</v>
      </c>
      <c r="P544" s="39">
        <v>0</v>
      </c>
      <c r="Q544" s="39">
        <v>0</v>
      </c>
      <c r="R544" s="39">
        <v>0</v>
      </c>
      <c r="S544" s="39">
        <v>0</v>
      </c>
      <c r="T544" s="39">
        <v>0</v>
      </c>
      <c r="U544" s="39">
        <v>0</v>
      </c>
      <c r="V544" s="39">
        <v>0</v>
      </c>
      <c r="W544" s="39">
        <v>0</v>
      </c>
      <c r="X544" s="39">
        <v>0</v>
      </c>
      <c r="Y544" s="39">
        <v>0</v>
      </c>
      <c r="Z544" s="39">
        <v>0</v>
      </c>
      <c r="AA544" s="39">
        <v>0</v>
      </c>
      <c r="AB544" s="39">
        <v>0</v>
      </c>
      <c r="AC544" s="39">
        <v>0</v>
      </c>
      <c r="AD544" s="39">
        <v>0</v>
      </c>
    </row>
    <row r="545" spans="1:30" x14ac:dyDescent="0.25">
      <c r="A545" s="39" t="str">
        <f>INDEX('MO Store'!D:D,MATCH('Week Wise OT Hours'!$G545,'MO Store'!$A:$A,0))</f>
        <v>Anthony Galichet</v>
      </c>
      <c r="B545" s="39" t="str">
        <f>INDEX('MO Store'!F:F,MATCH('Week Wise OT Hours'!$G545,'MO Store'!$A:$A,0))</f>
        <v>No SD</v>
      </c>
      <c r="C545" s="39" t="str">
        <f>INDEX('MO Store'!G:G,MATCH('Week Wise OT Hours'!$G545,'MO Store'!$A:$A,0))</f>
        <v>Jayme Roraff</v>
      </c>
      <c r="D545" s="39" t="str">
        <f>INDEX('MO Store'!E:E,MATCH('Week Wise OT Hours'!$G545,'MO Store'!$A:$A,0))</f>
        <v>Brittanie Braggs</v>
      </c>
      <c r="E545" s="39" t="str">
        <f>INDEX('MO Store'!B:B,MATCH('Week Wise OT Hours'!$G545,'MO Store'!$A:$A,0))</f>
        <v>Wisconsin West</v>
      </c>
      <c r="F545" s="39" t="str">
        <f>INDEX('MO Store'!C:C,MATCH('Week Wise OT Hours'!$G545,'MO Store'!$A:$A,0))</f>
        <v>BELVIDERE</v>
      </c>
      <c r="G545" s="38">
        <v>215003</v>
      </c>
      <c r="H545" s="40" t="str">
        <f>INDEX('MO Store'!I:I,MATCH('Week Wise OT Hours'!$G545,'MO Store'!$A:$A,0))</f>
        <v>Focus</v>
      </c>
      <c r="I545" s="89" t="s">
        <v>759</v>
      </c>
      <c r="J545" s="90" t="s">
        <v>2693</v>
      </c>
      <c r="K545" s="38">
        <v>0</v>
      </c>
      <c r="L545" s="39">
        <v>0</v>
      </c>
      <c r="M545" s="39">
        <v>0</v>
      </c>
      <c r="N545" s="39">
        <v>0</v>
      </c>
      <c r="O545" s="39">
        <v>0</v>
      </c>
      <c r="P545" s="39">
        <v>0</v>
      </c>
      <c r="Q545" s="39">
        <v>0</v>
      </c>
      <c r="R545" s="39">
        <v>0</v>
      </c>
      <c r="S545" s="39">
        <v>0</v>
      </c>
      <c r="T545" s="39">
        <v>0</v>
      </c>
      <c r="U545" s="39">
        <v>0</v>
      </c>
      <c r="V545" s="39">
        <v>0</v>
      </c>
      <c r="W545" s="39">
        <v>0</v>
      </c>
      <c r="X545" s="39">
        <v>0</v>
      </c>
      <c r="Y545" s="39">
        <v>0</v>
      </c>
      <c r="Z545" s="39">
        <v>0</v>
      </c>
      <c r="AA545" s="39">
        <v>0</v>
      </c>
      <c r="AB545" s="39">
        <v>0</v>
      </c>
      <c r="AC545" s="39">
        <v>0</v>
      </c>
      <c r="AD545" s="39">
        <v>0</v>
      </c>
    </row>
    <row r="546" spans="1:30" x14ac:dyDescent="0.25">
      <c r="A546" s="39" t="str">
        <f>INDEX('MO Store'!D:D,MATCH('Week Wise OT Hours'!$G546,'MO Store'!$A:$A,0))</f>
        <v>Anthony Galichet</v>
      </c>
      <c r="B546" s="39" t="str">
        <f>INDEX('MO Store'!F:F,MATCH('Week Wise OT Hours'!$G546,'MO Store'!$A:$A,0))</f>
        <v>Romio Hamdar</v>
      </c>
      <c r="C546" s="39" t="str">
        <f>INDEX('MO Store'!G:G,MATCH('Week Wise OT Hours'!$G546,'MO Store'!$A:$A,0))</f>
        <v>Colorado Market - No TM</v>
      </c>
      <c r="D546" s="39" t="str">
        <f>INDEX('MO Store'!E:E,MATCH('Week Wise OT Hours'!$G546,'MO Store'!$A:$A,0))</f>
        <v>Brittanie Braggs</v>
      </c>
      <c r="E546" s="39" t="str">
        <f>INDEX('MO Store'!B:B,MATCH('Week Wise OT Hours'!$G546,'MO Store'!$A:$A,0))</f>
        <v>Colorado</v>
      </c>
      <c r="F546" s="39" t="str">
        <f>INDEX('MO Store'!C:C,MATCH('Week Wise OT Hours'!$G546,'MO Store'!$A:$A,0))</f>
        <v>Fountain MESA ROAD</v>
      </c>
      <c r="G546" s="38">
        <v>178719</v>
      </c>
      <c r="H546" s="40" t="str">
        <f>INDEX('MO Store'!I:I,MATCH('Week Wise OT Hours'!$G546,'MO Store'!$A:$A,0))</f>
        <v>Battleship</v>
      </c>
      <c r="I546" s="89" t="s">
        <v>747</v>
      </c>
      <c r="J546" s="90" t="s">
        <v>2694</v>
      </c>
      <c r="K546" s="38">
        <v>0</v>
      </c>
      <c r="L546" s="39">
        <v>0</v>
      </c>
      <c r="M546" s="39">
        <v>0</v>
      </c>
      <c r="N546" s="39">
        <v>0</v>
      </c>
      <c r="O546" s="39">
        <v>0</v>
      </c>
      <c r="P546" s="39">
        <v>0</v>
      </c>
      <c r="Q546" s="39">
        <v>0</v>
      </c>
      <c r="R546" s="39">
        <v>0</v>
      </c>
      <c r="S546" s="39">
        <v>0</v>
      </c>
      <c r="T546" s="39">
        <v>0</v>
      </c>
      <c r="U546" s="39">
        <v>0</v>
      </c>
      <c r="V546" s="39">
        <v>0</v>
      </c>
      <c r="W546" s="39">
        <v>0</v>
      </c>
      <c r="X546" s="39">
        <v>0</v>
      </c>
      <c r="Y546" s="39">
        <v>0</v>
      </c>
      <c r="Z546" s="39">
        <v>0</v>
      </c>
      <c r="AA546" s="39">
        <v>0</v>
      </c>
      <c r="AB546" s="39">
        <v>0</v>
      </c>
      <c r="AC546" s="39">
        <v>0</v>
      </c>
      <c r="AD546" s="39">
        <v>0</v>
      </c>
    </row>
    <row r="547" spans="1:30" x14ac:dyDescent="0.25">
      <c r="A547" s="39" t="str">
        <f>INDEX('MO Store'!D:D,MATCH('Week Wise OT Hours'!$G547,'MO Store'!$A:$A,0))</f>
        <v>Anthony Galichet</v>
      </c>
      <c r="B547" s="39" t="str">
        <f>INDEX('MO Store'!F:F,MATCH('Week Wise OT Hours'!$G547,'MO Store'!$A:$A,0))</f>
        <v>Romio Hamdar</v>
      </c>
      <c r="C547" s="39" t="str">
        <f>INDEX('MO Store'!G:G,MATCH('Week Wise OT Hours'!$G547,'MO Store'!$A:$A,0))</f>
        <v>Suhail Ishaq</v>
      </c>
      <c r="D547" s="39" t="str">
        <f>INDEX('MO Store'!E:E,MATCH('Week Wise OT Hours'!$G547,'MO Store'!$A:$A,0))</f>
        <v>Brittanie Braggs</v>
      </c>
      <c r="E547" s="39" t="str">
        <f>INDEX('MO Store'!B:B,MATCH('Week Wise OT Hours'!$G547,'MO Store'!$A:$A,0))</f>
        <v>Houston North East</v>
      </c>
      <c r="F547" s="39" t="str">
        <f>INDEX('MO Store'!C:C,MATCH('Week Wise OT Hours'!$G547,'MO Store'!$A:$A,0))</f>
        <v>FUQUA Ave</v>
      </c>
      <c r="G547" s="38">
        <v>209867</v>
      </c>
      <c r="H547" s="40" t="str">
        <f>INDEX('MO Store'!I:I,MATCH('Week Wise OT Hours'!$G547,'MO Store'!$A:$A,0))</f>
        <v>Regular</v>
      </c>
      <c r="I547" s="89" t="s">
        <v>703</v>
      </c>
      <c r="J547" s="90" t="s">
        <v>2695</v>
      </c>
      <c r="K547" s="38">
        <v>0</v>
      </c>
      <c r="L547" s="39">
        <v>0</v>
      </c>
      <c r="M547" s="39">
        <v>0</v>
      </c>
      <c r="N547" s="39">
        <v>0</v>
      </c>
      <c r="O547" s="39">
        <v>0</v>
      </c>
      <c r="P547" s="39">
        <v>0</v>
      </c>
      <c r="Q547" s="39">
        <v>0</v>
      </c>
      <c r="R547" s="39">
        <v>0</v>
      </c>
      <c r="S547" s="39">
        <v>0</v>
      </c>
      <c r="T547" s="39">
        <v>0</v>
      </c>
      <c r="U547" s="39">
        <v>0</v>
      </c>
      <c r="V547" s="39">
        <v>0</v>
      </c>
      <c r="W547" s="39">
        <v>0</v>
      </c>
      <c r="X547" s="39">
        <v>0</v>
      </c>
      <c r="Y547" s="39">
        <v>0</v>
      </c>
      <c r="Z547" s="39">
        <v>0</v>
      </c>
      <c r="AA547" s="39">
        <v>0</v>
      </c>
      <c r="AB547" s="39">
        <v>0</v>
      </c>
      <c r="AC547" s="39">
        <v>0</v>
      </c>
      <c r="AD547" s="39">
        <v>0</v>
      </c>
    </row>
    <row r="548" spans="1:30" x14ac:dyDescent="0.25">
      <c r="A548" s="39" t="str">
        <f>INDEX('MO Store'!D:D,MATCH('Week Wise OT Hours'!$G548,'MO Store'!$A:$A,0))</f>
        <v>Anthony Galichet</v>
      </c>
      <c r="B548" s="39" t="str">
        <f>INDEX('MO Store'!F:F,MATCH('Week Wise OT Hours'!$G548,'MO Store'!$A:$A,0))</f>
        <v>Romio Hamdar</v>
      </c>
      <c r="C548" s="39" t="str">
        <f>INDEX('MO Store'!G:G,MATCH('Week Wise OT Hours'!$G548,'MO Store'!$A:$A,0))</f>
        <v>Suhail Ishaq</v>
      </c>
      <c r="D548" s="39" t="str">
        <f>INDEX('MO Store'!E:E,MATCH('Week Wise OT Hours'!$G548,'MO Store'!$A:$A,0))</f>
        <v>Brittanie Braggs</v>
      </c>
      <c r="E548" s="39" t="str">
        <f>INDEX('MO Store'!B:B,MATCH('Week Wise OT Hours'!$G548,'MO Store'!$A:$A,0))</f>
        <v>Houston North East</v>
      </c>
      <c r="F548" s="39" t="str">
        <f>INDEX('MO Store'!C:C,MATCH('Week Wise OT Hours'!$G548,'MO Store'!$A:$A,0))</f>
        <v>Midtown</v>
      </c>
      <c r="G548" s="38">
        <v>176027</v>
      </c>
      <c r="H548" s="40" t="str">
        <f>INDEX('MO Store'!I:I,MATCH('Week Wise OT Hours'!$G548,'MO Store'!$A:$A,0))</f>
        <v>Battleship</v>
      </c>
      <c r="I548" s="89" t="s">
        <v>724</v>
      </c>
      <c r="J548" s="90" t="s">
        <v>2696</v>
      </c>
      <c r="K548" s="38">
        <v>0</v>
      </c>
      <c r="L548" s="39">
        <v>0</v>
      </c>
      <c r="M548" s="39">
        <v>0</v>
      </c>
      <c r="N548" s="39">
        <v>0</v>
      </c>
      <c r="O548" s="39">
        <v>0</v>
      </c>
      <c r="P548" s="39">
        <v>0</v>
      </c>
      <c r="Q548" s="39">
        <v>0</v>
      </c>
      <c r="R548" s="39">
        <v>0</v>
      </c>
      <c r="S548" s="39">
        <v>0</v>
      </c>
      <c r="T548" s="39">
        <v>0</v>
      </c>
      <c r="U548" s="39">
        <v>0</v>
      </c>
      <c r="V548" s="39">
        <v>0</v>
      </c>
      <c r="W548" s="39">
        <v>0</v>
      </c>
      <c r="X548" s="39">
        <v>0</v>
      </c>
      <c r="Y548" s="39">
        <v>0</v>
      </c>
      <c r="Z548" s="39">
        <v>0</v>
      </c>
      <c r="AA548" s="39">
        <v>0</v>
      </c>
      <c r="AB548" s="39">
        <v>0</v>
      </c>
      <c r="AC548" s="39">
        <v>0</v>
      </c>
      <c r="AD548" s="39">
        <v>0</v>
      </c>
    </row>
    <row r="549" spans="1:30" x14ac:dyDescent="0.25">
      <c r="A549" s="39" t="str">
        <f>INDEX('MO Store'!D:D,MATCH('Week Wise OT Hours'!$G549,'MO Store'!$A:$A,0))</f>
        <v>Anthony Galichet</v>
      </c>
      <c r="B549" s="39" t="str">
        <f>INDEX('MO Store'!F:F,MATCH('Week Wise OT Hours'!$G549,'MO Store'!$A:$A,0))</f>
        <v>No SD</v>
      </c>
      <c r="C549" s="39" t="str">
        <f>INDEX('MO Store'!G:G,MATCH('Week Wise OT Hours'!$G549,'MO Store'!$A:$A,0))</f>
        <v>Jayme Roraff</v>
      </c>
      <c r="D549" s="39" t="str">
        <f>INDEX('MO Store'!E:E,MATCH('Week Wise OT Hours'!$G549,'MO Store'!$A:$A,0))</f>
        <v>Brittanie Braggs</v>
      </c>
      <c r="E549" s="39" t="str">
        <f>INDEX('MO Store'!B:B,MATCH('Week Wise OT Hours'!$G549,'MO Store'!$A:$A,0))</f>
        <v>Wisconsin West</v>
      </c>
      <c r="F549" s="39" t="str">
        <f>INDEX('MO Store'!C:C,MATCH('Week Wise OT Hours'!$G549,'MO Store'!$A:$A,0))</f>
        <v>Onalaska</v>
      </c>
      <c r="G549" s="38">
        <v>180225</v>
      </c>
      <c r="H549" s="40" t="str">
        <f>INDEX('MO Store'!I:I,MATCH('Week Wise OT Hours'!$G549,'MO Store'!$A:$A,0))</f>
        <v>Flagship</v>
      </c>
      <c r="I549" s="89" t="s">
        <v>761</v>
      </c>
      <c r="J549" s="90" t="s">
        <v>2697</v>
      </c>
      <c r="K549" s="38">
        <v>0</v>
      </c>
      <c r="L549" s="39">
        <v>0</v>
      </c>
      <c r="M549" s="39">
        <v>0</v>
      </c>
      <c r="N549" s="39">
        <v>0</v>
      </c>
      <c r="O549" s="39">
        <v>0</v>
      </c>
      <c r="P549" s="39">
        <v>0</v>
      </c>
      <c r="Q549" s="39">
        <v>0</v>
      </c>
      <c r="R549" s="39">
        <v>0</v>
      </c>
      <c r="S549" s="39">
        <v>0</v>
      </c>
      <c r="T549" s="39">
        <v>0</v>
      </c>
      <c r="U549" s="39">
        <v>0</v>
      </c>
      <c r="V549" s="39">
        <v>0</v>
      </c>
      <c r="W549" s="39">
        <v>0</v>
      </c>
      <c r="X549" s="39">
        <v>0</v>
      </c>
      <c r="Y549" s="39">
        <v>0</v>
      </c>
      <c r="Z549" s="39">
        <v>0</v>
      </c>
      <c r="AA549" s="39">
        <v>0</v>
      </c>
      <c r="AB549" s="39">
        <v>0</v>
      </c>
      <c r="AC549" s="39">
        <v>0</v>
      </c>
      <c r="AD549" s="39">
        <v>0</v>
      </c>
    </row>
    <row r="550" spans="1:30" x14ac:dyDescent="0.25">
      <c r="A550" s="39" t="str">
        <f>INDEX('MO Store'!D:D,MATCH('Week Wise OT Hours'!$G550,'MO Store'!$A:$A,0))</f>
        <v>Anthony Galichet</v>
      </c>
      <c r="B550" s="39" t="str">
        <f>INDEX('MO Store'!F:F,MATCH('Week Wise OT Hours'!$G550,'MO Store'!$A:$A,0))</f>
        <v>Romio Hamdar</v>
      </c>
      <c r="C550" s="39" t="str">
        <f>INDEX('MO Store'!G:G,MATCH('Week Wise OT Hours'!$G550,'MO Store'!$A:$A,0))</f>
        <v>Veronica Ramos</v>
      </c>
      <c r="D550" s="39" t="str">
        <f>INDEX('MO Store'!E:E,MATCH('Week Wise OT Hours'!$G550,'MO Store'!$A:$A,0))</f>
        <v>Brittanie Braggs</v>
      </c>
      <c r="E550" s="39" t="str">
        <f>INDEX('MO Store'!B:B,MATCH('Week Wise OT Hours'!$G550,'MO Store'!$A:$A,0))</f>
        <v>San Antonio/Laredo</v>
      </c>
      <c r="F550" s="39" t="str">
        <f>INDEX('MO Store'!C:C,MATCH('Week Wise OT Hours'!$G550,'MO Store'!$A:$A,0))</f>
        <v>LAREDO PLANTATION CENTRE</v>
      </c>
      <c r="G550" s="38">
        <v>207752</v>
      </c>
      <c r="H550" s="40" t="str">
        <f>INDEX('MO Store'!I:I,MATCH('Week Wise OT Hours'!$G550,'MO Store'!$A:$A,0))</f>
        <v>Flagship</v>
      </c>
      <c r="I550" s="89" t="s">
        <v>756</v>
      </c>
      <c r="J550" s="90" t="s">
        <v>2090</v>
      </c>
      <c r="K550" s="38">
        <v>0</v>
      </c>
      <c r="L550" s="39">
        <v>0</v>
      </c>
      <c r="M550" s="39">
        <v>0</v>
      </c>
      <c r="N550" s="39">
        <v>0</v>
      </c>
      <c r="O550" s="39">
        <v>0</v>
      </c>
      <c r="P550" s="39">
        <v>0</v>
      </c>
      <c r="Q550" s="39">
        <v>0</v>
      </c>
      <c r="R550" s="39">
        <v>0</v>
      </c>
      <c r="S550" s="39">
        <v>0</v>
      </c>
      <c r="T550" s="39">
        <v>0</v>
      </c>
      <c r="U550" s="39">
        <v>0</v>
      </c>
      <c r="V550" s="39">
        <v>0</v>
      </c>
      <c r="W550" s="39">
        <v>0</v>
      </c>
      <c r="X550" s="39">
        <v>0</v>
      </c>
      <c r="Y550" s="39">
        <v>0</v>
      </c>
      <c r="Z550" s="39">
        <v>0</v>
      </c>
      <c r="AA550" s="39">
        <v>0</v>
      </c>
      <c r="AB550" s="39">
        <v>0</v>
      </c>
      <c r="AC550" s="39">
        <v>0.14000000000000001</v>
      </c>
      <c r="AD550" s="39">
        <v>0</v>
      </c>
    </row>
    <row r="551" spans="1:30" x14ac:dyDescent="0.25">
      <c r="A551" s="39" t="str">
        <f>INDEX('MO Store'!D:D,MATCH('Week Wise OT Hours'!$G551,'MO Store'!$A:$A,0))</f>
        <v>Anthony Galichet</v>
      </c>
      <c r="B551" s="39" t="str">
        <f>INDEX('MO Store'!F:F,MATCH('Week Wise OT Hours'!$G551,'MO Store'!$A:$A,0))</f>
        <v>No SD</v>
      </c>
      <c r="C551" s="39" t="str">
        <f>INDEX('MO Store'!G:G,MATCH('Week Wise OT Hours'!$G551,'MO Store'!$A:$A,0))</f>
        <v>Jayme Roraff</v>
      </c>
      <c r="D551" s="39" t="str">
        <f>INDEX('MO Store'!E:E,MATCH('Week Wise OT Hours'!$G551,'MO Store'!$A:$A,0))</f>
        <v>Brittanie Braggs</v>
      </c>
      <c r="E551" s="39" t="str">
        <f>INDEX('MO Store'!B:B,MATCH('Week Wise OT Hours'!$G551,'MO Store'!$A:$A,0))</f>
        <v>Wisconsin West</v>
      </c>
      <c r="F551" s="39" t="str">
        <f>INDEX('MO Store'!C:C,MATCH('Week Wise OT Hours'!$G551,'MO Store'!$A:$A,0))</f>
        <v>Sterling</v>
      </c>
      <c r="G551" s="38">
        <v>236188</v>
      </c>
      <c r="H551" s="40" t="str">
        <f>INDEX('MO Store'!I:I,MATCH('Week Wise OT Hours'!$G551,'MO Store'!$A:$A,0))</f>
        <v>Regular</v>
      </c>
      <c r="I551" s="89" t="s">
        <v>723</v>
      </c>
      <c r="J551" s="90" t="s">
        <v>2698</v>
      </c>
      <c r="K551" s="38">
        <v>0</v>
      </c>
      <c r="L551" s="39">
        <v>0</v>
      </c>
      <c r="M551" s="39">
        <v>0</v>
      </c>
      <c r="N551" s="39">
        <v>0</v>
      </c>
      <c r="O551" s="39">
        <v>0</v>
      </c>
      <c r="P551" s="39">
        <v>0</v>
      </c>
      <c r="Q551" s="39">
        <v>0</v>
      </c>
      <c r="R551" s="39">
        <v>0</v>
      </c>
      <c r="S551" s="39">
        <v>0</v>
      </c>
      <c r="T551" s="39">
        <v>0</v>
      </c>
      <c r="U551" s="39">
        <v>0</v>
      </c>
      <c r="V551" s="39">
        <v>0</v>
      </c>
      <c r="W551" s="39">
        <v>0</v>
      </c>
      <c r="X551" s="39">
        <v>0</v>
      </c>
      <c r="Y551" s="39">
        <v>0</v>
      </c>
      <c r="Z551" s="39">
        <v>0</v>
      </c>
      <c r="AA551" s="39">
        <v>0</v>
      </c>
      <c r="AB551" s="39">
        <v>0</v>
      </c>
      <c r="AC551" s="39">
        <v>0</v>
      </c>
      <c r="AD551" s="39">
        <v>0</v>
      </c>
    </row>
    <row r="552" spans="1:30" x14ac:dyDescent="0.25">
      <c r="A552" s="39" t="str">
        <f>INDEX('MO Store'!D:D,MATCH('Week Wise OT Hours'!$G552,'MO Store'!$A:$A,0))</f>
        <v>Anthony Galichet</v>
      </c>
      <c r="B552" s="39" t="str">
        <f>INDEX('MO Store'!F:F,MATCH('Week Wise OT Hours'!$G552,'MO Store'!$A:$A,0))</f>
        <v>Romio Hamdar</v>
      </c>
      <c r="C552" s="39" t="str">
        <f>INDEX('MO Store'!G:G,MATCH('Week Wise OT Hours'!$G552,'MO Store'!$A:$A,0))</f>
        <v>Veronica Ramos</v>
      </c>
      <c r="D552" s="39" t="str">
        <f>INDEX('MO Store'!E:E,MATCH('Week Wise OT Hours'!$G552,'MO Store'!$A:$A,0))</f>
        <v>Brittanie Braggs</v>
      </c>
      <c r="E552" s="39" t="str">
        <f>INDEX('MO Store'!B:B,MATCH('Week Wise OT Hours'!$G552,'MO Store'!$A:$A,0))</f>
        <v>San Antonio/Laredo</v>
      </c>
      <c r="F552" s="39" t="str">
        <f>INDEX('MO Store'!C:C,MATCH('Week Wise OT Hours'!$G552,'MO Store'!$A:$A,0))</f>
        <v>Laredo- Bob Bullock</v>
      </c>
      <c r="G552" s="38">
        <v>164638</v>
      </c>
      <c r="H552" s="40" t="str">
        <f>INDEX('MO Store'!I:I,MATCH('Week Wise OT Hours'!$G552,'MO Store'!$A:$A,0))</f>
        <v>Battleship</v>
      </c>
      <c r="I552" s="89" t="s">
        <v>760</v>
      </c>
      <c r="J552" s="90" t="s">
        <v>1998</v>
      </c>
      <c r="K552" s="38">
        <v>0</v>
      </c>
      <c r="L552" s="39">
        <v>0</v>
      </c>
      <c r="M552" s="39">
        <v>0</v>
      </c>
      <c r="N552" s="39">
        <v>0</v>
      </c>
      <c r="O552" s="39">
        <v>0</v>
      </c>
      <c r="P552" s="39">
        <v>0</v>
      </c>
      <c r="Q552" s="39">
        <v>0</v>
      </c>
      <c r="R552" s="39">
        <v>0</v>
      </c>
      <c r="S552" s="39">
        <v>0</v>
      </c>
      <c r="T552" s="39">
        <v>0</v>
      </c>
      <c r="U552" s="39">
        <v>0</v>
      </c>
      <c r="V552" s="39">
        <v>0</v>
      </c>
      <c r="W552" s="39">
        <v>0</v>
      </c>
      <c r="X552" s="39">
        <v>0</v>
      </c>
      <c r="Y552" s="39">
        <v>0</v>
      </c>
      <c r="Z552" s="39">
        <v>0</v>
      </c>
      <c r="AA552" s="39">
        <v>0</v>
      </c>
      <c r="AB552" s="39">
        <v>0</v>
      </c>
      <c r="AC552" s="39">
        <v>0.96</v>
      </c>
      <c r="AD552" s="39">
        <v>0</v>
      </c>
    </row>
    <row r="553" spans="1:30" x14ac:dyDescent="0.25">
      <c r="A553" s="39" t="str">
        <f>INDEX('MO Store'!D:D,MATCH('Week Wise OT Hours'!$G553,'MO Store'!$A:$A,0))</f>
        <v>Anthony Galichet</v>
      </c>
      <c r="B553" s="39" t="str">
        <f>INDEX('MO Store'!F:F,MATCH('Week Wise OT Hours'!$G553,'MO Store'!$A:$A,0))</f>
        <v>Romio Hamdar</v>
      </c>
      <c r="C553" s="39" t="str">
        <f>INDEX('MO Store'!G:G,MATCH('Week Wise OT Hours'!$G553,'MO Store'!$A:$A,0))</f>
        <v>Suhail Ishaq</v>
      </c>
      <c r="D553" s="39" t="str">
        <f>INDEX('MO Store'!E:E,MATCH('Week Wise OT Hours'!$G553,'MO Store'!$A:$A,0))</f>
        <v>Brittanie Braggs</v>
      </c>
      <c r="E553" s="39" t="str">
        <f>INDEX('MO Store'!B:B,MATCH('Week Wise OT Hours'!$G553,'MO Store'!$A:$A,0))</f>
        <v>Houston North East</v>
      </c>
      <c r="F553" s="39" t="str">
        <f>INDEX('MO Store'!C:C,MATCH('Week Wise OT Hours'!$G553,'MO Store'!$A:$A,0))</f>
        <v>Rosenberg</v>
      </c>
      <c r="G553" s="38">
        <v>219200</v>
      </c>
      <c r="H553" s="40" t="str">
        <f>INDEX('MO Store'!I:I,MATCH('Week Wise OT Hours'!$G553,'MO Store'!$A:$A,0))</f>
        <v>Focus</v>
      </c>
      <c r="I553" s="89" t="s">
        <v>677</v>
      </c>
      <c r="J553" s="90" t="s">
        <v>2699</v>
      </c>
      <c r="K553" s="38">
        <v>0</v>
      </c>
      <c r="L553" s="39">
        <v>0</v>
      </c>
      <c r="M553" s="39">
        <v>0</v>
      </c>
      <c r="N553" s="39">
        <v>0</v>
      </c>
      <c r="O553" s="39">
        <v>0</v>
      </c>
      <c r="P553" s="39">
        <v>0</v>
      </c>
      <c r="Q553" s="39">
        <v>0</v>
      </c>
      <c r="R553" s="39">
        <v>0</v>
      </c>
      <c r="S553" s="39">
        <v>0</v>
      </c>
      <c r="T553" s="39">
        <v>0</v>
      </c>
      <c r="U553" s="39">
        <v>0</v>
      </c>
      <c r="V553" s="39">
        <v>0</v>
      </c>
      <c r="W553" s="39">
        <v>0</v>
      </c>
      <c r="X553" s="39">
        <v>0</v>
      </c>
      <c r="Y553" s="39">
        <v>0</v>
      </c>
      <c r="Z553" s="39">
        <v>0</v>
      </c>
      <c r="AA553" s="39">
        <v>0</v>
      </c>
      <c r="AB553" s="39">
        <v>0</v>
      </c>
      <c r="AC553" s="39">
        <v>0</v>
      </c>
      <c r="AD553" s="39">
        <v>0</v>
      </c>
    </row>
    <row r="554" spans="1:30" x14ac:dyDescent="0.25">
      <c r="A554" s="39" t="str">
        <f>INDEX('MO Store'!D:D,MATCH('Week Wise OT Hours'!$G554,'MO Store'!$A:$A,0))</f>
        <v>Anthony Galichet</v>
      </c>
      <c r="B554" s="39" t="str">
        <f>INDEX('MO Store'!F:F,MATCH('Week Wise OT Hours'!$G554,'MO Store'!$A:$A,0))</f>
        <v>No SD</v>
      </c>
      <c r="C554" s="39" t="str">
        <f>INDEX('MO Store'!G:G,MATCH('Week Wise OT Hours'!$G554,'MO Store'!$A:$A,0))</f>
        <v>Susu Leong</v>
      </c>
      <c r="D554" s="39" t="str">
        <f>INDEX('MO Store'!E:E,MATCH('Week Wise OT Hours'!$G554,'MO Store'!$A:$A,0))</f>
        <v>Brittanie Braggs</v>
      </c>
      <c r="E554" s="39" t="str">
        <f>INDEX('MO Store'!B:B,MATCH('Week Wise OT Hours'!$G554,'MO Store'!$A:$A,0))</f>
        <v>Arizona</v>
      </c>
      <c r="F554" s="39" t="str">
        <f>INDEX('MO Store'!C:C,MATCH('Week Wise OT Hours'!$G554,'MO Store'!$A:$A,0))</f>
        <v>The Groves</v>
      </c>
      <c r="G554" s="38">
        <v>211579</v>
      </c>
      <c r="H554" s="40" t="str">
        <f>INDEX('MO Store'!I:I,MATCH('Week Wise OT Hours'!$G554,'MO Store'!$A:$A,0))</f>
        <v>Regular</v>
      </c>
      <c r="I554" s="89" t="s">
        <v>770</v>
      </c>
      <c r="J554" s="90" t="s">
        <v>2700</v>
      </c>
      <c r="K554" s="38">
        <v>0</v>
      </c>
      <c r="L554" s="39">
        <v>0</v>
      </c>
      <c r="M554" s="39">
        <v>0</v>
      </c>
      <c r="N554" s="39">
        <v>0</v>
      </c>
      <c r="O554" s="39">
        <v>0</v>
      </c>
      <c r="P554" s="39">
        <v>0</v>
      </c>
      <c r="Q554" s="39">
        <v>0</v>
      </c>
      <c r="R554" s="39">
        <v>0</v>
      </c>
      <c r="S554" s="39">
        <v>0</v>
      </c>
      <c r="T554" s="39">
        <v>0</v>
      </c>
      <c r="U554" s="39">
        <v>0</v>
      </c>
      <c r="V554" s="39">
        <v>0</v>
      </c>
      <c r="W554" s="39">
        <v>0</v>
      </c>
      <c r="X554" s="39">
        <v>0</v>
      </c>
      <c r="Y554" s="39">
        <v>0</v>
      </c>
      <c r="Z554" s="39">
        <v>0</v>
      </c>
      <c r="AA554" s="39">
        <v>0</v>
      </c>
      <c r="AB554" s="39">
        <v>0</v>
      </c>
      <c r="AC554" s="39">
        <v>0</v>
      </c>
      <c r="AD554" s="39">
        <v>0</v>
      </c>
    </row>
    <row r="555" spans="1:30" x14ac:dyDescent="0.25">
      <c r="A555" s="39" t="str">
        <f>INDEX('MO Store'!D:D,MATCH('Week Wise OT Hours'!$G555,'MO Store'!$A:$A,0))</f>
        <v>Anthony Galichet</v>
      </c>
      <c r="B555" s="39" t="str">
        <f>INDEX('MO Store'!F:F,MATCH('Week Wise OT Hours'!$G555,'MO Store'!$A:$A,0))</f>
        <v>Romio Hamdar</v>
      </c>
      <c r="C555" s="39" t="str">
        <f>INDEX('MO Store'!G:G,MATCH('Week Wise OT Hours'!$G555,'MO Store'!$A:$A,0))</f>
        <v>Carlos Ayala-Level Up</v>
      </c>
      <c r="D555" s="39" t="str">
        <f>INDEX('MO Store'!E:E,MATCH('Week Wise OT Hours'!$G555,'MO Store'!$A:$A,0))</f>
        <v>Brittanie Braggs</v>
      </c>
      <c r="E555" s="39" t="str">
        <f>INDEX('MO Store'!B:B,MATCH('Week Wise OT Hours'!$G555,'MO Store'!$A:$A,0))</f>
        <v>Houston South West</v>
      </c>
      <c r="F555" s="39" t="str">
        <f>INDEX('MO Store'!C:C,MATCH('Week Wise OT Hours'!$G555,'MO Store'!$A:$A,0))</f>
        <v>Rice Ave</v>
      </c>
      <c r="G555" s="38">
        <v>174112</v>
      </c>
      <c r="H555" s="40" t="str">
        <f>INDEX('MO Store'!I:I,MATCH('Week Wise OT Hours'!$G555,'MO Store'!$A:$A,0))</f>
        <v>Regular</v>
      </c>
      <c r="I555" s="89" t="s">
        <v>774</v>
      </c>
      <c r="J555" s="90" t="s">
        <v>2701</v>
      </c>
      <c r="K555" s="38">
        <v>0</v>
      </c>
      <c r="L555" s="39">
        <v>0</v>
      </c>
      <c r="M555" s="39">
        <v>0</v>
      </c>
      <c r="N555" s="39">
        <v>0</v>
      </c>
      <c r="O555" s="39">
        <v>0</v>
      </c>
      <c r="P555" s="39">
        <v>0</v>
      </c>
      <c r="Q555" s="39">
        <v>0</v>
      </c>
      <c r="R555" s="39">
        <v>0</v>
      </c>
      <c r="S555" s="39">
        <v>0</v>
      </c>
      <c r="T555" s="39">
        <v>0</v>
      </c>
      <c r="U555" s="39">
        <v>0</v>
      </c>
      <c r="V555" s="39">
        <v>0</v>
      </c>
      <c r="W555" s="39">
        <v>0</v>
      </c>
      <c r="X555" s="39">
        <v>0</v>
      </c>
      <c r="Y555" s="39">
        <v>0</v>
      </c>
      <c r="Z555" s="39">
        <v>0</v>
      </c>
      <c r="AA555" s="39">
        <v>0</v>
      </c>
      <c r="AB555" s="39">
        <v>0</v>
      </c>
      <c r="AC555" s="39">
        <v>0</v>
      </c>
      <c r="AD555" s="39">
        <v>0</v>
      </c>
    </row>
    <row r="556" spans="1:30" x14ac:dyDescent="0.25">
      <c r="A556" s="39" t="str">
        <f>INDEX('MO Store'!D:D,MATCH('Week Wise OT Hours'!$G556,'MO Store'!$A:$A,0))</f>
        <v>Anthony Galichet</v>
      </c>
      <c r="B556" s="39" t="str">
        <f>INDEX('MO Store'!F:F,MATCH('Week Wise OT Hours'!$G556,'MO Store'!$A:$A,0))</f>
        <v>Romio Hamdar</v>
      </c>
      <c r="C556" s="39" t="str">
        <f>INDEX('MO Store'!G:G,MATCH('Week Wise OT Hours'!$G556,'MO Store'!$A:$A,0))</f>
        <v>Veronica Ramos</v>
      </c>
      <c r="D556" s="39" t="str">
        <f>INDEX('MO Store'!E:E,MATCH('Week Wise OT Hours'!$G556,'MO Store'!$A:$A,0))</f>
        <v>Brittanie Braggs</v>
      </c>
      <c r="E556" s="39" t="str">
        <f>INDEX('MO Store'!B:B,MATCH('Week Wise OT Hours'!$G556,'MO Store'!$A:$A,0))</f>
        <v>San Antonio/Laredo</v>
      </c>
      <c r="F556" s="39" t="str">
        <f>INDEX('MO Store'!C:C,MATCH('Week Wise OT Hours'!$G556,'MO Store'!$A:$A,0))</f>
        <v>LAREDO PLANTATION CENTRE</v>
      </c>
      <c r="G556" s="38">
        <v>207752</v>
      </c>
      <c r="H556" s="40" t="str">
        <f>INDEX('MO Store'!I:I,MATCH('Week Wise OT Hours'!$G556,'MO Store'!$A:$A,0))</f>
        <v>Flagship</v>
      </c>
      <c r="I556" s="89" t="s">
        <v>762</v>
      </c>
      <c r="J556" s="90" t="s">
        <v>2130</v>
      </c>
      <c r="K556" s="38">
        <v>0</v>
      </c>
      <c r="L556" s="39">
        <v>0</v>
      </c>
      <c r="M556" s="39">
        <v>0</v>
      </c>
      <c r="N556" s="39">
        <v>0</v>
      </c>
      <c r="O556" s="39">
        <v>0</v>
      </c>
      <c r="P556" s="39">
        <v>0</v>
      </c>
      <c r="Q556" s="39">
        <v>0</v>
      </c>
      <c r="R556" s="39">
        <v>0</v>
      </c>
      <c r="S556" s="39">
        <v>0</v>
      </c>
      <c r="T556" s="39">
        <v>0</v>
      </c>
      <c r="U556" s="39">
        <v>0</v>
      </c>
      <c r="V556" s="39">
        <v>0</v>
      </c>
      <c r="W556" s="39">
        <v>0</v>
      </c>
      <c r="X556" s="39">
        <v>0</v>
      </c>
      <c r="Y556" s="39">
        <v>0</v>
      </c>
      <c r="Z556" s="39">
        <v>0</v>
      </c>
      <c r="AA556" s="39">
        <v>0</v>
      </c>
      <c r="AB556" s="39">
        <v>0</v>
      </c>
      <c r="AC556" s="39">
        <v>0</v>
      </c>
      <c r="AD556" s="39">
        <v>0</v>
      </c>
    </row>
    <row r="557" spans="1:30" x14ac:dyDescent="0.25">
      <c r="A557" s="39" t="str">
        <f>INDEX('MO Store'!D:D,MATCH('Week Wise OT Hours'!$G557,'MO Store'!$A:$A,0))</f>
        <v>Anthony Galichet</v>
      </c>
      <c r="B557" s="39" t="str">
        <f>INDEX('MO Store'!F:F,MATCH('Week Wise OT Hours'!$G557,'MO Store'!$A:$A,0))</f>
        <v>Romio Hamdar</v>
      </c>
      <c r="C557" s="39" t="str">
        <f>INDEX('MO Store'!G:G,MATCH('Week Wise OT Hours'!$G557,'MO Store'!$A:$A,0))</f>
        <v>Suhail Ishaq</v>
      </c>
      <c r="D557" s="39" t="str">
        <f>INDEX('MO Store'!E:E,MATCH('Week Wise OT Hours'!$G557,'MO Store'!$A:$A,0))</f>
        <v>Brittanie Braggs</v>
      </c>
      <c r="E557" s="39" t="str">
        <f>INDEX('MO Store'!B:B,MATCH('Week Wise OT Hours'!$G557,'MO Store'!$A:$A,0))</f>
        <v>Houston North East</v>
      </c>
      <c r="F557" s="39" t="str">
        <f>INDEX('MO Store'!C:C,MATCH('Week Wise OT Hours'!$G557,'MO Store'!$A:$A,0))</f>
        <v>FUQUA Ave</v>
      </c>
      <c r="G557" s="38">
        <v>209867</v>
      </c>
      <c r="H557" s="40" t="str">
        <f>INDEX('MO Store'!I:I,MATCH('Week Wise OT Hours'!$G557,'MO Store'!$A:$A,0))</f>
        <v>Regular</v>
      </c>
      <c r="I557" s="89" t="s">
        <v>689</v>
      </c>
      <c r="J557" s="90" t="s">
        <v>2040</v>
      </c>
      <c r="K557" s="38">
        <v>0</v>
      </c>
      <c r="L557" s="39">
        <v>0</v>
      </c>
      <c r="M557" s="39">
        <v>0</v>
      </c>
      <c r="N557" s="39">
        <v>0</v>
      </c>
      <c r="O557" s="39">
        <v>0</v>
      </c>
      <c r="P557" s="39">
        <v>0</v>
      </c>
      <c r="Q557" s="39">
        <v>0</v>
      </c>
      <c r="R557" s="39">
        <v>0</v>
      </c>
      <c r="S557" s="39">
        <v>0</v>
      </c>
      <c r="T557" s="39">
        <v>0</v>
      </c>
      <c r="U557" s="39">
        <v>0</v>
      </c>
      <c r="V557" s="39">
        <v>0</v>
      </c>
      <c r="W557" s="39">
        <v>0</v>
      </c>
      <c r="X557" s="39">
        <v>0</v>
      </c>
      <c r="Y557" s="39">
        <v>0</v>
      </c>
      <c r="Z557" s="39">
        <v>0</v>
      </c>
      <c r="AA557" s="39">
        <v>0</v>
      </c>
      <c r="AB557" s="39">
        <v>0</v>
      </c>
      <c r="AC557" s="39">
        <v>0</v>
      </c>
      <c r="AD557" s="39">
        <v>0</v>
      </c>
    </row>
    <row r="558" spans="1:30" x14ac:dyDescent="0.25">
      <c r="A558" s="39" t="str">
        <f>INDEX('MO Store'!D:D,MATCH('Week Wise OT Hours'!$G558,'MO Store'!$A:$A,0))</f>
        <v>Anthony Galichet</v>
      </c>
      <c r="B558" s="39" t="str">
        <f>INDEX('MO Store'!F:F,MATCH('Week Wise OT Hours'!$G558,'MO Store'!$A:$A,0))</f>
        <v>Romio Hamdar</v>
      </c>
      <c r="C558" s="39" t="str">
        <f>INDEX('MO Store'!G:G,MATCH('Week Wise OT Hours'!$G558,'MO Store'!$A:$A,0))</f>
        <v>Isreal Gomez- Level Up</v>
      </c>
      <c r="D558" s="39" t="str">
        <f>INDEX('MO Store'!E:E,MATCH('Week Wise OT Hours'!$G558,'MO Store'!$A:$A,0))</f>
        <v>Brittanie Braggs</v>
      </c>
      <c r="E558" s="39" t="str">
        <f>INDEX('MO Store'!B:B,MATCH('Week Wise OT Hours'!$G558,'MO Store'!$A:$A,0))</f>
        <v>Houston East</v>
      </c>
      <c r="F558" s="39" t="str">
        <f>INDEX('MO Store'!C:C,MATCH('Week Wise OT Hours'!$G558,'MO Store'!$A:$A,0))</f>
        <v>Deer Park</v>
      </c>
      <c r="G558" s="38">
        <v>209870</v>
      </c>
      <c r="H558" s="40" t="str">
        <f>INDEX('MO Store'!I:I,MATCH('Week Wise OT Hours'!$G558,'MO Store'!$A:$A,0))</f>
        <v>Regular</v>
      </c>
      <c r="I558" s="89" t="s">
        <v>746</v>
      </c>
      <c r="J558" s="90" t="s">
        <v>2702</v>
      </c>
      <c r="K558" s="38">
        <v>0</v>
      </c>
      <c r="L558" s="39">
        <v>0</v>
      </c>
      <c r="M558" s="39">
        <v>0</v>
      </c>
      <c r="N558" s="39">
        <v>0</v>
      </c>
      <c r="O558" s="39">
        <v>0</v>
      </c>
      <c r="P558" s="39">
        <v>0</v>
      </c>
      <c r="Q558" s="39">
        <v>0</v>
      </c>
      <c r="R558" s="39">
        <v>0</v>
      </c>
      <c r="S558" s="39">
        <v>0</v>
      </c>
      <c r="T558" s="39">
        <v>0</v>
      </c>
      <c r="U558" s="39">
        <v>0</v>
      </c>
      <c r="V558" s="39">
        <v>0</v>
      </c>
      <c r="W558" s="39">
        <v>0</v>
      </c>
      <c r="X558" s="39">
        <v>0</v>
      </c>
      <c r="Y558" s="39">
        <v>0</v>
      </c>
      <c r="Z558" s="39">
        <v>0</v>
      </c>
      <c r="AA558" s="39">
        <v>0</v>
      </c>
      <c r="AB558" s="39">
        <v>0</v>
      </c>
      <c r="AC558" s="39">
        <v>4</v>
      </c>
      <c r="AD558" s="39">
        <v>7.16</v>
      </c>
    </row>
    <row r="559" spans="1:30" x14ac:dyDescent="0.25">
      <c r="A559" s="39" t="str">
        <f>INDEX('MO Store'!D:D,MATCH('Week Wise OT Hours'!$G559,'MO Store'!$A:$A,0))</f>
        <v>Anthony Galichet</v>
      </c>
      <c r="B559" s="39" t="str">
        <f>INDEX('MO Store'!F:F,MATCH('Week Wise OT Hours'!$G559,'MO Store'!$A:$A,0))</f>
        <v>Romio Hamdar</v>
      </c>
      <c r="C559" s="39" t="str">
        <f>INDEX('MO Store'!G:G,MATCH('Week Wise OT Hours'!$G559,'MO Store'!$A:$A,0))</f>
        <v>Colorado Market - No TM</v>
      </c>
      <c r="D559" s="39" t="str">
        <f>INDEX('MO Store'!E:E,MATCH('Week Wise OT Hours'!$G559,'MO Store'!$A:$A,0))</f>
        <v>Brittanie Braggs</v>
      </c>
      <c r="E559" s="39" t="str">
        <f>INDEX('MO Store'!B:B,MATCH('Week Wise OT Hours'!$G559,'MO Store'!$A:$A,0))</f>
        <v>Colorado</v>
      </c>
      <c r="F559" s="39" t="str">
        <f>INDEX('MO Store'!C:C,MATCH('Week Wise OT Hours'!$G559,'MO Store'!$A:$A,0))</f>
        <v>Briargate</v>
      </c>
      <c r="G559" s="38">
        <v>178937</v>
      </c>
      <c r="H559" s="40" t="str">
        <f>INDEX('MO Store'!I:I,MATCH('Week Wise OT Hours'!$G559,'MO Store'!$A:$A,0))</f>
        <v>Regular</v>
      </c>
      <c r="I559" s="89" t="s">
        <v>780</v>
      </c>
      <c r="J559" s="90" t="s">
        <v>2703</v>
      </c>
      <c r="K559" s="38">
        <v>0</v>
      </c>
      <c r="L559" s="39">
        <v>0</v>
      </c>
      <c r="M559" s="39">
        <v>0</v>
      </c>
      <c r="N559" s="39">
        <v>0</v>
      </c>
      <c r="O559" s="39">
        <v>0</v>
      </c>
      <c r="P559" s="39">
        <v>0</v>
      </c>
      <c r="Q559" s="39">
        <v>0</v>
      </c>
      <c r="R559" s="39">
        <v>0</v>
      </c>
      <c r="S559" s="39">
        <v>0</v>
      </c>
      <c r="T559" s="39">
        <v>0</v>
      </c>
      <c r="U559" s="39">
        <v>0</v>
      </c>
      <c r="V559" s="39">
        <v>0</v>
      </c>
      <c r="W559" s="39">
        <v>0</v>
      </c>
      <c r="X559" s="39">
        <v>0</v>
      </c>
      <c r="Y559" s="39">
        <v>0</v>
      </c>
      <c r="Z559" s="39">
        <v>0</v>
      </c>
      <c r="AA559" s="39">
        <v>0</v>
      </c>
      <c r="AB559" s="39">
        <v>0</v>
      </c>
      <c r="AC559" s="39">
        <v>0</v>
      </c>
      <c r="AD559" s="39">
        <v>0</v>
      </c>
    </row>
    <row r="560" spans="1:30" x14ac:dyDescent="0.25">
      <c r="A560" s="39" t="str">
        <f>INDEX('MO Store'!D:D,MATCH('Week Wise OT Hours'!$G560,'MO Store'!$A:$A,0))</f>
        <v>Anthony Galichet</v>
      </c>
      <c r="B560" s="39" t="str">
        <f>INDEX('MO Store'!F:F,MATCH('Week Wise OT Hours'!$G560,'MO Store'!$A:$A,0))</f>
        <v>No SD</v>
      </c>
      <c r="C560" s="39" t="str">
        <f>INDEX('MO Store'!G:G,MATCH('Week Wise OT Hours'!$G560,'MO Store'!$A:$A,0))</f>
        <v>Susu Leong</v>
      </c>
      <c r="D560" s="39" t="str">
        <f>INDEX('MO Store'!E:E,MATCH('Week Wise OT Hours'!$G560,'MO Store'!$A:$A,0))</f>
        <v>Brittanie Braggs</v>
      </c>
      <c r="E560" s="39" t="str">
        <f>INDEX('MO Store'!B:B,MATCH('Week Wise OT Hours'!$G560,'MO Store'!$A:$A,0))</f>
        <v>Arizona</v>
      </c>
      <c r="F560" s="39" t="str">
        <f>INDEX('MO Store'!C:C,MATCH('Week Wise OT Hours'!$G560,'MO Store'!$A:$A,0))</f>
        <v>The Groves</v>
      </c>
      <c r="G560" s="38">
        <v>211579</v>
      </c>
      <c r="H560" s="40" t="str">
        <f>INDEX('MO Store'!I:I,MATCH('Week Wise OT Hours'!$G560,'MO Store'!$A:$A,0))</f>
        <v>Regular</v>
      </c>
      <c r="I560" s="89" t="s">
        <v>740</v>
      </c>
      <c r="J560" s="90" t="s">
        <v>2704</v>
      </c>
      <c r="K560" s="38">
        <v>0</v>
      </c>
      <c r="L560" s="39">
        <v>0</v>
      </c>
      <c r="M560" s="39">
        <v>0</v>
      </c>
      <c r="N560" s="39">
        <v>0</v>
      </c>
      <c r="O560" s="39">
        <v>0</v>
      </c>
      <c r="P560" s="39">
        <v>0</v>
      </c>
      <c r="Q560" s="39">
        <v>0</v>
      </c>
      <c r="R560" s="39">
        <v>0</v>
      </c>
      <c r="S560" s="39">
        <v>0</v>
      </c>
      <c r="T560" s="39">
        <v>0</v>
      </c>
      <c r="U560" s="39">
        <v>0</v>
      </c>
      <c r="V560" s="39">
        <v>0</v>
      </c>
      <c r="W560" s="39">
        <v>0</v>
      </c>
      <c r="X560" s="39">
        <v>0</v>
      </c>
      <c r="Y560" s="39">
        <v>0</v>
      </c>
      <c r="Z560" s="39">
        <v>0</v>
      </c>
      <c r="AA560" s="39">
        <v>0</v>
      </c>
      <c r="AB560" s="39">
        <v>0</v>
      </c>
      <c r="AC560" s="39">
        <v>0</v>
      </c>
      <c r="AD560" s="39">
        <v>0</v>
      </c>
    </row>
    <row r="561" spans="1:30" x14ac:dyDescent="0.25">
      <c r="A561" s="39" t="str">
        <f>INDEX('MO Store'!D:D,MATCH('Week Wise OT Hours'!$G561,'MO Store'!$A:$A,0))</f>
        <v>Anthony Galichet</v>
      </c>
      <c r="B561" s="39" t="str">
        <f>INDEX('MO Store'!F:F,MATCH('Week Wise OT Hours'!$G561,'MO Store'!$A:$A,0))</f>
        <v>No SD</v>
      </c>
      <c r="C561" s="39" t="str">
        <f>INDEX('MO Store'!G:G,MATCH('Week Wise OT Hours'!$G561,'MO Store'!$A:$A,0))</f>
        <v>Susu Leong</v>
      </c>
      <c r="D561" s="39" t="str">
        <f>INDEX('MO Store'!E:E,MATCH('Week Wise OT Hours'!$G561,'MO Store'!$A:$A,0))</f>
        <v>Brittanie Braggs</v>
      </c>
      <c r="E561" s="39" t="str">
        <f>INDEX('MO Store'!B:B,MATCH('Week Wise OT Hours'!$G561,'MO Store'!$A:$A,0))</f>
        <v>Arizona</v>
      </c>
      <c r="F561" s="39" t="str">
        <f>INDEX('MO Store'!C:C,MATCH('Week Wise OT Hours'!$G561,'MO Store'!$A:$A,0))</f>
        <v>Old Vail Plaza</v>
      </c>
      <c r="G561" s="38">
        <v>222262</v>
      </c>
      <c r="H561" s="40" t="str">
        <f>INDEX('MO Store'!I:I,MATCH('Week Wise OT Hours'!$G561,'MO Store'!$A:$A,0))</f>
        <v>Regular</v>
      </c>
      <c r="I561" s="89" t="s">
        <v>778</v>
      </c>
      <c r="J561" s="90" t="s">
        <v>2705</v>
      </c>
      <c r="K561" s="38">
        <v>0</v>
      </c>
      <c r="L561" s="39">
        <v>0</v>
      </c>
      <c r="M561" s="39">
        <v>0</v>
      </c>
      <c r="N561" s="39">
        <v>0</v>
      </c>
      <c r="O561" s="39">
        <v>0</v>
      </c>
      <c r="P561" s="39">
        <v>0</v>
      </c>
      <c r="Q561" s="39">
        <v>0</v>
      </c>
      <c r="R561" s="39">
        <v>0</v>
      </c>
      <c r="S561" s="39">
        <v>0</v>
      </c>
      <c r="T561" s="39">
        <v>0</v>
      </c>
      <c r="U561" s="39">
        <v>0</v>
      </c>
      <c r="V561" s="39">
        <v>0</v>
      </c>
      <c r="W561" s="39">
        <v>0</v>
      </c>
      <c r="X561" s="39">
        <v>0</v>
      </c>
      <c r="Y561" s="39">
        <v>0</v>
      </c>
      <c r="Z561" s="39">
        <v>0</v>
      </c>
      <c r="AA561" s="39">
        <v>0.9</v>
      </c>
      <c r="AB561" s="39">
        <v>0</v>
      </c>
      <c r="AC561" s="39">
        <v>10.49</v>
      </c>
      <c r="AD561" s="39">
        <v>0</v>
      </c>
    </row>
    <row r="562" spans="1:30" x14ac:dyDescent="0.25">
      <c r="A562" s="39" t="str">
        <f>INDEX('MO Store'!D:D,MATCH('Week Wise OT Hours'!$G562,'MO Store'!$A:$A,0))</f>
        <v>Anthony Galichet</v>
      </c>
      <c r="B562" s="39" t="str">
        <f>INDEX('MO Store'!F:F,MATCH('Week Wise OT Hours'!$G562,'MO Store'!$A:$A,0))</f>
        <v>Romio Hamdar</v>
      </c>
      <c r="C562" s="39" t="str">
        <f>INDEX('MO Store'!G:G,MATCH('Week Wise OT Hours'!$G562,'MO Store'!$A:$A,0))</f>
        <v>Colorado Market - No TM</v>
      </c>
      <c r="D562" s="39" t="str">
        <f>INDEX('MO Store'!E:E,MATCH('Week Wise OT Hours'!$G562,'MO Store'!$A:$A,0))</f>
        <v>Brittanie Braggs</v>
      </c>
      <c r="E562" s="39" t="str">
        <f>INDEX('MO Store'!B:B,MATCH('Week Wise OT Hours'!$G562,'MO Store'!$A:$A,0))</f>
        <v>Colorado</v>
      </c>
      <c r="F562" s="39" t="str">
        <f>INDEX('MO Store'!C:C,MATCH('Week Wise OT Hours'!$G562,'MO Store'!$A:$A,0))</f>
        <v>Interquest</v>
      </c>
      <c r="G562" s="38">
        <v>241356</v>
      </c>
      <c r="H562" s="40" t="str">
        <f>INDEX('MO Store'!I:I,MATCH('Week Wise OT Hours'!$G562,'MO Store'!$A:$A,0))</f>
        <v>Regular</v>
      </c>
      <c r="I562" s="89" t="s">
        <v>772</v>
      </c>
      <c r="J562" s="90" t="s">
        <v>2706</v>
      </c>
      <c r="K562" s="38">
        <v>0</v>
      </c>
      <c r="L562" s="39">
        <v>0</v>
      </c>
      <c r="M562" s="39">
        <v>0</v>
      </c>
      <c r="N562" s="39">
        <v>0</v>
      </c>
      <c r="O562" s="39">
        <v>0</v>
      </c>
      <c r="P562" s="39">
        <v>0</v>
      </c>
      <c r="Q562" s="39">
        <v>0</v>
      </c>
      <c r="R562" s="39">
        <v>0</v>
      </c>
      <c r="S562" s="39">
        <v>0</v>
      </c>
      <c r="T562" s="39">
        <v>0</v>
      </c>
      <c r="U562" s="39">
        <v>0</v>
      </c>
      <c r="V562" s="39">
        <v>0</v>
      </c>
      <c r="W562" s="39">
        <v>0</v>
      </c>
      <c r="X562" s="39">
        <v>0</v>
      </c>
      <c r="Y562" s="39">
        <v>0</v>
      </c>
      <c r="Z562" s="39">
        <v>0</v>
      </c>
      <c r="AA562" s="39">
        <v>0</v>
      </c>
      <c r="AB562" s="39">
        <v>0</v>
      </c>
      <c r="AC562" s="39">
        <v>0</v>
      </c>
      <c r="AD562" s="39">
        <v>0</v>
      </c>
    </row>
    <row r="563" spans="1:30" x14ac:dyDescent="0.25">
      <c r="A563" s="39" t="str">
        <f>INDEX('MO Store'!D:D,MATCH('Week Wise OT Hours'!$G563,'MO Store'!$A:$A,0))</f>
        <v>Anthony Galichet</v>
      </c>
      <c r="B563" s="39" t="str">
        <f>INDEX('MO Store'!F:F,MATCH('Week Wise OT Hours'!$G563,'MO Store'!$A:$A,0))</f>
        <v>Romio Hamdar</v>
      </c>
      <c r="C563" s="39" t="str">
        <f>INDEX('MO Store'!G:G,MATCH('Week Wise OT Hours'!$G563,'MO Store'!$A:$A,0))</f>
        <v>Suhail Ishaq</v>
      </c>
      <c r="D563" s="39" t="str">
        <f>INDEX('MO Store'!E:E,MATCH('Week Wise OT Hours'!$G563,'MO Store'!$A:$A,0))</f>
        <v>Brittanie Braggs</v>
      </c>
      <c r="E563" s="39" t="str">
        <f>INDEX('MO Store'!B:B,MATCH('Week Wise OT Hours'!$G563,'MO Store'!$A:$A,0))</f>
        <v>Houston North East</v>
      </c>
      <c r="F563" s="39" t="str">
        <f>INDEX('MO Store'!C:C,MATCH('Week Wise OT Hours'!$G563,'MO Store'!$A:$A,0))</f>
        <v>Ponderosa Forest</v>
      </c>
      <c r="G563" s="38">
        <v>209868</v>
      </c>
      <c r="H563" s="40" t="str">
        <f>INDEX('MO Store'!I:I,MATCH('Week Wise OT Hours'!$G563,'MO Store'!$A:$A,0))</f>
        <v>Regular</v>
      </c>
      <c r="I563" s="89" t="s">
        <v>785</v>
      </c>
      <c r="J563" s="90" t="s">
        <v>2707</v>
      </c>
      <c r="K563" s="38">
        <v>0</v>
      </c>
      <c r="L563" s="39">
        <v>0</v>
      </c>
      <c r="M563" s="39">
        <v>0</v>
      </c>
      <c r="N563" s="39">
        <v>0</v>
      </c>
      <c r="O563" s="39">
        <v>0</v>
      </c>
      <c r="P563" s="39">
        <v>0</v>
      </c>
      <c r="Q563" s="39">
        <v>0</v>
      </c>
      <c r="R563" s="39">
        <v>0</v>
      </c>
      <c r="S563" s="39">
        <v>0</v>
      </c>
      <c r="T563" s="39">
        <v>0</v>
      </c>
      <c r="U563" s="39">
        <v>0</v>
      </c>
      <c r="V563" s="39">
        <v>0</v>
      </c>
      <c r="W563" s="39">
        <v>0</v>
      </c>
      <c r="X563" s="39">
        <v>0</v>
      </c>
      <c r="Y563" s="39">
        <v>0</v>
      </c>
      <c r="Z563" s="39">
        <v>0</v>
      </c>
      <c r="AA563" s="39">
        <v>0</v>
      </c>
      <c r="AB563" s="39">
        <v>0</v>
      </c>
      <c r="AC563" s="39">
        <v>0</v>
      </c>
      <c r="AD563" s="39">
        <v>0</v>
      </c>
    </row>
    <row r="564" spans="1:30" x14ac:dyDescent="0.25">
      <c r="A564" s="39" t="str">
        <f>INDEX('MO Store'!D:D,MATCH('Week Wise OT Hours'!$G564,'MO Store'!$A:$A,0))</f>
        <v>Anthony Galichet</v>
      </c>
      <c r="B564" s="39" t="str">
        <f>INDEX('MO Store'!F:F,MATCH('Week Wise OT Hours'!$G564,'MO Store'!$A:$A,0))</f>
        <v>Romio Hamdar</v>
      </c>
      <c r="C564" s="39" t="str">
        <f>INDEX('MO Store'!G:G,MATCH('Week Wise OT Hours'!$G564,'MO Store'!$A:$A,0))</f>
        <v>Carlos Ayala-Level Up</v>
      </c>
      <c r="D564" s="39" t="str">
        <f>INDEX('MO Store'!E:E,MATCH('Week Wise OT Hours'!$G564,'MO Store'!$A:$A,0))</f>
        <v>Brittanie Braggs</v>
      </c>
      <c r="E564" s="39" t="str">
        <f>INDEX('MO Store'!B:B,MATCH('Week Wise OT Hours'!$G564,'MO Store'!$A:$A,0))</f>
        <v>Houston South West</v>
      </c>
      <c r="F564" s="39" t="str">
        <f>INDEX('MO Store'!C:C,MATCH('Week Wise OT Hours'!$G564,'MO Store'!$A:$A,0))</f>
        <v>The Grid</v>
      </c>
      <c r="G564" s="38">
        <v>209858</v>
      </c>
      <c r="H564" s="40" t="str">
        <f>INDEX('MO Store'!I:I,MATCH('Week Wise OT Hours'!$G564,'MO Store'!$A:$A,0))</f>
        <v>Battleship</v>
      </c>
      <c r="I564" s="89" t="s">
        <v>784</v>
      </c>
      <c r="J564" s="90" t="s">
        <v>2708</v>
      </c>
      <c r="K564" s="38">
        <v>0</v>
      </c>
      <c r="L564" s="39">
        <v>0</v>
      </c>
      <c r="M564" s="39">
        <v>0</v>
      </c>
      <c r="N564" s="39">
        <v>0</v>
      </c>
      <c r="O564" s="39">
        <v>0</v>
      </c>
      <c r="P564" s="39">
        <v>0</v>
      </c>
      <c r="Q564" s="39">
        <v>0</v>
      </c>
      <c r="R564" s="39">
        <v>0</v>
      </c>
      <c r="S564" s="39">
        <v>0</v>
      </c>
      <c r="T564" s="39">
        <v>0</v>
      </c>
      <c r="U564" s="39">
        <v>0</v>
      </c>
      <c r="V564" s="39">
        <v>0</v>
      </c>
      <c r="W564" s="39">
        <v>0</v>
      </c>
      <c r="X564" s="39">
        <v>0</v>
      </c>
      <c r="Y564" s="39">
        <v>0</v>
      </c>
      <c r="Z564" s="39">
        <v>0</v>
      </c>
      <c r="AA564" s="39">
        <v>0</v>
      </c>
      <c r="AB564" s="39">
        <v>0</v>
      </c>
      <c r="AC564" s="39">
        <v>0</v>
      </c>
      <c r="AD564" s="39">
        <v>0</v>
      </c>
    </row>
    <row r="565" spans="1:30" x14ac:dyDescent="0.25">
      <c r="A565" s="39" t="str">
        <f>INDEX('MO Store'!D:D,MATCH('Week Wise OT Hours'!$G565,'MO Store'!$A:$A,0))</f>
        <v>Anthony Galichet</v>
      </c>
      <c r="B565" s="39" t="str">
        <f>INDEX('MO Store'!F:F,MATCH('Week Wise OT Hours'!$G565,'MO Store'!$A:$A,0))</f>
        <v>Romio Hamdar</v>
      </c>
      <c r="C565" s="39" t="str">
        <f>INDEX('MO Store'!G:G,MATCH('Week Wise OT Hours'!$G565,'MO Store'!$A:$A,0))</f>
        <v>Colorado Market - No TM</v>
      </c>
      <c r="D565" s="39" t="str">
        <f>INDEX('MO Store'!E:E,MATCH('Week Wise OT Hours'!$G565,'MO Store'!$A:$A,0))</f>
        <v>Brittanie Braggs</v>
      </c>
      <c r="E565" s="39" t="str">
        <f>INDEX('MO Store'!B:B,MATCH('Week Wise OT Hours'!$G565,'MO Store'!$A:$A,0))</f>
        <v>Colorado</v>
      </c>
      <c r="F565" s="39" t="str">
        <f>INDEX('MO Store'!C:C,MATCH('Week Wise OT Hours'!$G565,'MO Store'!$A:$A,0))</f>
        <v>Grand View Market Place</v>
      </c>
      <c r="G565" s="38">
        <v>210924</v>
      </c>
      <c r="H565" s="40" t="str">
        <f>INDEX('MO Store'!I:I,MATCH('Week Wise OT Hours'!$G565,'MO Store'!$A:$A,0))</f>
        <v>Regular</v>
      </c>
      <c r="I565" s="89" t="s">
        <v>782</v>
      </c>
      <c r="J565" s="90" t="s">
        <v>1983</v>
      </c>
      <c r="K565" s="38">
        <v>0</v>
      </c>
      <c r="L565" s="39">
        <v>0</v>
      </c>
      <c r="M565" s="39">
        <v>0</v>
      </c>
      <c r="N565" s="39">
        <v>0</v>
      </c>
      <c r="O565" s="39">
        <v>0</v>
      </c>
      <c r="P565" s="39">
        <v>0</v>
      </c>
      <c r="Q565" s="39">
        <v>0</v>
      </c>
      <c r="R565" s="39">
        <v>0</v>
      </c>
      <c r="S565" s="39">
        <v>0</v>
      </c>
      <c r="T565" s="39">
        <v>0</v>
      </c>
      <c r="U565" s="39">
        <v>0</v>
      </c>
      <c r="V565" s="39">
        <v>0</v>
      </c>
      <c r="W565" s="39">
        <v>0</v>
      </c>
      <c r="X565" s="39">
        <v>0</v>
      </c>
      <c r="Y565" s="39">
        <v>0</v>
      </c>
      <c r="Z565" s="39">
        <v>0</v>
      </c>
      <c r="AA565" s="39">
        <v>0</v>
      </c>
      <c r="AB565" s="39">
        <v>0</v>
      </c>
      <c r="AC565" s="39">
        <v>0</v>
      </c>
      <c r="AD565" s="39">
        <v>0</v>
      </c>
    </row>
    <row r="566" spans="1:30" x14ac:dyDescent="0.25">
      <c r="A566" s="39" t="str">
        <f>INDEX('MO Store'!D:D,MATCH('Week Wise OT Hours'!$G566,'MO Store'!$A:$A,0))</f>
        <v>Anthony Galichet</v>
      </c>
      <c r="B566" s="39" t="str">
        <f>INDEX('MO Store'!F:F,MATCH('Week Wise OT Hours'!$G566,'MO Store'!$A:$A,0))</f>
        <v>Romio Hamdar</v>
      </c>
      <c r="C566" s="39" t="str">
        <f>INDEX('MO Store'!G:G,MATCH('Week Wise OT Hours'!$G566,'MO Store'!$A:$A,0))</f>
        <v>Colorado Market - No TM</v>
      </c>
      <c r="D566" s="39" t="str">
        <f>INDEX('MO Store'!E:E,MATCH('Week Wise OT Hours'!$G566,'MO Store'!$A:$A,0))</f>
        <v>Brittanie Braggs</v>
      </c>
      <c r="E566" s="39" t="str">
        <f>INDEX('MO Store'!B:B,MATCH('Week Wise OT Hours'!$G566,'MO Store'!$A:$A,0))</f>
        <v>Colorado</v>
      </c>
      <c r="F566" s="39" t="str">
        <f>INDEX('MO Store'!C:C,MATCH('Week Wise OT Hours'!$G566,'MO Store'!$A:$A,0))</f>
        <v>Sand Hill</v>
      </c>
      <c r="G566" s="38">
        <v>195709</v>
      </c>
      <c r="H566" s="40" t="str">
        <f>INDEX('MO Store'!I:I,MATCH('Week Wise OT Hours'!$G566,'MO Store'!$A:$A,0))</f>
        <v>Focus</v>
      </c>
      <c r="I566" s="89" t="s">
        <v>777</v>
      </c>
      <c r="J566" s="90" t="s">
        <v>2709</v>
      </c>
      <c r="K566" s="38">
        <v>0</v>
      </c>
      <c r="L566" s="39">
        <v>0</v>
      </c>
      <c r="M566" s="39">
        <v>0</v>
      </c>
      <c r="N566" s="39">
        <v>0</v>
      </c>
      <c r="O566" s="39">
        <v>0</v>
      </c>
      <c r="P566" s="39">
        <v>0</v>
      </c>
      <c r="Q566" s="39">
        <v>0</v>
      </c>
      <c r="R566" s="39">
        <v>0</v>
      </c>
      <c r="S566" s="39">
        <v>0</v>
      </c>
      <c r="T566" s="39">
        <v>0</v>
      </c>
      <c r="U566" s="39">
        <v>0</v>
      </c>
      <c r="V566" s="39">
        <v>0</v>
      </c>
      <c r="W566" s="39">
        <v>0</v>
      </c>
      <c r="X566" s="39">
        <v>0</v>
      </c>
      <c r="Y566" s="39">
        <v>0</v>
      </c>
      <c r="Z566" s="39">
        <v>0</v>
      </c>
      <c r="AA566" s="39">
        <v>0</v>
      </c>
      <c r="AB566" s="39">
        <v>0</v>
      </c>
      <c r="AC566" s="39">
        <v>0</v>
      </c>
      <c r="AD566" s="39">
        <v>0</v>
      </c>
    </row>
    <row r="567" spans="1:30" x14ac:dyDescent="0.25">
      <c r="A567" s="39" t="str">
        <f>INDEX('MO Store'!D:D,MATCH('Week Wise OT Hours'!$G567,'MO Store'!$A:$A,0))</f>
        <v>Anthony Galichet</v>
      </c>
      <c r="B567" s="39" t="str">
        <f>INDEX('MO Store'!F:F,MATCH('Week Wise OT Hours'!$G567,'MO Store'!$A:$A,0))</f>
        <v>Romio Hamdar</v>
      </c>
      <c r="C567" s="39" t="str">
        <f>INDEX('MO Store'!G:G,MATCH('Week Wise OT Hours'!$G567,'MO Store'!$A:$A,0))</f>
        <v>Carlos Ayala-Level Up</v>
      </c>
      <c r="D567" s="39" t="str">
        <f>INDEX('MO Store'!E:E,MATCH('Week Wise OT Hours'!$G567,'MO Store'!$A:$A,0))</f>
        <v>Brittanie Braggs</v>
      </c>
      <c r="E567" s="39" t="str">
        <f>INDEX('MO Store'!B:B,MATCH('Week Wise OT Hours'!$G567,'MO Store'!$A:$A,0))</f>
        <v>Houston South West</v>
      </c>
      <c r="F567" s="39" t="str">
        <f>INDEX('MO Store'!C:C,MATCH('Week Wise OT Hours'!$G567,'MO Store'!$A:$A,0))</f>
        <v>Little York Rd</v>
      </c>
      <c r="G567" s="38">
        <v>217138</v>
      </c>
      <c r="H567" s="40" t="str">
        <f>INDEX('MO Store'!I:I,MATCH('Week Wise OT Hours'!$G567,'MO Store'!$A:$A,0))</f>
        <v>Regular</v>
      </c>
      <c r="I567" s="89" t="s">
        <v>753</v>
      </c>
      <c r="J567" s="90" t="s">
        <v>2710</v>
      </c>
      <c r="K567" s="38">
        <v>0</v>
      </c>
      <c r="L567" s="39">
        <v>0</v>
      </c>
      <c r="M567" s="39">
        <v>0</v>
      </c>
      <c r="N567" s="39">
        <v>0</v>
      </c>
      <c r="O567" s="39">
        <v>0</v>
      </c>
      <c r="P567" s="39">
        <v>0</v>
      </c>
      <c r="Q567" s="39">
        <v>0</v>
      </c>
      <c r="R567" s="39">
        <v>0</v>
      </c>
      <c r="S567" s="39">
        <v>0</v>
      </c>
      <c r="T567" s="39">
        <v>0</v>
      </c>
      <c r="U567" s="39">
        <v>0</v>
      </c>
      <c r="V567" s="39">
        <v>0</v>
      </c>
      <c r="W567" s="39">
        <v>0</v>
      </c>
      <c r="X567" s="39">
        <v>0</v>
      </c>
      <c r="Y567" s="39">
        <v>0</v>
      </c>
      <c r="Z567" s="39">
        <v>0</v>
      </c>
      <c r="AA567" s="39">
        <v>0</v>
      </c>
      <c r="AB567" s="39">
        <v>0</v>
      </c>
      <c r="AC567" s="39">
        <v>0</v>
      </c>
      <c r="AD567" s="39">
        <v>0</v>
      </c>
    </row>
    <row r="568" spans="1:30" x14ac:dyDescent="0.25">
      <c r="A568" s="39" t="str">
        <f>INDEX('MO Store'!D:D,MATCH('Week Wise OT Hours'!$G568,'MO Store'!$A:$A,0))</f>
        <v>Anthony Galichet</v>
      </c>
      <c r="B568" s="39" t="str">
        <f>INDEX('MO Store'!F:F,MATCH('Week Wise OT Hours'!$G568,'MO Store'!$A:$A,0))</f>
        <v>Romio Hamdar</v>
      </c>
      <c r="C568" s="39" t="str">
        <f>INDEX('MO Store'!G:G,MATCH('Week Wise OT Hours'!$G568,'MO Store'!$A:$A,0))</f>
        <v>Veronica Ramos</v>
      </c>
      <c r="D568" s="39" t="str">
        <f>INDEX('MO Store'!E:E,MATCH('Week Wise OT Hours'!$G568,'MO Store'!$A:$A,0))</f>
        <v>Brittanie Braggs</v>
      </c>
      <c r="E568" s="39" t="str">
        <f>INDEX('MO Store'!B:B,MATCH('Week Wise OT Hours'!$G568,'MO Store'!$A:$A,0))</f>
        <v>San Antonio/Laredo</v>
      </c>
      <c r="F568" s="39" t="str">
        <f>INDEX('MO Store'!C:C,MATCH('Week Wise OT Hours'!$G568,'MO Store'!$A:$A,0))</f>
        <v>Laredo Crossing</v>
      </c>
      <c r="G568" s="38">
        <v>174067</v>
      </c>
      <c r="H568" s="40" t="str">
        <f>INDEX('MO Store'!I:I,MATCH('Week Wise OT Hours'!$G568,'MO Store'!$A:$A,0))</f>
        <v>Regular</v>
      </c>
      <c r="I568" s="89" t="s">
        <v>769</v>
      </c>
      <c r="J568" s="90" t="s">
        <v>2711</v>
      </c>
      <c r="K568" s="38">
        <v>0</v>
      </c>
      <c r="L568" s="39">
        <v>0</v>
      </c>
      <c r="M568" s="39">
        <v>0</v>
      </c>
      <c r="N568" s="39">
        <v>0</v>
      </c>
      <c r="O568" s="39">
        <v>0</v>
      </c>
      <c r="P568" s="39">
        <v>0</v>
      </c>
      <c r="Q568" s="39">
        <v>0</v>
      </c>
      <c r="R568" s="39">
        <v>0</v>
      </c>
      <c r="S568" s="39">
        <v>0</v>
      </c>
      <c r="T568" s="39">
        <v>0</v>
      </c>
      <c r="U568" s="39">
        <v>0</v>
      </c>
      <c r="V568" s="39">
        <v>0</v>
      </c>
      <c r="W568" s="39">
        <v>0</v>
      </c>
      <c r="X568" s="39">
        <v>0</v>
      </c>
      <c r="Y568" s="39">
        <v>0</v>
      </c>
      <c r="Z568" s="39">
        <v>0</v>
      </c>
      <c r="AA568" s="39">
        <v>0</v>
      </c>
      <c r="AB568" s="39">
        <v>0</v>
      </c>
      <c r="AC568" s="39">
        <v>0</v>
      </c>
      <c r="AD568" s="39">
        <v>0</v>
      </c>
    </row>
    <row r="569" spans="1:30" x14ac:dyDescent="0.25">
      <c r="A569" s="39" t="str">
        <f>INDEX('MO Store'!D:D,MATCH('Week Wise OT Hours'!$G569,'MO Store'!$A:$A,0))</f>
        <v>Anthony Galichet</v>
      </c>
      <c r="B569" s="39" t="str">
        <f>INDEX('MO Store'!F:F,MATCH('Week Wise OT Hours'!$G569,'MO Store'!$A:$A,0))</f>
        <v>Romio Hamdar</v>
      </c>
      <c r="C569" s="39" t="str">
        <f>INDEX('MO Store'!G:G,MATCH('Week Wise OT Hours'!$G569,'MO Store'!$A:$A,0))</f>
        <v>Carlos Ayala-Level Up</v>
      </c>
      <c r="D569" s="39" t="str">
        <f>INDEX('MO Store'!E:E,MATCH('Week Wise OT Hours'!$G569,'MO Store'!$A:$A,0))</f>
        <v>Brittanie Braggs</v>
      </c>
      <c r="E569" s="39" t="str">
        <f>INDEX('MO Store'!B:B,MATCH('Week Wise OT Hours'!$G569,'MO Store'!$A:$A,0))</f>
        <v>Houston South West</v>
      </c>
      <c r="F569" s="39" t="str">
        <f>INDEX('MO Store'!C:C,MATCH('Week Wise OT Hours'!$G569,'MO Store'!$A:$A,0))</f>
        <v>Little York Rd</v>
      </c>
      <c r="G569" s="38">
        <v>217138</v>
      </c>
      <c r="H569" s="40" t="str">
        <f>INDEX('MO Store'!I:I,MATCH('Week Wise OT Hours'!$G569,'MO Store'!$A:$A,0))</f>
        <v>Regular</v>
      </c>
      <c r="I569" s="89" t="s">
        <v>783</v>
      </c>
      <c r="J569" s="90" t="s">
        <v>2712</v>
      </c>
      <c r="K569" s="38">
        <v>0</v>
      </c>
      <c r="L569" s="39">
        <v>0</v>
      </c>
      <c r="M569" s="39">
        <v>0</v>
      </c>
      <c r="N569" s="39">
        <v>0</v>
      </c>
      <c r="O569" s="39">
        <v>0</v>
      </c>
      <c r="P569" s="39">
        <v>0</v>
      </c>
      <c r="Q569" s="39">
        <v>0</v>
      </c>
      <c r="R569" s="39">
        <v>0</v>
      </c>
      <c r="S569" s="39">
        <v>0</v>
      </c>
      <c r="T569" s="39">
        <v>0</v>
      </c>
      <c r="U569" s="39">
        <v>1.71</v>
      </c>
      <c r="V569" s="39">
        <v>0</v>
      </c>
      <c r="W569" s="39">
        <v>0</v>
      </c>
      <c r="X569" s="39">
        <v>0</v>
      </c>
      <c r="Y569" s="39">
        <v>0</v>
      </c>
      <c r="Z569" s="39">
        <v>0</v>
      </c>
      <c r="AA569" s="39">
        <v>0</v>
      </c>
      <c r="AB569" s="39">
        <v>0</v>
      </c>
      <c r="AC569" s="39">
        <v>0</v>
      </c>
      <c r="AD569" s="39">
        <v>0</v>
      </c>
    </row>
    <row r="570" spans="1:30" x14ac:dyDescent="0.25">
      <c r="A570" s="39" t="str">
        <f>INDEX('MO Store'!D:D,MATCH('Week Wise OT Hours'!$G570,'MO Store'!$A:$A,0))</f>
        <v>Anthony Galichet</v>
      </c>
      <c r="B570" s="39" t="str">
        <f>INDEX('MO Store'!F:F,MATCH('Week Wise OT Hours'!$G570,'MO Store'!$A:$A,0))</f>
        <v>Romio Hamdar</v>
      </c>
      <c r="C570" s="39" t="str">
        <f>INDEX('MO Store'!G:G,MATCH('Week Wise OT Hours'!$G570,'MO Store'!$A:$A,0))</f>
        <v>Suhail Ishaq</v>
      </c>
      <c r="D570" s="39" t="str">
        <f>INDEX('MO Store'!E:E,MATCH('Week Wise OT Hours'!$G570,'MO Store'!$A:$A,0))</f>
        <v>Brittanie Braggs</v>
      </c>
      <c r="E570" s="39" t="str">
        <f>INDEX('MO Store'!B:B,MATCH('Week Wise OT Hours'!$G570,'MO Store'!$A:$A,0))</f>
        <v>Houston North East</v>
      </c>
      <c r="F570" s="39" t="str">
        <f>INDEX('MO Store'!C:C,MATCH('Week Wise OT Hours'!$G570,'MO Store'!$A:$A,0))</f>
        <v>Missouri City</v>
      </c>
      <c r="G570" s="38">
        <v>174113</v>
      </c>
      <c r="H570" s="40" t="str">
        <f>INDEX('MO Store'!I:I,MATCH('Week Wise OT Hours'!$G570,'MO Store'!$A:$A,0))</f>
        <v>Regular</v>
      </c>
      <c r="I570" s="89" t="s">
        <v>719</v>
      </c>
      <c r="J570" s="90" t="s">
        <v>2713</v>
      </c>
      <c r="K570" s="38">
        <v>0</v>
      </c>
      <c r="L570" s="39">
        <v>0</v>
      </c>
      <c r="M570" s="39">
        <v>0</v>
      </c>
      <c r="N570" s="39">
        <v>0</v>
      </c>
      <c r="O570" s="39">
        <v>0</v>
      </c>
      <c r="P570" s="39">
        <v>0</v>
      </c>
      <c r="Q570" s="39">
        <v>0</v>
      </c>
      <c r="R570" s="39">
        <v>0</v>
      </c>
      <c r="S570" s="39">
        <v>0</v>
      </c>
      <c r="T570" s="39">
        <v>0</v>
      </c>
      <c r="U570" s="39">
        <v>0</v>
      </c>
      <c r="V570" s="39">
        <v>0</v>
      </c>
      <c r="W570" s="39">
        <v>0</v>
      </c>
      <c r="X570" s="39">
        <v>0</v>
      </c>
      <c r="Y570" s="39">
        <v>0</v>
      </c>
      <c r="Z570" s="39">
        <v>0</v>
      </c>
      <c r="AA570" s="39">
        <v>0</v>
      </c>
      <c r="AB570" s="39">
        <v>0</v>
      </c>
      <c r="AC570" s="39">
        <v>0</v>
      </c>
      <c r="AD570" s="39">
        <v>0</v>
      </c>
    </row>
    <row r="571" spans="1:30" x14ac:dyDescent="0.25">
      <c r="A571" s="39" t="str">
        <f>INDEX('MO Store'!D:D,MATCH('Week Wise OT Hours'!$G571,'MO Store'!$A:$A,0))</f>
        <v>Anthony Galichet</v>
      </c>
      <c r="B571" s="39" t="str">
        <f>INDEX('MO Store'!F:F,MATCH('Week Wise OT Hours'!$G571,'MO Store'!$A:$A,0))</f>
        <v>Romio Hamdar</v>
      </c>
      <c r="C571" s="39" t="str">
        <f>INDEX('MO Store'!G:G,MATCH('Week Wise OT Hours'!$G571,'MO Store'!$A:$A,0))</f>
        <v>Carlos Ayala-Level Up</v>
      </c>
      <c r="D571" s="39" t="str">
        <f>INDEX('MO Store'!E:E,MATCH('Week Wise OT Hours'!$G571,'MO Store'!$A:$A,0))</f>
        <v>Brittanie Braggs</v>
      </c>
      <c r="E571" s="39" t="str">
        <f>INDEX('MO Store'!B:B,MATCH('Week Wise OT Hours'!$G571,'MO Store'!$A:$A,0))</f>
        <v>Houston South West</v>
      </c>
      <c r="F571" s="39" t="str">
        <f>INDEX('MO Store'!C:C,MATCH('Week Wise OT Hours'!$G571,'MO Store'!$A:$A,0))</f>
        <v>Kingsbridge</v>
      </c>
      <c r="G571" s="38">
        <v>209862</v>
      </c>
      <c r="H571" s="40" t="str">
        <f>INDEX('MO Store'!I:I,MATCH('Week Wise OT Hours'!$G571,'MO Store'!$A:$A,0))</f>
        <v>Regular</v>
      </c>
      <c r="I571" s="89" t="s">
        <v>779</v>
      </c>
      <c r="J571" s="90" t="s">
        <v>2176</v>
      </c>
      <c r="K571" s="38">
        <v>0</v>
      </c>
      <c r="L571" s="39">
        <v>0</v>
      </c>
      <c r="M571" s="39">
        <v>0</v>
      </c>
      <c r="N571" s="39">
        <v>0</v>
      </c>
      <c r="O571" s="39">
        <v>0</v>
      </c>
      <c r="P571" s="39">
        <v>0</v>
      </c>
      <c r="Q571" s="39">
        <v>0</v>
      </c>
      <c r="R571" s="39">
        <v>0</v>
      </c>
      <c r="S571" s="39">
        <v>0</v>
      </c>
      <c r="T571" s="39">
        <v>0</v>
      </c>
      <c r="U571" s="39">
        <v>0</v>
      </c>
      <c r="V571" s="39">
        <v>0</v>
      </c>
      <c r="W571" s="39">
        <v>0</v>
      </c>
      <c r="X571" s="39">
        <v>0</v>
      </c>
      <c r="Y571" s="39">
        <v>0</v>
      </c>
      <c r="Z571" s="39">
        <v>0</v>
      </c>
      <c r="AA571" s="39">
        <v>0</v>
      </c>
      <c r="AB571" s="39">
        <v>0</v>
      </c>
      <c r="AC571" s="39">
        <v>0</v>
      </c>
      <c r="AD571" s="39">
        <v>0</v>
      </c>
    </row>
    <row r="572" spans="1:30" x14ac:dyDescent="0.25">
      <c r="A572" s="39" t="str">
        <f>INDEX('MO Store'!D:D,MATCH('Week Wise OT Hours'!$G572,'MO Store'!$A:$A,0))</f>
        <v>Anthony Galichet</v>
      </c>
      <c r="B572" s="39" t="str">
        <f>INDEX('MO Store'!F:F,MATCH('Week Wise OT Hours'!$G572,'MO Store'!$A:$A,0))</f>
        <v>No SD</v>
      </c>
      <c r="C572" s="39" t="str">
        <f>INDEX('MO Store'!G:G,MATCH('Week Wise OT Hours'!$G572,'MO Store'!$A:$A,0))</f>
        <v>Susu Leong</v>
      </c>
      <c r="D572" s="39" t="str">
        <f>INDEX('MO Store'!E:E,MATCH('Week Wise OT Hours'!$G572,'MO Store'!$A:$A,0))</f>
        <v>Brittanie Braggs</v>
      </c>
      <c r="E572" s="39" t="str">
        <f>INDEX('MO Store'!B:B,MATCH('Week Wise OT Hours'!$G572,'MO Store'!$A:$A,0))</f>
        <v>Arizona</v>
      </c>
      <c r="F572" s="39" t="str">
        <f>INDEX('MO Store'!C:C,MATCH('Week Wise OT Hours'!$G572,'MO Store'!$A:$A,0))</f>
        <v>Legacy Village</v>
      </c>
      <c r="G572" s="38">
        <v>178016</v>
      </c>
      <c r="H572" s="40" t="str">
        <f>INDEX('MO Store'!I:I,MATCH('Week Wise OT Hours'!$G572,'MO Store'!$A:$A,0))</f>
        <v>Regular</v>
      </c>
      <c r="I572" s="89" t="s">
        <v>758</v>
      </c>
      <c r="J572" s="90" t="s">
        <v>2714</v>
      </c>
      <c r="K572" s="38">
        <v>0</v>
      </c>
      <c r="L572" s="39">
        <v>0</v>
      </c>
      <c r="M572" s="39">
        <v>0</v>
      </c>
      <c r="N572" s="39">
        <v>0</v>
      </c>
      <c r="O572" s="39">
        <v>0</v>
      </c>
      <c r="P572" s="39">
        <v>0</v>
      </c>
      <c r="Q572" s="39">
        <v>0</v>
      </c>
      <c r="R572" s="39">
        <v>0</v>
      </c>
      <c r="S572" s="39">
        <v>0</v>
      </c>
      <c r="T572" s="39">
        <v>0</v>
      </c>
      <c r="U572" s="39">
        <v>0</v>
      </c>
      <c r="V572" s="39">
        <v>0</v>
      </c>
      <c r="W572" s="39">
        <v>0</v>
      </c>
      <c r="X572" s="39">
        <v>0</v>
      </c>
      <c r="Y572" s="39">
        <v>0</v>
      </c>
      <c r="Z572" s="39">
        <v>0</v>
      </c>
      <c r="AA572" s="39">
        <v>0</v>
      </c>
      <c r="AB572" s="39">
        <v>0</v>
      </c>
      <c r="AC572" s="39">
        <v>0</v>
      </c>
      <c r="AD572" s="39">
        <v>0</v>
      </c>
    </row>
    <row r="573" spans="1:30" x14ac:dyDescent="0.25">
      <c r="A573" s="39" t="str">
        <f>INDEX('MO Store'!D:D,MATCH('Week Wise OT Hours'!$G573,'MO Store'!$A:$A,0))</f>
        <v>Anthony Galichet</v>
      </c>
      <c r="B573" s="39" t="str">
        <f>INDEX('MO Store'!F:F,MATCH('Week Wise OT Hours'!$G573,'MO Store'!$A:$A,0))</f>
        <v>No SD</v>
      </c>
      <c r="C573" s="39" t="str">
        <f>INDEX('MO Store'!G:G,MATCH('Week Wise OT Hours'!$G573,'MO Store'!$A:$A,0))</f>
        <v>Susu Leong</v>
      </c>
      <c r="D573" s="39" t="str">
        <f>INDEX('MO Store'!E:E,MATCH('Week Wise OT Hours'!$G573,'MO Store'!$A:$A,0))</f>
        <v>Brittanie Braggs</v>
      </c>
      <c r="E573" s="39" t="str">
        <f>INDEX('MO Store'!B:B,MATCH('Week Wise OT Hours'!$G573,'MO Store'!$A:$A,0))</f>
        <v>Arizona</v>
      </c>
      <c r="F573" s="39" t="str">
        <f>INDEX('MO Store'!C:C,MATCH('Week Wise OT Hours'!$G573,'MO Store'!$A:$A,0))</f>
        <v>Bethany Home</v>
      </c>
      <c r="G573" s="38">
        <v>216514</v>
      </c>
      <c r="H573" s="40" t="str">
        <f>INDEX('MO Store'!I:I,MATCH('Week Wise OT Hours'!$G573,'MO Store'!$A:$A,0))</f>
        <v>Regular</v>
      </c>
      <c r="I573" s="89" t="s">
        <v>775</v>
      </c>
      <c r="J573" s="90" t="s">
        <v>2715</v>
      </c>
      <c r="K573" s="38">
        <v>0</v>
      </c>
      <c r="L573" s="39">
        <v>0</v>
      </c>
      <c r="M573" s="39">
        <v>0</v>
      </c>
      <c r="N573" s="39">
        <v>0</v>
      </c>
      <c r="O573" s="39">
        <v>0</v>
      </c>
      <c r="P573" s="39">
        <v>0</v>
      </c>
      <c r="Q573" s="39">
        <v>0</v>
      </c>
      <c r="R573" s="39">
        <v>0</v>
      </c>
      <c r="S573" s="39">
        <v>0</v>
      </c>
      <c r="T573" s="39">
        <v>0</v>
      </c>
      <c r="U573" s="39">
        <v>0</v>
      </c>
      <c r="V573" s="39">
        <v>0</v>
      </c>
      <c r="W573" s="39">
        <v>0</v>
      </c>
      <c r="X573" s="39">
        <v>0</v>
      </c>
      <c r="Y573" s="39">
        <v>0</v>
      </c>
      <c r="Z573" s="39">
        <v>0</v>
      </c>
      <c r="AA573" s="39">
        <v>0</v>
      </c>
      <c r="AB573" s="39">
        <v>0</v>
      </c>
      <c r="AC573" s="39">
        <v>0</v>
      </c>
      <c r="AD573" s="39">
        <v>0</v>
      </c>
    </row>
    <row r="574" spans="1:30" x14ac:dyDescent="0.25">
      <c r="A574" s="39" t="str">
        <f>INDEX('MO Store'!D:D,MATCH('Week Wise OT Hours'!$G574,'MO Store'!$A:$A,0))</f>
        <v>Anthony Galichet</v>
      </c>
      <c r="B574" s="39" t="str">
        <f>INDEX('MO Store'!F:F,MATCH('Week Wise OT Hours'!$G574,'MO Store'!$A:$A,0))</f>
        <v>No SD</v>
      </c>
      <c r="C574" s="39" t="str">
        <f>INDEX('MO Store'!G:G,MATCH('Week Wise OT Hours'!$G574,'MO Store'!$A:$A,0))</f>
        <v>Susu Leong</v>
      </c>
      <c r="D574" s="39" t="str">
        <f>INDEX('MO Store'!E:E,MATCH('Week Wise OT Hours'!$G574,'MO Store'!$A:$A,0))</f>
        <v>Brittanie Braggs</v>
      </c>
      <c r="E574" s="39" t="str">
        <f>INDEX('MO Store'!B:B,MATCH('Week Wise OT Hours'!$G574,'MO Store'!$A:$A,0))</f>
        <v>Arizona</v>
      </c>
      <c r="F574" s="39" t="str">
        <f>INDEX('MO Store'!C:C,MATCH('Week Wise OT Hours'!$G574,'MO Store'!$A:$A,0))</f>
        <v>Buffalo Spot</v>
      </c>
      <c r="G574" s="38">
        <v>178109</v>
      </c>
      <c r="H574" s="40" t="str">
        <f>INDEX('MO Store'!I:I,MATCH('Week Wise OT Hours'!$G574,'MO Store'!$A:$A,0))</f>
        <v>Battleship</v>
      </c>
      <c r="I574" s="89" t="s">
        <v>766</v>
      </c>
      <c r="J574" s="90" t="s">
        <v>2716</v>
      </c>
      <c r="K574" s="38">
        <v>0</v>
      </c>
      <c r="L574" s="39">
        <v>0</v>
      </c>
      <c r="M574" s="39">
        <v>0</v>
      </c>
      <c r="N574" s="39">
        <v>0</v>
      </c>
      <c r="O574" s="39">
        <v>0</v>
      </c>
      <c r="P574" s="39">
        <v>0</v>
      </c>
      <c r="Q574" s="39">
        <v>0</v>
      </c>
      <c r="R574" s="39">
        <v>0</v>
      </c>
      <c r="S574" s="39">
        <v>0</v>
      </c>
      <c r="T574" s="39">
        <v>0</v>
      </c>
      <c r="U574" s="39">
        <v>0</v>
      </c>
      <c r="V574" s="39">
        <v>0</v>
      </c>
      <c r="W574" s="39">
        <v>0</v>
      </c>
      <c r="X574" s="39">
        <v>0</v>
      </c>
      <c r="Y574" s="39">
        <v>0</v>
      </c>
      <c r="Z574" s="39">
        <v>0</v>
      </c>
      <c r="AA574" s="39">
        <v>0</v>
      </c>
      <c r="AB574" s="39">
        <v>0</v>
      </c>
      <c r="AC574" s="39">
        <v>0</v>
      </c>
      <c r="AD574" s="39">
        <v>0</v>
      </c>
    </row>
    <row r="575" spans="1:30" x14ac:dyDescent="0.25">
      <c r="A575" s="39" t="str">
        <f>INDEX('MO Store'!D:D,MATCH('Week Wise OT Hours'!$G575,'MO Store'!$A:$A,0))</f>
        <v>Anthony Galichet</v>
      </c>
      <c r="B575" s="39" t="str">
        <f>INDEX('MO Store'!F:F,MATCH('Week Wise OT Hours'!$G575,'MO Store'!$A:$A,0))</f>
        <v>Romio Hamdar</v>
      </c>
      <c r="C575" s="39" t="str">
        <f>INDEX('MO Store'!G:G,MATCH('Week Wise OT Hours'!$G575,'MO Store'!$A:$A,0))</f>
        <v>Veronica Ramos</v>
      </c>
      <c r="D575" s="39" t="str">
        <f>INDEX('MO Store'!E:E,MATCH('Week Wise OT Hours'!$G575,'MO Store'!$A:$A,0))</f>
        <v>Brittanie Braggs</v>
      </c>
      <c r="E575" s="39" t="str">
        <f>INDEX('MO Store'!B:B,MATCH('Week Wise OT Hours'!$G575,'MO Store'!$A:$A,0))</f>
        <v>San Antonio/Laredo</v>
      </c>
      <c r="F575" s="39" t="str">
        <f>INDEX('MO Store'!C:C,MATCH('Week Wise OT Hours'!$G575,'MO Store'!$A:$A,0))</f>
        <v>Uvalde</v>
      </c>
      <c r="G575" s="38">
        <v>215747</v>
      </c>
      <c r="H575" s="40" t="str">
        <f>INDEX('MO Store'!I:I,MATCH('Week Wise OT Hours'!$G575,'MO Store'!$A:$A,0))</f>
        <v>Flagship</v>
      </c>
      <c r="I575" s="89" t="s">
        <v>790</v>
      </c>
      <c r="J575" s="90" t="s">
        <v>2717</v>
      </c>
      <c r="K575" s="38">
        <v>0</v>
      </c>
      <c r="L575" s="39">
        <v>0</v>
      </c>
      <c r="M575" s="39">
        <v>0</v>
      </c>
      <c r="N575" s="39">
        <v>0</v>
      </c>
      <c r="O575" s="39">
        <v>0</v>
      </c>
      <c r="P575" s="39">
        <v>0</v>
      </c>
      <c r="Q575" s="39">
        <v>0</v>
      </c>
      <c r="R575" s="39">
        <v>0</v>
      </c>
      <c r="S575" s="39">
        <v>0</v>
      </c>
      <c r="T575" s="39">
        <v>0</v>
      </c>
      <c r="U575" s="39">
        <v>0</v>
      </c>
      <c r="V575" s="39">
        <v>0</v>
      </c>
      <c r="W575" s="39">
        <v>0</v>
      </c>
      <c r="X575" s="39">
        <v>0</v>
      </c>
      <c r="Y575" s="39">
        <v>0</v>
      </c>
      <c r="Z575" s="39">
        <v>0</v>
      </c>
      <c r="AA575" s="39">
        <v>0</v>
      </c>
      <c r="AB575" s="39">
        <v>0</v>
      </c>
      <c r="AC575" s="39">
        <v>0</v>
      </c>
      <c r="AD575" s="39">
        <v>0</v>
      </c>
    </row>
    <row r="576" spans="1:30" x14ac:dyDescent="0.25">
      <c r="A576" s="39" t="str">
        <f>INDEX('MO Store'!D:D,MATCH('Week Wise OT Hours'!$G576,'MO Store'!$A:$A,0))</f>
        <v>Anthony Galichet</v>
      </c>
      <c r="B576" s="39" t="str">
        <f>INDEX('MO Store'!F:F,MATCH('Week Wise OT Hours'!$G576,'MO Store'!$A:$A,0))</f>
        <v>No SD</v>
      </c>
      <c r="C576" s="39" t="str">
        <f>INDEX('MO Store'!G:G,MATCH('Week Wise OT Hours'!$G576,'MO Store'!$A:$A,0))</f>
        <v>Jayme Roraff</v>
      </c>
      <c r="D576" s="39" t="str">
        <f>INDEX('MO Store'!E:E,MATCH('Week Wise OT Hours'!$G576,'MO Store'!$A:$A,0))</f>
        <v>Brittanie Braggs</v>
      </c>
      <c r="E576" s="39" t="str">
        <f>INDEX('MO Store'!B:B,MATCH('Week Wise OT Hours'!$G576,'MO Store'!$A:$A,0))</f>
        <v>Wisconsin West</v>
      </c>
      <c r="F576" s="39" t="str">
        <f>INDEX('MO Store'!C:C,MATCH('Week Wise OT Hours'!$G576,'MO Store'!$A:$A,0))</f>
        <v>BELVIDERE</v>
      </c>
      <c r="G576" s="38">
        <v>215003</v>
      </c>
      <c r="H576" s="40" t="str">
        <f>INDEX('MO Store'!I:I,MATCH('Week Wise OT Hours'!$G576,'MO Store'!$A:$A,0))</f>
        <v>Focus</v>
      </c>
      <c r="I576" s="89" t="s">
        <v>773</v>
      </c>
      <c r="J576" s="90" t="s">
        <v>2063</v>
      </c>
      <c r="K576" s="38">
        <v>0</v>
      </c>
      <c r="L576" s="39">
        <v>0</v>
      </c>
      <c r="M576" s="39">
        <v>0</v>
      </c>
      <c r="N576" s="39">
        <v>0</v>
      </c>
      <c r="O576" s="39">
        <v>0</v>
      </c>
      <c r="P576" s="39">
        <v>0</v>
      </c>
      <c r="Q576" s="39">
        <v>0</v>
      </c>
      <c r="R576" s="39">
        <v>0</v>
      </c>
      <c r="S576" s="39">
        <v>0</v>
      </c>
      <c r="T576" s="39">
        <v>0</v>
      </c>
      <c r="U576" s="39">
        <v>0</v>
      </c>
      <c r="V576" s="39">
        <v>0</v>
      </c>
      <c r="W576" s="39">
        <v>0</v>
      </c>
      <c r="X576" s="39">
        <v>0</v>
      </c>
      <c r="Y576" s="39">
        <v>0</v>
      </c>
      <c r="Z576" s="39">
        <v>0</v>
      </c>
      <c r="AA576" s="39">
        <v>0</v>
      </c>
      <c r="AB576" s="39">
        <v>0</v>
      </c>
      <c r="AC576" s="39">
        <v>0</v>
      </c>
      <c r="AD576" s="39">
        <v>0</v>
      </c>
    </row>
    <row r="577" spans="1:30" x14ac:dyDescent="0.25">
      <c r="A577" s="39" t="str">
        <f>INDEX('MO Store'!D:D,MATCH('Week Wise OT Hours'!$G577,'MO Store'!$A:$A,0))</f>
        <v>Anthony Galichet</v>
      </c>
      <c r="B577" s="39" t="str">
        <f>INDEX('MO Store'!F:F,MATCH('Week Wise OT Hours'!$G577,'MO Store'!$A:$A,0))</f>
        <v>Romio Hamdar</v>
      </c>
      <c r="C577" s="39" t="str">
        <f>INDEX('MO Store'!G:G,MATCH('Week Wise OT Hours'!$G577,'MO Store'!$A:$A,0))</f>
        <v>Suhail Ishaq</v>
      </c>
      <c r="D577" s="39" t="str">
        <f>INDEX('MO Store'!E:E,MATCH('Week Wise OT Hours'!$G577,'MO Store'!$A:$A,0))</f>
        <v>Brittanie Braggs</v>
      </c>
      <c r="E577" s="39" t="str">
        <f>INDEX('MO Store'!B:B,MATCH('Week Wise OT Hours'!$G577,'MO Store'!$A:$A,0))</f>
        <v>Houston North East</v>
      </c>
      <c r="F577" s="39" t="str">
        <f>INDEX('MO Store'!C:C,MATCH('Week Wise OT Hours'!$G577,'MO Store'!$A:$A,0))</f>
        <v>Texas City</v>
      </c>
      <c r="G577" s="38">
        <v>180413</v>
      </c>
      <c r="H577" s="40" t="str">
        <f>INDEX('MO Store'!I:I,MATCH('Week Wise OT Hours'!$G577,'MO Store'!$A:$A,0))</f>
        <v>Regular</v>
      </c>
      <c r="I577" s="89" t="s">
        <v>698</v>
      </c>
      <c r="J577" s="90" t="s">
        <v>2718</v>
      </c>
      <c r="K577" s="38">
        <v>0</v>
      </c>
      <c r="L577" s="39">
        <v>0</v>
      </c>
      <c r="M577" s="39">
        <v>0</v>
      </c>
      <c r="N577" s="39">
        <v>0</v>
      </c>
      <c r="O577" s="39">
        <v>0</v>
      </c>
      <c r="P577" s="39">
        <v>0</v>
      </c>
      <c r="Q577" s="39">
        <v>0</v>
      </c>
      <c r="R577" s="39">
        <v>0</v>
      </c>
      <c r="S577" s="39">
        <v>0</v>
      </c>
      <c r="T577" s="39">
        <v>0</v>
      </c>
      <c r="U577" s="39">
        <v>0</v>
      </c>
      <c r="V577" s="39">
        <v>0</v>
      </c>
      <c r="W577" s="39">
        <v>0</v>
      </c>
      <c r="X577" s="39">
        <v>0</v>
      </c>
      <c r="Y577" s="39">
        <v>0</v>
      </c>
      <c r="Z577" s="39">
        <v>0</v>
      </c>
      <c r="AA577" s="39">
        <v>0</v>
      </c>
      <c r="AB577" s="39">
        <v>0</v>
      </c>
      <c r="AC577" s="39">
        <v>0</v>
      </c>
      <c r="AD577" s="39">
        <v>0</v>
      </c>
    </row>
    <row r="578" spans="1:30" x14ac:dyDescent="0.25">
      <c r="A578" s="39" t="str">
        <f>INDEX('MO Store'!D:D,MATCH('Week Wise OT Hours'!$G578,'MO Store'!$A:$A,0))</f>
        <v>Anthony Galichet</v>
      </c>
      <c r="B578" s="39" t="str">
        <f>INDEX('MO Store'!F:F,MATCH('Week Wise OT Hours'!$G578,'MO Store'!$A:$A,0))</f>
        <v>Romio Hamdar</v>
      </c>
      <c r="C578" s="39" t="str">
        <f>INDEX('MO Store'!G:G,MATCH('Week Wise OT Hours'!$G578,'MO Store'!$A:$A,0))</f>
        <v>Suhail Ishaq</v>
      </c>
      <c r="D578" s="39" t="str">
        <f>INDEX('MO Store'!E:E,MATCH('Week Wise OT Hours'!$G578,'MO Store'!$A:$A,0))</f>
        <v>Brittanie Braggs</v>
      </c>
      <c r="E578" s="39" t="str">
        <f>INDEX('MO Store'!B:B,MATCH('Week Wise OT Hours'!$G578,'MO Store'!$A:$A,0))</f>
        <v>Houston North East</v>
      </c>
      <c r="F578" s="39" t="str">
        <f>INDEX('MO Store'!C:C,MATCH('Week Wise OT Hours'!$G578,'MO Store'!$A:$A,0))</f>
        <v>Riverstone</v>
      </c>
      <c r="G578" s="38">
        <v>207758</v>
      </c>
      <c r="H578" s="40" t="str">
        <f>INDEX('MO Store'!I:I,MATCH('Week Wise OT Hours'!$G578,'MO Store'!$A:$A,0))</f>
        <v>Flagship</v>
      </c>
      <c r="I578" s="89" t="s">
        <v>754</v>
      </c>
      <c r="J578" s="90" t="s">
        <v>2062</v>
      </c>
      <c r="K578" s="38">
        <v>0</v>
      </c>
      <c r="L578" s="39">
        <v>0</v>
      </c>
      <c r="M578" s="39">
        <v>0</v>
      </c>
      <c r="N578" s="39">
        <v>0.94</v>
      </c>
      <c r="O578" s="39">
        <v>0</v>
      </c>
      <c r="P578" s="39">
        <v>0</v>
      </c>
      <c r="Q578" s="39">
        <v>0</v>
      </c>
      <c r="R578" s="39">
        <v>0</v>
      </c>
      <c r="S578" s="39">
        <v>0</v>
      </c>
      <c r="T578" s="39">
        <v>0</v>
      </c>
      <c r="U578" s="39">
        <v>0</v>
      </c>
      <c r="V578" s="39">
        <v>0</v>
      </c>
      <c r="W578" s="39">
        <v>0</v>
      </c>
      <c r="X578" s="39">
        <v>0</v>
      </c>
      <c r="Y578" s="39">
        <v>0</v>
      </c>
      <c r="Z578" s="39">
        <v>0</v>
      </c>
      <c r="AA578" s="39">
        <v>0</v>
      </c>
      <c r="AB578" s="39">
        <v>0</v>
      </c>
      <c r="AC578" s="39">
        <v>0</v>
      </c>
      <c r="AD578" s="39">
        <v>0</v>
      </c>
    </row>
    <row r="579" spans="1:30" x14ac:dyDescent="0.25">
      <c r="A579" s="39" t="str">
        <f>INDEX('MO Store'!D:D,MATCH('Week Wise OT Hours'!$G579,'MO Store'!$A:$A,0))</f>
        <v>Anthony Galichet</v>
      </c>
      <c r="B579" s="39" t="str">
        <f>INDEX('MO Store'!F:F,MATCH('Week Wise OT Hours'!$G579,'MO Store'!$A:$A,0))</f>
        <v>Romio Hamdar</v>
      </c>
      <c r="C579" s="39" t="str">
        <f>INDEX('MO Store'!G:G,MATCH('Week Wise OT Hours'!$G579,'MO Store'!$A:$A,0))</f>
        <v>Isreal Gomez- Level Up</v>
      </c>
      <c r="D579" s="39" t="str">
        <f>INDEX('MO Store'!E:E,MATCH('Week Wise OT Hours'!$G579,'MO Store'!$A:$A,0))</f>
        <v>Brittanie Braggs</v>
      </c>
      <c r="E579" s="39" t="str">
        <f>INDEX('MO Store'!B:B,MATCH('Week Wise OT Hours'!$G579,'MO Store'!$A:$A,0))</f>
        <v>Houston East</v>
      </c>
      <c r="F579" s="39" t="str">
        <f>INDEX('MO Store'!C:C,MATCH('Week Wise OT Hours'!$G579,'MO Store'!$A:$A,0))</f>
        <v>Angleton Harvin Dr</v>
      </c>
      <c r="G579" s="38">
        <v>180412</v>
      </c>
      <c r="H579" s="40" t="str">
        <f>INDEX('MO Store'!I:I,MATCH('Week Wise OT Hours'!$G579,'MO Store'!$A:$A,0))</f>
        <v>Regular</v>
      </c>
      <c r="I579" s="89" t="s">
        <v>752</v>
      </c>
      <c r="J579" s="90" t="s">
        <v>2719</v>
      </c>
      <c r="K579" s="38">
        <v>0</v>
      </c>
      <c r="L579" s="39">
        <v>0</v>
      </c>
      <c r="M579" s="39">
        <v>0</v>
      </c>
      <c r="N579" s="39">
        <v>0</v>
      </c>
      <c r="O579" s="39">
        <v>0</v>
      </c>
      <c r="P579" s="39">
        <v>0</v>
      </c>
      <c r="Q579" s="39">
        <v>0</v>
      </c>
      <c r="R579" s="39">
        <v>1.47</v>
      </c>
      <c r="S579" s="39">
        <v>6.1</v>
      </c>
      <c r="T579" s="39">
        <v>0</v>
      </c>
      <c r="U579" s="39">
        <v>0</v>
      </c>
      <c r="V579" s="39">
        <v>0</v>
      </c>
      <c r="W579" s="39">
        <v>0</v>
      </c>
      <c r="X579" s="39">
        <v>0</v>
      </c>
      <c r="Y579" s="39">
        <v>0</v>
      </c>
      <c r="Z579" s="39">
        <v>0</v>
      </c>
      <c r="AA579" s="39">
        <v>0</v>
      </c>
      <c r="AB579" s="39">
        <v>0</v>
      </c>
      <c r="AC579" s="39">
        <v>0</v>
      </c>
      <c r="AD579" s="39">
        <v>1.4</v>
      </c>
    </row>
    <row r="580" spans="1:30" x14ac:dyDescent="0.25">
      <c r="A580" s="39" t="str">
        <f>INDEX('MO Store'!D:D,MATCH('Week Wise OT Hours'!$G580,'MO Store'!$A:$A,0))</f>
        <v>Anthony Galichet</v>
      </c>
      <c r="B580" s="39" t="str">
        <f>INDEX('MO Store'!F:F,MATCH('Week Wise OT Hours'!$G580,'MO Store'!$A:$A,0))</f>
        <v>No SD</v>
      </c>
      <c r="C580" s="39" t="str">
        <f>INDEX('MO Store'!G:G,MATCH('Week Wise OT Hours'!$G580,'MO Store'!$A:$A,0))</f>
        <v>Jayme Roraff</v>
      </c>
      <c r="D580" s="39" t="str">
        <f>INDEX('MO Store'!E:E,MATCH('Week Wise OT Hours'!$G580,'MO Store'!$A:$A,0))</f>
        <v>Brittanie Braggs</v>
      </c>
      <c r="E580" s="39" t="str">
        <f>INDEX('MO Store'!B:B,MATCH('Week Wise OT Hours'!$G580,'MO Store'!$A:$A,0))</f>
        <v>Wisconsin West</v>
      </c>
      <c r="F580" s="39" t="str">
        <f>INDEX('MO Store'!C:C,MATCH('Week Wise OT Hours'!$G580,'MO Store'!$A:$A,0))</f>
        <v>APPLETON</v>
      </c>
      <c r="G580" s="38">
        <v>207757</v>
      </c>
      <c r="H580" s="40" t="str">
        <f>INDEX('MO Store'!I:I,MATCH('Week Wise OT Hours'!$G580,'MO Store'!$A:$A,0))</f>
        <v>Battleship</v>
      </c>
      <c r="I580" s="89" t="s">
        <v>800</v>
      </c>
      <c r="J580" s="90" t="s">
        <v>2720</v>
      </c>
      <c r="K580" s="38">
        <v>0</v>
      </c>
      <c r="L580" s="39">
        <v>0</v>
      </c>
      <c r="M580" s="39">
        <v>0</v>
      </c>
      <c r="N580" s="39">
        <v>0</v>
      </c>
      <c r="O580" s="39">
        <v>0</v>
      </c>
      <c r="P580" s="39">
        <v>0</v>
      </c>
      <c r="Q580" s="39">
        <v>0</v>
      </c>
      <c r="R580" s="39">
        <v>0</v>
      </c>
      <c r="S580" s="39">
        <v>0</v>
      </c>
      <c r="T580" s="39">
        <v>0</v>
      </c>
      <c r="U580" s="39">
        <v>0</v>
      </c>
      <c r="V580" s="39">
        <v>0</v>
      </c>
      <c r="W580" s="39">
        <v>0</v>
      </c>
      <c r="X580" s="39">
        <v>0</v>
      </c>
      <c r="Y580" s="39">
        <v>0</v>
      </c>
      <c r="Z580" s="39">
        <v>0</v>
      </c>
      <c r="AA580" s="39">
        <v>0</v>
      </c>
      <c r="AB580" s="39">
        <v>0</v>
      </c>
      <c r="AC580" s="39">
        <v>0</v>
      </c>
      <c r="AD580" s="39">
        <v>0</v>
      </c>
    </row>
    <row r="581" spans="1:30" x14ac:dyDescent="0.25">
      <c r="A581" s="39" t="str">
        <f>INDEX('MO Store'!D:D,MATCH('Week Wise OT Hours'!$G581,'MO Store'!$A:$A,0))</f>
        <v>Anthony Galichet</v>
      </c>
      <c r="B581" s="39" t="str">
        <f>INDEX('MO Store'!F:F,MATCH('Week Wise OT Hours'!$G581,'MO Store'!$A:$A,0))</f>
        <v>Romio Hamdar</v>
      </c>
      <c r="C581" s="39" t="str">
        <f>INDEX('MO Store'!G:G,MATCH('Week Wise OT Hours'!$G581,'MO Store'!$A:$A,0))</f>
        <v>Suhail Ishaq</v>
      </c>
      <c r="D581" s="39" t="str">
        <f>INDEX('MO Store'!E:E,MATCH('Week Wise OT Hours'!$G581,'MO Store'!$A:$A,0))</f>
        <v>Brittanie Braggs</v>
      </c>
      <c r="E581" s="39" t="str">
        <f>INDEX('MO Store'!B:B,MATCH('Week Wise OT Hours'!$G581,'MO Store'!$A:$A,0))</f>
        <v>Houston North East</v>
      </c>
      <c r="F581" s="39" t="str">
        <f>INDEX('MO Store'!C:C,MATCH('Week Wise OT Hours'!$G581,'MO Store'!$A:$A,0))</f>
        <v>Missouri City</v>
      </c>
      <c r="G581" s="38">
        <v>174113</v>
      </c>
      <c r="H581" s="40" t="str">
        <f>INDEX('MO Store'!I:I,MATCH('Week Wise OT Hours'!$G581,'MO Store'!$A:$A,0))</f>
        <v>Regular</v>
      </c>
      <c r="I581" s="89" t="s">
        <v>737</v>
      </c>
      <c r="J581" s="90" t="s">
        <v>2721</v>
      </c>
      <c r="K581" s="38">
        <v>0</v>
      </c>
      <c r="L581" s="39">
        <v>0</v>
      </c>
      <c r="M581" s="39">
        <v>0</v>
      </c>
      <c r="N581" s="39">
        <v>0</v>
      </c>
      <c r="O581" s="39">
        <v>0</v>
      </c>
      <c r="P581" s="39">
        <v>0</v>
      </c>
      <c r="Q581" s="39">
        <v>0</v>
      </c>
      <c r="R581" s="39">
        <v>0</v>
      </c>
      <c r="S581" s="39">
        <v>0</v>
      </c>
      <c r="T581" s="39">
        <v>0</v>
      </c>
      <c r="U581" s="39">
        <v>0</v>
      </c>
      <c r="V581" s="39">
        <v>0</v>
      </c>
      <c r="W581" s="39">
        <v>0</v>
      </c>
      <c r="X581" s="39">
        <v>0</v>
      </c>
      <c r="Y581" s="39">
        <v>0</v>
      </c>
      <c r="Z581" s="39">
        <v>0</v>
      </c>
      <c r="AA581" s="39">
        <v>0</v>
      </c>
      <c r="AB581" s="39">
        <v>0</v>
      </c>
      <c r="AC581" s="39">
        <v>0</v>
      </c>
      <c r="AD581" s="39">
        <v>0</v>
      </c>
    </row>
    <row r="582" spans="1:30" x14ac:dyDescent="0.25">
      <c r="A582" s="39" t="str">
        <f>INDEX('MO Store'!D:D,MATCH('Week Wise OT Hours'!$G582,'MO Store'!$A:$A,0))</f>
        <v>Anthony Galichet</v>
      </c>
      <c r="B582" s="39" t="str">
        <f>INDEX('MO Store'!F:F,MATCH('Week Wise OT Hours'!$G582,'MO Store'!$A:$A,0))</f>
        <v>Romio Hamdar</v>
      </c>
      <c r="C582" s="39" t="str">
        <f>INDEX('MO Store'!G:G,MATCH('Week Wise OT Hours'!$G582,'MO Store'!$A:$A,0))</f>
        <v>Isreal Gomez- Level Up</v>
      </c>
      <c r="D582" s="39" t="str">
        <f>INDEX('MO Store'!E:E,MATCH('Week Wise OT Hours'!$G582,'MO Store'!$A:$A,0))</f>
        <v>Brittanie Braggs</v>
      </c>
      <c r="E582" s="39" t="str">
        <f>INDEX('MO Store'!B:B,MATCH('Week Wise OT Hours'!$G582,'MO Store'!$A:$A,0))</f>
        <v>Houston East</v>
      </c>
      <c r="F582" s="39" t="str">
        <f>INDEX('MO Store'!C:C,MATCH('Week Wise OT Hours'!$G582,'MO Store'!$A:$A,0))</f>
        <v>Deer Park</v>
      </c>
      <c r="G582" s="38">
        <v>209870</v>
      </c>
      <c r="H582" s="40" t="str">
        <f>INDEX('MO Store'!I:I,MATCH('Week Wise OT Hours'!$G582,'MO Store'!$A:$A,0))</f>
        <v>Regular</v>
      </c>
      <c r="I582" s="89" t="s">
        <v>757</v>
      </c>
      <c r="J582" s="90" t="s">
        <v>2722</v>
      </c>
      <c r="K582" s="38">
        <v>0</v>
      </c>
      <c r="L582" s="39">
        <v>0</v>
      </c>
      <c r="M582" s="39">
        <v>0</v>
      </c>
      <c r="N582" s="39">
        <v>0</v>
      </c>
      <c r="O582" s="39">
        <v>0</v>
      </c>
      <c r="P582" s="39">
        <v>0</v>
      </c>
      <c r="Q582" s="39">
        <v>0</v>
      </c>
      <c r="R582" s="39">
        <v>0</v>
      </c>
      <c r="S582" s="39">
        <v>0</v>
      </c>
      <c r="T582" s="39">
        <v>0</v>
      </c>
      <c r="U582" s="39">
        <v>0</v>
      </c>
      <c r="V582" s="39">
        <v>0</v>
      </c>
      <c r="W582" s="39">
        <v>0</v>
      </c>
      <c r="X582" s="39">
        <v>0</v>
      </c>
      <c r="Y582" s="39">
        <v>0</v>
      </c>
      <c r="Z582" s="39">
        <v>0</v>
      </c>
      <c r="AA582" s="39">
        <v>0</v>
      </c>
      <c r="AB582" s="39">
        <v>0</v>
      </c>
      <c r="AC582" s="39">
        <v>0</v>
      </c>
      <c r="AD582" s="39">
        <v>0</v>
      </c>
    </row>
    <row r="583" spans="1:30" x14ac:dyDescent="0.25">
      <c r="A583" s="39" t="str">
        <f>INDEX('MO Store'!D:D,MATCH('Week Wise OT Hours'!$G583,'MO Store'!$A:$A,0))</f>
        <v>Anthony Galichet</v>
      </c>
      <c r="B583" s="39" t="str">
        <f>INDEX('MO Store'!F:F,MATCH('Week Wise OT Hours'!$G583,'MO Store'!$A:$A,0))</f>
        <v>Romio Hamdar</v>
      </c>
      <c r="C583" s="39" t="str">
        <f>INDEX('MO Store'!G:G,MATCH('Week Wise OT Hours'!$G583,'MO Store'!$A:$A,0))</f>
        <v>Suhail Ishaq</v>
      </c>
      <c r="D583" s="39" t="str">
        <f>INDEX('MO Store'!E:E,MATCH('Week Wise OT Hours'!$G583,'MO Store'!$A:$A,0))</f>
        <v>Brittanie Braggs</v>
      </c>
      <c r="E583" s="39" t="str">
        <f>INDEX('MO Store'!B:B,MATCH('Week Wise OT Hours'!$G583,'MO Store'!$A:$A,0))</f>
        <v>Houston North East</v>
      </c>
      <c r="F583" s="39" t="str">
        <f>INDEX('MO Store'!C:C,MATCH('Week Wise OT Hours'!$G583,'MO Store'!$A:$A,0))</f>
        <v>FUQUA Ave</v>
      </c>
      <c r="G583" s="38">
        <v>209867</v>
      </c>
      <c r="H583" s="40" t="str">
        <f>INDEX('MO Store'!I:I,MATCH('Week Wise OT Hours'!$G583,'MO Store'!$A:$A,0))</f>
        <v>Regular</v>
      </c>
      <c r="I583" s="89" t="s">
        <v>811</v>
      </c>
      <c r="J583" s="90" t="s">
        <v>1930</v>
      </c>
      <c r="K583" s="38">
        <v>0</v>
      </c>
      <c r="L583" s="39">
        <v>0</v>
      </c>
      <c r="M583" s="39">
        <v>4.38</v>
      </c>
      <c r="N583" s="39">
        <v>0</v>
      </c>
      <c r="O583" s="39">
        <v>0</v>
      </c>
      <c r="P583" s="39">
        <v>2.17</v>
      </c>
      <c r="Q583" s="39">
        <v>1.57</v>
      </c>
      <c r="R583" s="39">
        <v>2.73</v>
      </c>
      <c r="S583" s="39">
        <v>3.61</v>
      </c>
      <c r="T583" s="39">
        <v>5.91</v>
      </c>
      <c r="U583" s="39">
        <v>3.67</v>
      </c>
      <c r="V583" s="39">
        <v>2.63</v>
      </c>
      <c r="W583" s="39">
        <v>4.5599999999999996</v>
      </c>
      <c r="X583" s="39">
        <v>6.91</v>
      </c>
      <c r="Y583" s="39">
        <v>6.35</v>
      </c>
      <c r="Z583" s="39">
        <v>11.92</v>
      </c>
      <c r="AA583" s="39">
        <v>0</v>
      </c>
      <c r="AB583" s="39">
        <v>7.96</v>
      </c>
      <c r="AC583" s="39">
        <v>0</v>
      </c>
      <c r="AD583" s="39">
        <v>0</v>
      </c>
    </row>
    <row r="584" spans="1:30" x14ac:dyDescent="0.25">
      <c r="A584" s="39" t="str">
        <f>INDEX('MO Store'!D:D,MATCH('Week Wise OT Hours'!$G584,'MO Store'!$A:$A,0))</f>
        <v>Anthony Galichet</v>
      </c>
      <c r="B584" s="39" t="str">
        <f>INDEX('MO Store'!F:F,MATCH('Week Wise OT Hours'!$G584,'MO Store'!$A:$A,0))</f>
        <v>Romio Hamdar</v>
      </c>
      <c r="C584" s="39" t="str">
        <f>INDEX('MO Store'!G:G,MATCH('Week Wise OT Hours'!$G584,'MO Store'!$A:$A,0))</f>
        <v>Isreal Gomez- Level Up</v>
      </c>
      <c r="D584" s="39" t="str">
        <f>INDEX('MO Store'!E:E,MATCH('Week Wise OT Hours'!$G584,'MO Store'!$A:$A,0))</f>
        <v>Brittanie Braggs</v>
      </c>
      <c r="E584" s="39" t="str">
        <f>INDEX('MO Store'!B:B,MATCH('Week Wise OT Hours'!$G584,'MO Store'!$A:$A,0))</f>
        <v>Houston East</v>
      </c>
      <c r="F584" s="39" t="str">
        <f>INDEX('MO Store'!C:C,MATCH('Week Wise OT Hours'!$G584,'MO Store'!$A:$A,0))</f>
        <v>Jasper</v>
      </c>
      <c r="G584" s="38">
        <v>215661</v>
      </c>
      <c r="H584" s="40" t="str">
        <f>INDEX('MO Store'!I:I,MATCH('Week Wise OT Hours'!$G584,'MO Store'!$A:$A,0))</f>
        <v>Regular</v>
      </c>
      <c r="I584" s="89" t="s">
        <v>797</v>
      </c>
      <c r="J584" s="90" t="s">
        <v>2723</v>
      </c>
      <c r="K584" s="38">
        <v>0</v>
      </c>
      <c r="L584" s="39">
        <v>0</v>
      </c>
      <c r="M584" s="39">
        <v>0</v>
      </c>
      <c r="N584" s="39">
        <v>0</v>
      </c>
      <c r="O584" s="39">
        <v>0</v>
      </c>
      <c r="P584" s="39">
        <v>0</v>
      </c>
      <c r="Q584" s="39">
        <v>0</v>
      </c>
      <c r="R584" s="39">
        <v>0</v>
      </c>
      <c r="S584" s="39">
        <v>0</v>
      </c>
      <c r="T584" s="39">
        <v>0</v>
      </c>
      <c r="U584" s="39">
        <v>0</v>
      </c>
      <c r="V584" s="39">
        <v>0</v>
      </c>
      <c r="W584" s="39">
        <v>0</v>
      </c>
      <c r="X584" s="39">
        <v>0</v>
      </c>
      <c r="Y584" s="39">
        <v>0</v>
      </c>
      <c r="Z584" s="39">
        <v>0</v>
      </c>
      <c r="AA584" s="39">
        <v>0</v>
      </c>
      <c r="AB584" s="39">
        <v>0</v>
      </c>
      <c r="AC584" s="39">
        <v>0</v>
      </c>
      <c r="AD584" s="39">
        <v>0</v>
      </c>
    </row>
    <row r="585" spans="1:30" x14ac:dyDescent="0.25">
      <c r="A585" s="39" t="str">
        <f>INDEX('MO Store'!D:D,MATCH('Week Wise OT Hours'!$G585,'MO Store'!$A:$A,0))</f>
        <v>Anthony Galichet</v>
      </c>
      <c r="B585" s="39" t="str">
        <f>INDEX('MO Store'!F:F,MATCH('Week Wise OT Hours'!$G585,'MO Store'!$A:$A,0))</f>
        <v>Romio Hamdar</v>
      </c>
      <c r="C585" s="39" t="str">
        <f>INDEX('MO Store'!G:G,MATCH('Week Wise OT Hours'!$G585,'MO Store'!$A:$A,0))</f>
        <v>Austin TM</v>
      </c>
      <c r="D585" s="39" t="str">
        <f>INDEX('MO Store'!E:E,MATCH('Week Wise OT Hours'!$G585,'MO Store'!$A:$A,0))</f>
        <v>Brittanie Braggs</v>
      </c>
      <c r="E585" s="39" t="str">
        <f>INDEX('MO Store'!B:B,MATCH('Week Wise OT Hours'!$G585,'MO Store'!$A:$A,0))</f>
        <v>Austin</v>
      </c>
      <c r="F585" s="39" t="str">
        <f>INDEX('MO Store'!C:C,MATCH('Week Wise OT Hours'!$G585,'MO Store'!$A:$A,0))</f>
        <v>OLTORF</v>
      </c>
      <c r="G585" s="38">
        <v>176020</v>
      </c>
      <c r="H585" s="40" t="str">
        <f>INDEX('MO Store'!I:I,MATCH('Week Wise OT Hours'!$G585,'MO Store'!$A:$A,0))</f>
        <v>Regular</v>
      </c>
      <c r="I585" s="89" t="s">
        <v>792</v>
      </c>
      <c r="J585" s="90" t="s">
        <v>2724</v>
      </c>
      <c r="K585" s="38">
        <v>0</v>
      </c>
      <c r="L585" s="39">
        <v>0</v>
      </c>
      <c r="M585" s="39">
        <v>0</v>
      </c>
      <c r="N585" s="39">
        <v>0</v>
      </c>
      <c r="O585" s="39">
        <v>0</v>
      </c>
      <c r="P585" s="39">
        <v>0</v>
      </c>
      <c r="Q585" s="39">
        <v>0</v>
      </c>
      <c r="R585" s="39">
        <v>0</v>
      </c>
      <c r="S585" s="39">
        <v>0</v>
      </c>
      <c r="T585" s="39">
        <v>0</v>
      </c>
      <c r="U585" s="39">
        <v>0</v>
      </c>
      <c r="V585" s="39">
        <v>0</v>
      </c>
      <c r="W585" s="39">
        <v>0</v>
      </c>
      <c r="X585" s="39">
        <v>0</v>
      </c>
      <c r="Y585" s="39">
        <v>0</v>
      </c>
      <c r="Z585" s="39">
        <v>0</v>
      </c>
      <c r="AA585" s="39">
        <v>0</v>
      </c>
      <c r="AB585" s="39">
        <v>0</v>
      </c>
      <c r="AC585" s="39">
        <v>0</v>
      </c>
      <c r="AD585" s="39">
        <v>0</v>
      </c>
    </row>
    <row r="586" spans="1:30" x14ac:dyDescent="0.25">
      <c r="A586" s="39" t="str">
        <f>INDEX('MO Store'!D:D,MATCH('Week Wise OT Hours'!$G586,'MO Store'!$A:$A,0))</f>
        <v>Anthony Galichet</v>
      </c>
      <c r="B586" s="39" t="str">
        <f>INDEX('MO Store'!F:F,MATCH('Week Wise OT Hours'!$G586,'MO Store'!$A:$A,0))</f>
        <v>No SD</v>
      </c>
      <c r="C586" s="39" t="str">
        <f>INDEX('MO Store'!G:G,MATCH('Week Wise OT Hours'!$G586,'MO Store'!$A:$A,0))</f>
        <v>Jayme Roraff</v>
      </c>
      <c r="D586" s="39" t="str">
        <f>INDEX('MO Store'!E:E,MATCH('Week Wise OT Hours'!$G586,'MO Store'!$A:$A,0))</f>
        <v>Brittanie Braggs</v>
      </c>
      <c r="E586" s="39" t="str">
        <f>INDEX('MO Store'!B:B,MATCH('Week Wise OT Hours'!$G586,'MO Store'!$A:$A,0))</f>
        <v>Wisconsin West</v>
      </c>
      <c r="F586" s="39" t="str">
        <f>INDEX('MO Store'!C:C,MATCH('Week Wise OT Hours'!$G586,'MO Store'!$A:$A,0))</f>
        <v>BELVIDERE</v>
      </c>
      <c r="G586" s="38">
        <v>215003</v>
      </c>
      <c r="H586" s="40" t="str">
        <f>INDEX('MO Store'!I:I,MATCH('Week Wise OT Hours'!$G586,'MO Store'!$A:$A,0))</f>
        <v>Focus</v>
      </c>
      <c r="I586" s="89" t="s">
        <v>815</v>
      </c>
      <c r="J586" s="90" t="s">
        <v>2725</v>
      </c>
      <c r="K586" s="38">
        <v>0</v>
      </c>
      <c r="L586" s="39">
        <v>0</v>
      </c>
      <c r="M586" s="39">
        <v>0</v>
      </c>
      <c r="N586" s="39">
        <v>0</v>
      </c>
      <c r="O586" s="39">
        <v>0</v>
      </c>
      <c r="P586" s="39">
        <v>0</v>
      </c>
      <c r="Q586" s="39">
        <v>0</v>
      </c>
      <c r="R586" s="39">
        <v>0</v>
      </c>
      <c r="S586" s="39">
        <v>0</v>
      </c>
      <c r="T586" s="39">
        <v>0</v>
      </c>
      <c r="U586" s="39">
        <v>0</v>
      </c>
      <c r="V586" s="39">
        <v>0</v>
      </c>
      <c r="W586" s="39">
        <v>0</v>
      </c>
      <c r="X586" s="39">
        <v>0</v>
      </c>
      <c r="Y586" s="39">
        <v>0</v>
      </c>
      <c r="Z586" s="39">
        <v>0</v>
      </c>
      <c r="AA586" s="39">
        <v>0</v>
      </c>
      <c r="AB586" s="39">
        <v>0</v>
      </c>
      <c r="AC586" s="39">
        <v>0</v>
      </c>
      <c r="AD586" s="39">
        <v>0</v>
      </c>
    </row>
    <row r="587" spans="1:30" x14ac:dyDescent="0.25">
      <c r="A587" s="39" t="str">
        <f>INDEX('MO Store'!D:D,MATCH('Week Wise OT Hours'!$G587,'MO Store'!$A:$A,0))</f>
        <v>Anthony Galichet</v>
      </c>
      <c r="B587" s="39" t="str">
        <f>INDEX('MO Store'!F:F,MATCH('Week Wise OT Hours'!$G587,'MO Store'!$A:$A,0))</f>
        <v>Romio Hamdar</v>
      </c>
      <c r="C587" s="39" t="str">
        <f>INDEX('MO Store'!G:G,MATCH('Week Wise OT Hours'!$G587,'MO Store'!$A:$A,0))</f>
        <v>Veronica Ramos</v>
      </c>
      <c r="D587" s="39" t="str">
        <f>INDEX('MO Store'!E:E,MATCH('Week Wise OT Hours'!$G587,'MO Store'!$A:$A,0))</f>
        <v>Brittanie Braggs</v>
      </c>
      <c r="E587" s="39" t="str">
        <f>INDEX('MO Store'!B:B,MATCH('Week Wise OT Hours'!$G587,'MO Store'!$A:$A,0))</f>
        <v>San Antonio/Laredo</v>
      </c>
      <c r="F587" s="39" t="str">
        <f>INDEX('MO Store'!C:C,MATCH('Week Wise OT Hours'!$G587,'MO Store'!$A:$A,0))</f>
        <v>San Pedro</v>
      </c>
      <c r="G587" s="38">
        <v>215746</v>
      </c>
      <c r="H587" s="40" t="str">
        <f>INDEX('MO Store'!I:I,MATCH('Week Wise OT Hours'!$G587,'MO Store'!$A:$A,0))</f>
        <v>Flagship</v>
      </c>
      <c r="I587" s="89" t="s">
        <v>816</v>
      </c>
      <c r="J587" s="90" t="s">
        <v>2118</v>
      </c>
      <c r="K587" s="38">
        <v>0</v>
      </c>
      <c r="L587" s="39">
        <v>0</v>
      </c>
      <c r="M587" s="39">
        <v>0</v>
      </c>
      <c r="N587" s="39">
        <v>0</v>
      </c>
      <c r="O587" s="39">
        <v>0</v>
      </c>
      <c r="P587" s="39">
        <v>0</v>
      </c>
      <c r="Q587" s="39">
        <v>0</v>
      </c>
      <c r="R587" s="39">
        <v>0</v>
      </c>
      <c r="S587" s="39">
        <v>0</v>
      </c>
      <c r="T587" s="39">
        <v>0</v>
      </c>
      <c r="U587" s="39">
        <v>0</v>
      </c>
      <c r="V587" s="39">
        <v>0</v>
      </c>
      <c r="W587" s="39">
        <v>0</v>
      </c>
      <c r="X587" s="39">
        <v>0</v>
      </c>
      <c r="Y587" s="39">
        <v>0</v>
      </c>
      <c r="Z587" s="39">
        <v>0</v>
      </c>
      <c r="AA587" s="39">
        <v>0</v>
      </c>
      <c r="AB587" s="39">
        <v>0</v>
      </c>
      <c r="AC587" s="39">
        <v>0</v>
      </c>
      <c r="AD587" s="39">
        <v>0</v>
      </c>
    </row>
    <row r="588" spans="1:30" x14ac:dyDescent="0.25">
      <c r="A588" s="39" t="str">
        <f>INDEX('MO Store'!D:D,MATCH('Week Wise OT Hours'!$G588,'MO Store'!$A:$A,0))</f>
        <v>Anthony Galichet</v>
      </c>
      <c r="B588" s="39" t="str">
        <f>INDEX('MO Store'!F:F,MATCH('Week Wise OT Hours'!$G588,'MO Store'!$A:$A,0))</f>
        <v>Romio Hamdar</v>
      </c>
      <c r="C588" s="39" t="str">
        <f>INDEX('MO Store'!G:G,MATCH('Week Wise OT Hours'!$G588,'MO Store'!$A:$A,0))</f>
        <v>Veronica Ramos</v>
      </c>
      <c r="D588" s="39" t="str">
        <f>INDEX('MO Store'!E:E,MATCH('Week Wise OT Hours'!$G588,'MO Store'!$A:$A,0))</f>
        <v>Brittanie Braggs</v>
      </c>
      <c r="E588" s="39" t="str">
        <f>INDEX('MO Store'!B:B,MATCH('Week Wise OT Hours'!$G588,'MO Store'!$A:$A,0))</f>
        <v>San Antonio/Laredo</v>
      </c>
      <c r="F588" s="39" t="str">
        <f>INDEX('MO Store'!C:C,MATCH('Week Wise OT Hours'!$G588,'MO Store'!$A:$A,0))</f>
        <v>DEL RIO</v>
      </c>
      <c r="G588" s="38">
        <v>207754</v>
      </c>
      <c r="H588" s="40" t="str">
        <f>INDEX('MO Store'!I:I,MATCH('Week Wise OT Hours'!$G588,'MO Store'!$A:$A,0))</f>
        <v>Flagship</v>
      </c>
      <c r="I588" s="89" t="s">
        <v>807</v>
      </c>
      <c r="J588" s="90" t="s">
        <v>2726</v>
      </c>
      <c r="K588" s="38">
        <v>0</v>
      </c>
      <c r="L588" s="39">
        <v>0</v>
      </c>
      <c r="M588" s="39">
        <v>0</v>
      </c>
      <c r="N588" s="39">
        <v>0</v>
      </c>
      <c r="O588" s="39">
        <v>0</v>
      </c>
      <c r="P588" s="39">
        <v>0</v>
      </c>
      <c r="Q588" s="39">
        <v>0</v>
      </c>
      <c r="R588" s="39">
        <v>0</v>
      </c>
      <c r="S588" s="39">
        <v>0</v>
      </c>
      <c r="T588" s="39">
        <v>0</v>
      </c>
      <c r="U588" s="39">
        <v>0</v>
      </c>
      <c r="V588" s="39">
        <v>0</v>
      </c>
      <c r="W588" s="39">
        <v>0</v>
      </c>
      <c r="X588" s="39">
        <v>0</v>
      </c>
      <c r="Y588" s="39">
        <v>0</v>
      </c>
      <c r="Z588" s="39">
        <v>0</v>
      </c>
      <c r="AA588" s="39">
        <v>0</v>
      </c>
      <c r="AB588" s="39">
        <v>0</v>
      </c>
      <c r="AC588" s="39">
        <v>0</v>
      </c>
      <c r="AD588" s="39">
        <v>0</v>
      </c>
    </row>
    <row r="589" spans="1:30" x14ac:dyDescent="0.25">
      <c r="A589" s="39" t="str">
        <f>INDEX('MO Store'!D:D,MATCH('Week Wise OT Hours'!$G589,'MO Store'!$A:$A,0))</f>
        <v>Anthony Galichet</v>
      </c>
      <c r="B589" s="39" t="str">
        <f>INDEX('MO Store'!F:F,MATCH('Week Wise OT Hours'!$G589,'MO Store'!$A:$A,0))</f>
        <v>Romio Hamdar</v>
      </c>
      <c r="C589" s="39" t="str">
        <f>INDEX('MO Store'!G:G,MATCH('Week Wise OT Hours'!$G589,'MO Store'!$A:$A,0))</f>
        <v>Suhail Ishaq</v>
      </c>
      <c r="D589" s="39" t="str">
        <f>INDEX('MO Store'!E:E,MATCH('Week Wise OT Hours'!$G589,'MO Store'!$A:$A,0))</f>
        <v>Brittanie Braggs</v>
      </c>
      <c r="E589" s="39" t="str">
        <f>INDEX('MO Store'!B:B,MATCH('Week Wise OT Hours'!$G589,'MO Store'!$A:$A,0))</f>
        <v>Houston North East</v>
      </c>
      <c r="F589" s="39" t="str">
        <f>INDEX('MO Store'!C:C,MATCH('Week Wise OT Hours'!$G589,'MO Store'!$A:$A,0))</f>
        <v>Riverstone</v>
      </c>
      <c r="G589" s="38">
        <v>207758</v>
      </c>
      <c r="H589" s="40" t="str">
        <f>INDEX('MO Store'!I:I,MATCH('Week Wise OT Hours'!$G589,'MO Store'!$A:$A,0))</f>
        <v>Flagship</v>
      </c>
      <c r="I589" s="89" t="s">
        <v>802</v>
      </c>
      <c r="J589" s="90" t="s">
        <v>2220</v>
      </c>
      <c r="K589" s="38">
        <v>0</v>
      </c>
      <c r="L589" s="39">
        <v>0</v>
      </c>
      <c r="M589" s="39">
        <v>0</v>
      </c>
      <c r="N589" s="39">
        <v>0</v>
      </c>
      <c r="O589" s="39">
        <v>0</v>
      </c>
      <c r="P589" s="39">
        <v>0</v>
      </c>
      <c r="Q589" s="39">
        <v>0</v>
      </c>
      <c r="R589" s="39">
        <v>0</v>
      </c>
      <c r="S589" s="39">
        <v>0</v>
      </c>
      <c r="T589" s="39">
        <v>0</v>
      </c>
      <c r="U589" s="39">
        <v>0</v>
      </c>
      <c r="V589" s="39">
        <v>0</v>
      </c>
      <c r="W589" s="39">
        <v>0</v>
      </c>
      <c r="X589" s="39">
        <v>0</v>
      </c>
      <c r="Y589" s="39">
        <v>0</v>
      </c>
      <c r="Z589" s="39">
        <v>0</v>
      </c>
      <c r="AA589" s="39">
        <v>0</v>
      </c>
      <c r="AB589" s="39">
        <v>0</v>
      </c>
      <c r="AC589" s="39">
        <v>0</v>
      </c>
      <c r="AD589" s="39">
        <v>0</v>
      </c>
    </row>
    <row r="590" spans="1:30" x14ac:dyDescent="0.25">
      <c r="A590" s="39" t="str">
        <f>INDEX('MO Store'!D:D,MATCH('Week Wise OT Hours'!$G590,'MO Store'!$A:$A,0))</f>
        <v>Anthony Galichet</v>
      </c>
      <c r="B590" s="39" t="str">
        <f>INDEX('MO Store'!F:F,MATCH('Week Wise OT Hours'!$G590,'MO Store'!$A:$A,0))</f>
        <v>Romio Hamdar</v>
      </c>
      <c r="C590" s="39" t="str">
        <f>INDEX('MO Store'!G:G,MATCH('Week Wise OT Hours'!$G590,'MO Store'!$A:$A,0))</f>
        <v>Suhail Ishaq</v>
      </c>
      <c r="D590" s="39" t="str">
        <f>INDEX('MO Store'!E:E,MATCH('Week Wise OT Hours'!$G590,'MO Store'!$A:$A,0))</f>
        <v>Brittanie Braggs</v>
      </c>
      <c r="E590" s="39" t="str">
        <f>INDEX('MO Store'!B:B,MATCH('Week Wise OT Hours'!$G590,'MO Store'!$A:$A,0))</f>
        <v>Houston North East</v>
      </c>
      <c r="F590" s="39" t="str">
        <f>INDEX('MO Store'!C:C,MATCH('Week Wise OT Hours'!$G590,'MO Store'!$A:$A,0))</f>
        <v>Richmond (River Park)</v>
      </c>
      <c r="G590" s="38">
        <v>174110</v>
      </c>
      <c r="H590" s="40" t="str">
        <f>INDEX('MO Store'!I:I,MATCH('Week Wise OT Hours'!$G590,'MO Store'!$A:$A,0))</f>
        <v>Regular</v>
      </c>
      <c r="I590" s="89" t="s">
        <v>702</v>
      </c>
      <c r="J590" s="90" t="s">
        <v>2052</v>
      </c>
      <c r="K590" s="38">
        <v>0</v>
      </c>
      <c r="L590" s="39">
        <v>0</v>
      </c>
      <c r="M590" s="39">
        <v>0</v>
      </c>
      <c r="N590" s="39">
        <v>0</v>
      </c>
      <c r="O590" s="39">
        <v>0</v>
      </c>
      <c r="P590" s="39">
        <v>0</v>
      </c>
      <c r="Q590" s="39">
        <v>0.18</v>
      </c>
      <c r="R590" s="39">
        <v>0</v>
      </c>
      <c r="S590" s="39">
        <v>0</v>
      </c>
      <c r="T590" s="39">
        <v>0</v>
      </c>
      <c r="U590" s="39">
        <v>0</v>
      </c>
      <c r="V590" s="39">
        <v>0</v>
      </c>
      <c r="W590" s="39">
        <v>0</v>
      </c>
      <c r="X590" s="39">
        <v>0</v>
      </c>
      <c r="Y590" s="39">
        <v>0</v>
      </c>
      <c r="Z590" s="39">
        <v>0.52</v>
      </c>
      <c r="AA590" s="39">
        <v>3.83</v>
      </c>
      <c r="AB590" s="39">
        <v>2.4900000000000002</v>
      </c>
      <c r="AC590" s="39">
        <v>0</v>
      </c>
      <c r="AD590" s="39">
        <v>0</v>
      </c>
    </row>
    <row r="591" spans="1:30" x14ac:dyDescent="0.25">
      <c r="A591" s="39" t="str">
        <f>INDEX('MO Store'!D:D,MATCH('Week Wise OT Hours'!$G591,'MO Store'!$A:$A,0))</f>
        <v>Anthony Galichet</v>
      </c>
      <c r="B591" s="39" t="str">
        <f>INDEX('MO Store'!F:F,MATCH('Week Wise OT Hours'!$G591,'MO Store'!$A:$A,0))</f>
        <v>Romio Hamdar</v>
      </c>
      <c r="C591" s="39" t="str">
        <f>INDEX('MO Store'!G:G,MATCH('Week Wise OT Hours'!$G591,'MO Store'!$A:$A,0))</f>
        <v>Carlos Ayala-Level Up</v>
      </c>
      <c r="D591" s="39" t="str">
        <f>INDEX('MO Store'!E:E,MATCH('Week Wise OT Hours'!$G591,'MO Store'!$A:$A,0))</f>
        <v>Brittanie Braggs</v>
      </c>
      <c r="E591" s="39" t="str">
        <f>INDEX('MO Store'!B:B,MATCH('Week Wise OT Hours'!$G591,'MO Store'!$A:$A,0))</f>
        <v>Houston South West</v>
      </c>
      <c r="F591" s="39" t="str">
        <f>INDEX('MO Store'!C:C,MATCH('Week Wise OT Hours'!$G591,'MO Store'!$A:$A,0))</f>
        <v>Little York Rd</v>
      </c>
      <c r="G591" s="38">
        <v>217138</v>
      </c>
      <c r="H591" s="40" t="str">
        <f>INDEX('MO Store'!I:I,MATCH('Week Wise OT Hours'!$G591,'MO Store'!$A:$A,0))</f>
        <v>Regular</v>
      </c>
      <c r="I591" s="89" t="s">
        <v>794</v>
      </c>
      <c r="J591" s="90" t="s">
        <v>2727</v>
      </c>
      <c r="K591" s="38">
        <v>0</v>
      </c>
      <c r="L591" s="39">
        <v>0</v>
      </c>
      <c r="M591" s="39">
        <v>0</v>
      </c>
      <c r="N591" s="39">
        <v>0</v>
      </c>
      <c r="O591" s="39">
        <v>0</v>
      </c>
      <c r="P591" s="39">
        <v>0</v>
      </c>
      <c r="Q591" s="39">
        <v>0</v>
      </c>
      <c r="R591" s="39">
        <v>0</v>
      </c>
      <c r="S591" s="39">
        <v>0</v>
      </c>
      <c r="T591" s="39">
        <v>0</v>
      </c>
      <c r="U591" s="39">
        <v>0</v>
      </c>
      <c r="V591" s="39">
        <v>0</v>
      </c>
      <c r="W591" s="39">
        <v>0</v>
      </c>
      <c r="X591" s="39">
        <v>0</v>
      </c>
      <c r="Y591" s="39">
        <v>0</v>
      </c>
      <c r="Z591" s="39">
        <v>0</v>
      </c>
      <c r="AA591" s="39">
        <v>0</v>
      </c>
      <c r="AB591" s="39">
        <v>0</v>
      </c>
      <c r="AC591" s="39">
        <v>0</v>
      </c>
      <c r="AD591" s="39">
        <v>0</v>
      </c>
    </row>
    <row r="592" spans="1:30" x14ac:dyDescent="0.25">
      <c r="A592" s="39" t="str">
        <f>INDEX('MO Store'!D:D,MATCH('Week Wise OT Hours'!$G592,'MO Store'!$A:$A,0))</f>
        <v>Anthony Galichet</v>
      </c>
      <c r="B592" s="39" t="str">
        <f>INDEX('MO Store'!F:F,MATCH('Week Wise OT Hours'!$G592,'MO Store'!$A:$A,0))</f>
        <v>Romio Hamdar</v>
      </c>
      <c r="C592" s="39" t="str">
        <f>INDEX('MO Store'!G:G,MATCH('Week Wise OT Hours'!$G592,'MO Store'!$A:$A,0))</f>
        <v>Veronica Ramos</v>
      </c>
      <c r="D592" s="39" t="str">
        <f>INDEX('MO Store'!E:E,MATCH('Week Wise OT Hours'!$G592,'MO Store'!$A:$A,0))</f>
        <v>Brittanie Braggs</v>
      </c>
      <c r="E592" s="39" t="str">
        <f>INDEX('MO Store'!B:B,MATCH('Week Wise OT Hours'!$G592,'MO Store'!$A:$A,0))</f>
        <v>San Antonio/Laredo</v>
      </c>
      <c r="F592" s="39" t="str">
        <f>INDEX('MO Store'!C:C,MATCH('Week Wise OT Hours'!$G592,'MO Store'!$A:$A,0))</f>
        <v>Uvalde</v>
      </c>
      <c r="G592" s="38">
        <v>215747</v>
      </c>
      <c r="H592" s="40" t="str">
        <f>INDEX('MO Store'!I:I,MATCH('Week Wise OT Hours'!$G592,'MO Store'!$A:$A,0))</f>
        <v>Flagship</v>
      </c>
      <c r="I592" s="89" t="s">
        <v>810</v>
      </c>
      <c r="J592" s="90" t="s">
        <v>2078</v>
      </c>
      <c r="K592" s="38">
        <v>0</v>
      </c>
      <c r="L592" s="39">
        <v>0</v>
      </c>
      <c r="M592" s="39">
        <v>0</v>
      </c>
      <c r="N592" s="39">
        <v>0</v>
      </c>
      <c r="O592" s="39">
        <v>0</v>
      </c>
      <c r="P592" s="39">
        <v>0</v>
      </c>
      <c r="Q592" s="39">
        <v>0</v>
      </c>
      <c r="R592" s="39">
        <v>0</v>
      </c>
      <c r="S592" s="39">
        <v>4.41</v>
      </c>
      <c r="T592" s="39">
        <v>0</v>
      </c>
      <c r="U592" s="39">
        <v>4.08</v>
      </c>
      <c r="V592" s="39">
        <v>0</v>
      </c>
      <c r="W592" s="39">
        <v>0</v>
      </c>
      <c r="X592" s="39">
        <v>0</v>
      </c>
      <c r="Y592" s="39">
        <v>0</v>
      </c>
      <c r="Z592" s="39">
        <v>0</v>
      </c>
      <c r="AA592" s="39">
        <v>0</v>
      </c>
      <c r="AB592" s="39">
        <v>0</v>
      </c>
      <c r="AC592" s="39">
        <v>0</v>
      </c>
      <c r="AD592" s="39">
        <v>0</v>
      </c>
    </row>
    <row r="593" spans="1:30" x14ac:dyDescent="0.25">
      <c r="A593" s="39" t="str">
        <f>INDEX('MO Store'!D:D,MATCH('Week Wise OT Hours'!$G593,'MO Store'!$A:$A,0))</f>
        <v>Anthony Galichet</v>
      </c>
      <c r="B593" s="39" t="str">
        <f>INDEX('MO Store'!F:F,MATCH('Week Wise OT Hours'!$G593,'MO Store'!$A:$A,0))</f>
        <v>No SD</v>
      </c>
      <c r="C593" s="39" t="str">
        <f>INDEX('MO Store'!G:G,MATCH('Week Wise OT Hours'!$G593,'MO Store'!$A:$A,0))</f>
        <v>Jayme Roraff</v>
      </c>
      <c r="D593" s="39" t="str">
        <f>INDEX('MO Store'!E:E,MATCH('Week Wise OT Hours'!$G593,'MO Store'!$A:$A,0))</f>
        <v>Brittanie Braggs</v>
      </c>
      <c r="E593" s="39" t="str">
        <f>INDEX('MO Store'!B:B,MATCH('Week Wise OT Hours'!$G593,'MO Store'!$A:$A,0))</f>
        <v>Wisconsin East</v>
      </c>
      <c r="F593" s="39" t="str">
        <f>INDEX('MO Store'!C:C,MATCH('Week Wise OT Hours'!$G593,'MO Store'!$A:$A,0))</f>
        <v>WAUKESHA</v>
      </c>
      <c r="G593" s="38">
        <v>176115</v>
      </c>
      <c r="H593" s="40" t="str">
        <f>INDEX('MO Store'!I:I,MATCH('Week Wise OT Hours'!$G593,'MO Store'!$A:$A,0))</f>
        <v>Regular</v>
      </c>
      <c r="I593" s="89" t="s">
        <v>809</v>
      </c>
      <c r="J593" s="90" t="s">
        <v>2728</v>
      </c>
      <c r="K593" s="38">
        <v>0</v>
      </c>
      <c r="L593" s="39">
        <v>0</v>
      </c>
      <c r="M593" s="39">
        <v>0</v>
      </c>
      <c r="N593" s="39">
        <v>0</v>
      </c>
      <c r="O593" s="39">
        <v>0</v>
      </c>
      <c r="P593" s="39">
        <v>0</v>
      </c>
      <c r="Q593" s="39">
        <v>0</v>
      </c>
      <c r="R593" s="39">
        <v>0</v>
      </c>
      <c r="S593" s="39">
        <v>0</v>
      </c>
      <c r="T593" s="39">
        <v>0</v>
      </c>
      <c r="U593" s="39">
        <v>0</v>
      </c>
      <c r="V593" s="39">
        <v>0</v>
      </c>
      <c r="W593" s="39">
        <v>0</v>
      </c>
      <c r="X593" s="39">
        <v>0</v>
      </c>
      <c r="Y593" s="39">
        <v>0</v>
      </c>
      <c r="Z593" s="39">
        <v>0</v>
      </c>
      <c r="AA593" s="39">
        <v>0</v>
      </c>
      <c r="AB593" s="39">
        <v>0</v>
      </c>
      <c r="AC593" s="39">
        <v>0</v>
      </c>
      <c r="AD593" s="39">
        <v>0</v>
      </c>
    </row>
    <row r="594" spans="1:30" x14ac:dyDescent="0.25">
      <c r="A594" s="39" t="str">
        <f>INDEX('MO Store'!D:D,MATCH('Week Wise OT Hours'!$G594,'MO Store'!$A:$A,0))</f>
        <v>Anthony Galichet</v>
      </c>
      <c r="B594" s="39" t="str">
        <f>INDEX('MO Store'!F:F,MATCH('Week Wise OT Hours'!$G594,'MO Store'!$A:$A,0))</f>
        <v>No SD</v>
      </c>
      <c r="C594" s="39" t="str">
        <f>INDEX('MO Store'!G:G,MATCH('Week Wise OT Hours'!$G594,'MO Store'!$A:$A,0))</f>
        <v>Susu Leong</v>
      </c>
      <c r="D594" s="39" t="str">
        <f>INDEX('MO Store'!E:E,MATCH('Week Wise OT Hours'!$G594,'MO Store'!$A:$A,0))</f>
        <v>Brittanie Braggs</v>
      </c>
      <c r="E594" s="39" t="str">
        <f>INDEX('MO Store'!B:B,MATCH('Week Wise OT Hours'!$G594,'MO Store'!$A:$A,0))</f>
        <v>Arizona</v>
      </c>
      <c r="F594" s="39" t="str">
        <f>INDEX('MO Store'!C:C,MATCH('Week Wise OT Hours'!$G594,'MO Store'!$A:$A,0))</f>
        <v>Tucson Speedway</v>
      </c>
      <c r="G594" s="38">
        <v>155061</v>
      </c>
      <c r="H594" s="40" t="str">
        <f>INDEX('MO Store'!I:I,MATCH('Week Wise OT Hours'!$G594,'MO Store'!$A:$A,0))</f>
        <v>Regular</v>
      </c>
      <c r="I594" s="89" t="s">
        <v>799</v>
      </c>
      <c r="J594" s="90" t="s">
        <v>2729</v>
      </c>
      <c r="K594" s="38">
        <v>0</v>
      </c>
      <c r="L594" s="39">
        <v>0</v>
      </c>
      <c r="M594" s="39">
        <v>0</v>
      </c>
      <c r="N594" s="39">
        <v>0</v>
      </c>
      <c r="O594" s="39">
        <v>0</v>
      </c>
      <c r="P594" s="39">
        <v>0</v>
      </c>
      <c r="Q594" s="39">
        <v>0</v>
      </c>
      <c r="R594" s="39">
        <v>0</v>
      </c>
      <c r="S594" s="39">
        <v>0</v>
      </c>
      <c r="T594" s="39">
        <v>0</v>
      </c>
      <c r="U594" s="39">
        <v>0</v>
      </c>
      <c r="V594" s="39">
        <v>0</v>
      </c>
      <c r="W594" s="39">
        <v>0</v>
      </c>
      <c r="X594" s="39">
        <v>0</v>
      </c>
      <c r="Y594" s="39">
        <v>0</v>
      </c>
      <c r="Z594" s="39">
        <v>0</v>
      </c>
      <c r="AA594" s="39">
        <v>0</v>
      </c>
      <c r="AB594" s="39">
        <v>0</v>
      </c>
      <c r="AC594" s="39">
        <v>0</v>
      </c>
      <c r="AD594" s="39">
        <v>0</v>
      </c>
    </row>
    <row r="595" spans="1:30" x14ac:dyDescent="0.25">
      <c r="A595" s="39" t="str">
        <f>INDEX('MO Store'!D:D,MATCH('Week Wise OT Hours'!$G595,'MO Store'!$A:$A,0))</f>
        <v>Anthony Galichet</v>
      </c>
      <c r="B595" s="39" t="str">
        <f>INDEX('MO Store'!F:F,MATCH('Week Wise OT Hours'!$G595,'MO Store'!$A:$A,0))</f>
        <v>Romio Hamdar</v>
      </c>
      <c r="C595" s="39" t="str">
        <f>INDEX('MO Store'!G:G,MATCH('Week Wise OT Hours'!$G595,'MO Store'!$A:$A,0))</f>
        <v>Carlos Ayala-Level Up</v>
      </c>
      <c r="D595" s="39" t="str">
        <f>INDEX('MO Store'!E:E,MATCH('Week Wise OT Hours'!$G595,'MO Store'!$A:$A,0))</f>
        <v>Brittanie Braggs</v>
      </c>
      <c r="E595" s="39" t="str">
        <f>INDEX('MO Store'!B:B,MATCH('Week Wise OT Hours'!$G595,'MO Store'!$A:$A,0))</f>
        <v>Houston South West</v>
      </c>
      <c r="F595" s="39" t="str">
        <f>INDEX('MO Store'!C:C,MATCH('Week Wise OT Hours'!$G595,'MO Store'!$A:$A,0))</f>
        <v>Rice Ave</v>
      </c>
      <c r="G595" s="38">
        <v>174112</v>
      </c>
      <c r="H595" s="40" t="str">
        <f>INDEX('MO Store'!I:I,MATCH('Week Wise OT Hours'!$G595,'MO Store'!$A:$A,0))</f>
        <v>Regular</v>
      </c>
      <c r="I595" s="89" t="s">
        <v>791</v>
      </c>
      <c r="J595" s="90" t="s">
        <v>2730</v>
      </c>
      <c r="K595" s="38">
        <v>0</v>
      </c>
      <c r="L595" s="39">
        <v>0</v>
      </c>
      <c r="M595" s="39">
        <v>0</v>
      </c>
      <c r="N595" s="39">
        <v>0</v>
      </c>
      <c r="O595" s="39">
        <v>0</v>
      </c>
      <c r="P595" s="39">
        <v>0</v>
      </c>
      <c r="Q595" s="39">
        <v>0</v>
      </c>
      <c r="R595" s="39">
        <v>0</v>
      </c>
      <c r="S595" s="39">
        <v>0</v>
      </c>
      <c r="T595" s="39">
        <v>0</v>
      </c>
      <c r="U595" s="39">
        <v>0</v>
      </c>
      <c r="V595" s="39">
        <v>0</v>
      </c>
      <c r="W595" s="39">
        <v>0</v>
      </c>
      <c r="X595" s="39">
        <v>0</v>
      </c>
      <c r="Y595" s="39">
        <v>0</v>
      </c>
      <c r="Z595" s="39">
        <v>0</v>
      </c>
      <c r="AA595" s="39">
        <v>0</v>
      </c>
      <c r="AB595" s="39">
        <v>0</v>
      </c>
      <c r="AC595" s="39">
        <v>0</v>
      </c>
      <c r="AD595" s="39">
        <v>0</v>
      </c>
    </row>
    <row r="596" spans="1:30" x14ac:dyDescent="0.25">
      <c r="A596" s="39" t="str">
        <f>INDEX('MO Store'!D:D,MATCH('Week Wise OT Hours'!$G596,'MO Store'!$A:$A,0))</f>
        <v>Anthony Galichet</v>
      </c>
      <c r="B596" s="39" t="str">
        <f>INDEX('MO Store'!F:F,MATCH('Week Wise OT Hours'!$G596,'MO Store'!$A:$A,0))</f>
        <v>No SD</v>
      </c>
      <c r="C596" s="39" t="str">
        <f>INDEX('MO Store'!G:G,MATCH('Week Wise OT Hours'!$G596,'MO Store'!$A:$A,0))</f>
        <v>Susu Leong</v>
      </c>
      <c r="D596" s="39" t="str">
        <f>INDEX('MO Store'!E:E,MATCH('Week Wise OT Hours'!$G596,'MO Store'!$A:$A,0))</f>
        <v>Brittanie Braggs</v>
      </c>
      <c r="E596" s="39" t="str">
        <f>INDEX('MO Store'!B:B,MATCH('Week Wise OT Hours'!$G596,'MO Store'!$A:$A,0))</f>
        <v>Arizona</v>
      </c>
      <c r="F596" s="39" t="str">
        <f>INDEX('MO Store'!C:C,MATCH('Week Wise OT Hours'!$G596,'MO Store'!$A:$A,0))</f>
        <v>VAL VISTA</v>
      </c>
      <c r="G596" s="38">
        <v>176995</v>
      </c>
      <c r="H596" s="40" t="str">
        <f>INDEX('MO Store'!I:I,MATCH('Week Wise OT Hours'!$G596,'MO Store'!$A:$A,0))</f>
        <v>Regular</v>
      </c>
      <c r="I596" s="89" t="s">
        <v>793</v>
      </c>
      <c r="J596" s="90" t="s">
        <v>2731</v>
      </c>
      <c r="K596" s="38">
        <v>0</v>
      </c>
      <c r="L596" s="39">
        <v>0</v>
      </c>
      <c r="M596" s="39">
        <v>0</v>
      </c>
      <c r="N596" s="39">
        <v>0</v>
      </c>
      <c r="O596" s="39">
        <v>0</v>
      </c>
      <c r="P596" s="39">
        <v>0</v>
      </c>
      <c r="Q596" s="39">
        <v>0</v>
      </c>
      <c r="R596" s="39">
        <v>0</v>
      </c>
      <c r="S596" s="39">
        <v>0</v>
      </c>
      <c r="T596" s="39">
        <v>0</v>
      </c>
      <c r="U596" s="39">
        <v>0</v>
      </c>
      <c r="V596" s="39">
        <v>0</v>
      </c>
      <c r="W596" s="39">
        <v>0</v>
      </c>
      <c r="X596" s="39">
        <v>0</v>
      </c>
      <c r="Y596" s="39">
        <v>0</v>
      </c>
      <c r="Z596" s="39">
        <v>0</v>
      </c>
      <c r="AA596" s="39">
        <v>0</v>
      </c>
      <c r="AB596" s="39">
        <v>0</v>
      </c>
      <c r="AC596" s="39">
        <v>0</v>
      </c>
      <c r="AD596" s="39">
        <v>0</v>
      </c>
    </row>
    <row r="597" spans="1:30" x14ac:dyDescent="0.25">
      <c r="A597" s="39" t="str">
        <f>INDEX('MO Store'!D:D,MATCH('Week Wise OT Hours'!$G597,'MO Store'!$A:$A,0))</f>
        <v>Anthony Galichet</v>
      </c>
      <c r="B597" s="39" t="str">
        <f>INDEX('MO Store'!F:F,MATCH('Week Wise OT Hours'!$G597,'MO Store'!$A:$A,0))</f>
        <v>Romio Hamdar</v>
      </c>
      <c r="C597" s="39" t="str">
        <f>INDEX('MO Store'!G:G,MATCH('Week Wise OT Hours'!$G597,'MO Store'!$A:$A,0))</f>
        <v>Veronica Ramos</v>
      </c>
      <c r="D597" s="39" t="str">
        <f>INDEX('MO Store'!E:E,MATCH('Week Wise OT Hours'!$G597,'MO Store'!$A:$A,0))</f>
        <v>Brittanie Braggs</v>
      </c>
      <c r="E597" s="39" t="str">
        <f>INDEX('MO Store'!B:B,MATCH('Week Wise OT Hours'!$G597,'MO Store'!$A:$A,0))</f>
        <v>San Antonio/Laredo</v>
      </c>
      <c r="F597" s="39" t="str">
        <f>INDEX('MO Store'!C:C,MATCH('Week Wise OT Hours'!$G597,'MO Store'!$A:$A,0))</f>
        <v>Uvalde</v>
      </c>
      <c r="G597" s="38">
        <v>215747</v>
      </c>
      <c r="H597" s="40" t="str">
        <f>INDEX('MO Store'!I:I,MATCH('Week Wise OT Hours'!$G597,'MO Store'!$A:$A,0))</f>
        <v>Flagship</v>
      </c>
      <c r="I597" s="89" t="s">
        <v>817</v>
      </c>
      <c r="J597" s="90" t="s">
        <v>2732</v>
      </c>
      <c r="K597" s="38">
        <v>0</v>
      </c>
      <c r="L597" s="39">
        <v>0</v>
      </c>
      <c r="M597" s="39">
        <v>0</v>
      </c>
      <c r="N597" s="39">
        <v>0</v>
      </c>
      <c r="O597" s="39">
        <v>0</v>
      </c>
      <c r="P597" s="39">
        <v>0</v>
      </c>
      <c r="Q597" s="39">
        <v>0</v>
      </c>
      <c r="R597" s="39">
        <v>0</v>
      </c>
      <c r="S597" s="39">
        <v>0</v>
      </c>
      <c r="T597" s="39">
        <v>0</v>
      </c>
      <c r="U597" s="39">
        <v>0</v>
      </c>
      <c r="V597" s="39">
        <v>0</v>
      </c>
      <c r="W597" s="39">
        <v>0</v>
      </c>
      <c r="X597" s="39">
        <v>0</v>
      </c>
      <c r="Y597" s="39">
        <v>0</v>
      </c>
      <c r="Z597" s="39">
        <v>0</v>
      </c>
      <c r="AA597" s="39">
        <v>0</v>
      </c>
      <c r="AB597" s="39">
        <v>0</v>
      </c>
      <c r="AC597" s="39">
        <v>0</v>
      </c>
      <c r="AD597" s="39">
        <v>0</v>
      </c>
    </row>
    <row r="598" spans="1:30" x14ac:dyDescent="0.25">
      <c r="A598" s="39" t="str">
        <f>INDEX('MO Store'!D:D,MATCH('Week Wise OT Hours'!$G598,'MO Store'!$A:$A,0))</f>
        <v>Anthony Galichet</v>
      </c>
      <c r="B598" s="39" t="str">
        <f>INDEX('MO Store'!F:F,MATCH('Week Wise OT Hours'!$G598,'MO Store'!$A:$A,0))</f>
        <v>Romio Hamdar</v>
      </c>
      <c r="C598" s="39" t="str">
        <f>INDEX('MO Store'!G:G,MATCH('Week Wise OT Hours'!$G598,'MO Store'!$A:$A,0))</f>
        <v>Isreal Gomez- Level Up</v>
      </c>
      <c r="D598" s="39" t="str">
        <f>INDEX('MO Store'!E:E,MATCH('Week Wise OT Hours'!$G598,'MO Store'!$A:$A,0))</f>
        <v>Brittanie Braggs</v>
      </c>
      <c r="E598" s="39" t="str">
        <f>INDEX('MO Store'!B:B,MATCH('Week Wise OT Hours'!$G598,'MO Store'!$A:$A,0))</f>
        <v>Houston East</v>
      </c>
      <c r="F598" s="39" t="str">
        <f>INDEX('MO Store'!C:C,MATCH('Week Wise OT Hours'!$G598,'MO Store'!$A:$A,0))</f>
        <v>Deer Park</v>
      </c>
      <c r="G598" s="38">
        <v>209870</v>
      </c>
      <c r="H598" s="40" t="str">
        <f>INDEX('MO Store'!I:I,MATCH('Week Wise OT Hours'!$G598,'MO Store'!$A:$A,0))</f>
        <v>Regular</v>
      </c>
      <c r="I598" s="89" t="s">
        <v>664</v>
      </c>
      <c r="J598" s="90" t="s">
        <v>2733</v>
      </c>
      <c r="K598" s="38">
        <v>0</v>
      </c>
      <c r="L598" s="39">
        <v>0</v>
      </c>
      <c r="M598" s="39">
        <v>0</v>
      </c>
      <c r="N598" s="39">
        <v>0</v>
      </c>
      <c r="O598" s="39">
        <v>0</v>
      </c>
      <c r="P598" s="39">
        <v>0</v>
      </c>
      <c r="Q598" s="39">
        <v>0</v>
      </c>
      <c r="R598" s="39">
        <v>0</v>
      </c>
      <c r="S598" s="39">
        <v>0</v>
      </c>
      <c r="T598" s="39">
        <v>0</v>
      </c>
      <c r="U598" s="39">
        <v>0</v>
      </c>
      <c r="V598" s="39">
        <v>0</v>
      </c>
      <c r="W598" s="39">
        <v>0</v>
      </c>
      <c r="X598" s="39">
        <v>0</v>
      </c>
      <c r="Y598" s="39">
        <v>0</v>
      </c>
      <c r="Z598" s="39">
        <v>0</v>
      </c>
      <c r="AA598" s="39">
        <v>0</v>
      </c>
      <c r="AB598" s="39">
        <v>0</v>
      </c>
      <c r="AC598" s="39">
        <v>0</v>
      </c>
      <c r="AD598" s="39">
        <v>0</v>
      </c>
    </row>
    <row r="599" spans="1:30" x14ac:dyDescent="0.25">
      <c r="A599" s="39" t="str">
        <f>INDEX('MO Store'!D:D,MATCH('Week Wise OT Hours'!$G599,'MO Store'!$A:$A,0))</f>
        <v>Anthony Galichet</v>
      </c>
      <c r="B599" s="39" t="str">
        <f>INDEX('MO Store'!F:F,MATCH('Week Wise OT Hours'!$G599,'MO Store'!$A:$A,0))</f>
        <v>No SD</v>
      </c>
      <c r="C599" s="39" t="str">
        <f>INDEX('MO Store'!G:G,MATCH('Week Wise OT Hours'!$G599,'MO Store'!$A:$A,0))</f>
        <v>Susu Leong</v>
      </c>
      <c r="D599" s="39" t="str">
        <f>INDEX('MO Store'!E:E,MATCH('Week Wise OT Hours'!$G599,'MO Store'!$A:$A,0))</f>
        <v>Brittanie Braggs</v>
      </c>
      <c r="E599" s="39" t="str">
        <f>INDEX('MO Store'!B:B,MATCH('Week Wise OT Hours'!$G599,'MO Store'!$A:$A,0))</f>
        <v>Arizona</v>
      </c>
      <c r="F599" s="39" t="str">
        <f>INDEX('MO Store'!C:C,MATCH('Week Wise OT Hours'!$G599,'MO Store'!$A:$A,0))</f>
        <v>VAL VISTA</v>
      </c>
      <c r="G599" s="38">
        <v>176995</v>
      </c>
      <c r="H599" s="40" t="str">
        <f>INDEX('MO Store'!I:I,MATCH('Week Wise OT Hours'!$G599,'MO Store'!$A:$A,0))</f>
        <v>Regular</v>
      </c>
      <c r="I599" s="89" t="s">
        <v>789</v>
      </c>
      <c r="J599" s="90" t="s">
        <v>2734</v>
      </c>
      <c r="K599" s="38">
        <v>0</v>
      </c>
      <c r="L599" s="39">
        <v>0</v>
      </c>
      <c r="M599" s="39">
        <v>0</v>
      </c>
      <c r="N599" s="39">
        <v>0</v>
      </c>
      <c r="O599" s="39">
        <v>0</v>
      </c>
      <c r="P599" s="39">
        <v>0</v>
      </c>
      <c r="Q599" s="39">
        <v>0</v>
      </c>
      <c r="R599" s="39">
        <v>0</v>
      </c>
      <c r="S599" s="39">
        <v>0</v>
      </c>
      <c r="T599" s="39">
        <v>0</v>
      </c>
      <c r="U599" s="39">
        <v>0</v>
      </c>
      <c r="V599" s="39">
        <v>0</v>
      </c>
      <c r="W599" s="39">
        <v>0</v>
      </c>
      <c r="X599" s="39">
        <v>0</v>
      </c>
      <c r="Y599" s="39">
        <v>0</v>
      </c>
      <c r="Z599" s="39">
        <v>0</v>
      </c>
      <c r="AA599" s="39">
        <v>0</v>
      </c>
      <c r="AB599" s="39">
        <v>0</v>
      </c>
      <c r="AC599" s="39">
        <v>0</v>
      </c>
      <c r="AD599" s="39">
        <v>0</v>
      </c>
    </row>
    <row r="600" spans="1:30" x14ac:dyDescent="0.25">
      <c r="A600" s="39" t="str">
        <f>INDEX('MO Store'!D:D,MATCH('Week Wise OT Hours'!$G600,'MO Store'!$A:$A,0))</f>
        <v>Anthony Galichet</v>
      </c>
      <c r="B600" s="39" t="str">
        <f>INDEX('MO Store'!F:F,MATCH('Week Wise OT Hours'!$G600,'MO Store'!$A:$A,0))</f>
        <v>No SD</v>
      </c>
      <c r="C600" s="39" t="str">
        <f>INDEX('MO Store'!G:G,MATCH('Week Wise OT Hours'!$G600,'MO Store'!$A:$A,0))</f>
        <v>Susu Leong</v>
      </c>
      <c r="D600" s="39" t="str">
        <f>INDEX('MO Store'!E:E,MATCH('Week Wise OT Hours'!$G600,'MO Store'!$A:$A,0))</f>
        <v>Brittanie Braggs</v>
      </c>
      <c r="E600" s="39" t="str">
        <f>INDEX('MO Store'!B:B,MATCH('Week Wise OT Hours'!$G600,'MO Store'!$A:$A,0))</f>
        <v>Arizona</v>
      </c>
      <c r="F600" s="39" t="str">
        <f>INDEX('MO Store'!C:C,MATCH('Week Wise OT Hours'!$G600,'MO Store'!$A:$A,0))</f>
        <v>Buffalo Spot</v>
      </c>
      <c r="G600" s="38">
        <v>178109</v>
      </c>
      <c r="H600" s="40" t="str">
        <f>INDEX('MO Store'!I:I,MATCH('Week Wise OT Hours'!$G600,'MO Store'!$A:$A,0))</f>
        <v>Battleship</v>
      </c>
      <c r="I600" s="89" t="s">
        <v>827</v>
      </c>
      <c r="J600" s="90" t="s">
        <v>2735</v>
      </c>
      <c r="K600" s="38">
        <v>0</v>
      </c>
      <c r="L600" s="39">
        <v>0</v>
      </c>
      <c r="M600" s="39">
        <v>0</v>
      </c>
      <c r="N600" s="39">
        <v>0</v>
      </c>
      <c r="O600" s="39">
        <v>0</v>
      </c>
      <c r="P600" s="39">
        <v>0</v>
      </c>
      <c r="Q600" s="39">
        <v>0</v>
      </c>
      <c r="R600" s="39">
        <v>0</v>
      </c>
      <c r="S600" s="39">
        <v>0</v>
      </c>
      <c r="T600" s="39">
        <v>0</v>
      </c>
      <c r="U600" s="39">
        <v>0</v>
      </c>
      <c r="V600" s="39">
        <v>0</v>
      </c>
      <c r="W600" s="39">
        <v>0</v>
      </c>
      <c r="X600" s="39">
        <v>0</v>
      </c>
      <c r="Y600" s="39">
        <v>0</v>
      </c>
      <c r="Z600" s="39">
        <v>0</v>
      </c>
      <c r="AA600" s="39">
        <v>0</v>
      </c>
      <c r="AB600" s="39">
        <v>0</v>
      </c>
      <c r="AC600" s="39">
        <v>0</v>
      </c>
      <c r="AD600" s="39">
        <v>0</v>
      </c>
    </row>
    <row r="601" spans="1:30" x14ac:dyDescent="0.25">
      <c r="A601" s="39" t="str">
        <f>INDEX('MO Store'!D:D,MATCH('Week Wise OT Hours'!$G601,'MO Store'!$A:$A,0))</f>
        <v>Anthony Galichet</v>
      </c>
      <c r="B601" s="39" t="str">
        <f>INDEX('MO Store'!F:F,MATCH('Week Wise OT Hours'!$G601,'MO Store'!$A:$A,0))</f>
        <v>Romio Hamdar</v>
      </c>
      <c r="C601" s="39" t="str">
        <f>INDEX('MO Store'!G:G,MATCH('Week Wise OT Hours'!$G601,'MO Store'!$A:$A,0))</f>
        <v>Austin TM</v>
      </c>
      <c r="D601" s="39" t="str">
        <f>INDEX('MO Store'!E:E,MATCH('Week Wise OT Hours'!$G601,'MO Store'!$A:$A,0))</f>
        <v>Brittanie Braggs</v>
      </c>
      <c r="E601" s="39" t="str">
        <f>INDEX('MO Store'!B:B,MATCH('Week Wise OT Hours'!$G601,'MO Store'!$A:$A,0))</f>
        <v>Austin</v>
      </c>
      <c r="F601" s="39" t="str">
        <f>INDEX('MO Store'!C:C,MATCH('Week Wise OT Hours'!$G601,'MO Store'!$A:$A,0))</f>
        <v>Rutland</v>
      </c>
      <c r="G601" s="38">
        <v>152336</v>
      </c>
      <c r="H601" s="40" t="str">
        <f>INDEX('MO Store'!I:I,MATCH('Week Wise OT Hours'!$G601,'MO Store'!$A:$A,0))</f>
        <v>Regular</v>
      </c>
      <c r="I601" s="89" t="s">
        <v>819</v>
      </c>
      <c r="J601" s="90" t="s">
        <v>2004</v>
      </c>
      <c r="K601" s="38">
        <v>0</v>
      </c>
      <c r="L601" s="39">
        <v>0</v>
      </c>
      <c r="M601" s="39">
        <v>0.3</v>
      </c>
      <c r="N601" s="39">
        <v>0</v>
      </c>
      <c r="O601" s="39">
        <v>7.82</v>
      </c>
      <c r="P601" s="39">
        <v>0</v>
      </c>
      <c r="Q601" s="39">
        <v>0</v>
      </c>
      <c r="R601" s="39">
        <v>4.4000000000000004</v>
      </c>
      <c r="S601" s="39">
        <v>0</v>
      </c>
      <c r="T601" s="39">
        <v>5.15</v>
      </c>
      <c r="U601" s="39">
        <v>0</v>
      </c>
      <c r="V601" s="39">
        <v>0</v>
      </c>
      <c r="W601" s="39">
        <v>0</v>
      </c>
      <c r="X601" s="39">
        <v>0</v>
      </c>
      <c r="Y601" s="39">
        <v>0</v>
      </c>
      <c r="Z601" s="39">
        <v>0</v>
      </c>
      <c r="AA601" s="39">
        <v>0</v>
      </c>
      <c r="AB601" s="39">
        <v>0</v>
      </c>
      <c r="AC601" s="39">
        <v>0</v>
      </c>
      <c r="AD601" s="39">
        <v>3.14</v>
      </c>
    </row>
    <row r="602" spans="1:30" x14ac:dyDescent="0.25">
      <c r="A602" s="39" t="str">
        <f>INDEX('MO Store'!D:D,MATCH('Week Wise OT Hours'!$G602,'MO Store'!$A:$A,0))</f>
        <v>Anthony Galichet</v>
      </c>
      <c r="B602" s="39" t="str">
        <f>INDEX('MO Store'!F:F,MATCH('Week Wise OT Hours'!$G602,'MO Store'!$A:$A,0))</f>
        <v>Romio Hamdar</v>
      </c>
      <c r="C602" s="39" t="str">
        <f>INDEX('MO Store'!G:G,MATCH('Week Wise OT Hours'!$G602,'MO Store'!$A:$A,0))</f>
        <v>Isreal Gomez- Level Up</v>
      </c>
      <c r="D602" s="39" t="str">
        <f>INDEX('MO Store'!E:E,MATCH('Week Wise OT Hours'!$G602,'MO Store'!$A:$A,0))</f>
        <v>Brittanie Braggs</v>
      </c>
      <c r="E602" s="39" t="str">
        <f>INDEX('MO Store'!B:B,MATCH('Week Wise OT Hours'!$G602,'MO Store'!$A:$A,0))</f>
        <v>Houston East</v>
      </c>
      <c r="F602" s="39" t="str">
        <f>INDEX('MO Store'!C:C,MATCH('Week Wise OT Hours'!$G602,'MO Store'!$A:$A,0))</f>
        <v>Baytown</v>
      </c>
      <c r="G602" s="38">
        <v>219201</v>
      </c>
      <c r="H602" s="40" t="str">
        <f>INDEX('MO Store'!I:I,MATCH('Week Wise OT Hours'!$G602,'MO Store'!$A:$A,0))</f>
        <v>Regular</v>
      </c>
      <c r="I602" s="89" t="s">
        <v>833</v>
      </c>
      <c r="J602" s="90" t="s">
        <v>2736</v>
      </c>
      <c r="K602" s="38">
        <v>0</v>
      </c>
      <c r="L602" s="39">
        <v>0</v>
      </c>
      <c r="M602" s="39">
        <v>0</v>
      </c>
      <c r="N602" s="39">
        <v>0</v>
      </c>
      <c r="O602" s="39">
        <v>0</v>
      </c>
      <c r="P602" s="39">
        <v>0</v>
      </c>
      <c r="Q602" s="39">
        <v>0</v>
      </c>
      <c r="R602" s="39">
        <v>0</v>
      </c>
      <c r="S602" s="39">
        <v>0</v>
      </c>
      <c r="T602" s="39">
        <v>0</v>
      </c>
      <c r="U602" s="39">
        <v>0</v>
      </c>
      <c r="V602" s="39">
        <v>0</v>
      </c>
      <c r="W602" s="39">
        <v>0</v>
      </c>
      <c r="X602" s="39">
        <v>0</v>
      </c>
      <c r="Y602" s="39">
        <v>0</v>
      </c>
      <c r="Z602" s="39">
        <v>0</v>
      </c>
      <c r="AA602" s="39">
        <v>0</v>
      </c>
      <c r="AB602" s="39">
        <v>0</v>
      </c>
      <c r="AC602" s="39">
        <v>0</v>
      </c>
      <c r="AD602" s="39">
        <v>0</v>
      </c>
    </row>
    <row r="603" spans="1:30" x14ac:dyDescent="0.25">
      <c r="A603" s="39" t="str">
        <f>INDEX('MO Store'!D:D,MATCH('Week Wise OT Hours'!$G603,'MO Store'!$A:$A,0))</f>
        <v>Anthony Galichet</v>
      </c>
      <c r="B603" s="39" t="str">
        <f>INDEX('MO Store'!F:F,MATCH('Week Wise OT Hours'!$G603,'MO Store'!$A:$A,0))</f>
        <v>Romio Hamdar</v>
      </c>
      <c r="C603" s="39" t="str">
        <f>INDEX('MO Store'!G:G,MATCH('Week Wise OT Hours'!$G603,'MO Store'!$A:$A,0))</f>
        <v>Suhail Ishaq</v>
      </c>
      <c r="D603" s="39" t="str">
        <f>INDEX('MO Store'!E:E,MATCH('Week Wise OT Hours'!$G603,'MO Store'!$A:$A,0))</f>
        <v>Brittanie Braggs</v>
      </c>
      <c r="E603" s="39" t="str">
        <f>INDEX('MO Store'!B:B,MATCH('Week Wise OT Hours'!$G603,'MO Store'!$A:$A,0))</f>
        <v>Houston North East</v>
      </c>
      <c r="F603" s="39" t="str">
        <f>INDEX('MO Store'!C:C,MATCH('Week Wise OT Hours'!$G603,'MO Store'!$A:$A,0))</f>
        <v>Riverstone</v>
      </c>
      <c r="G603" s="38">
        <v>207758</v>
      </c>
      <c r="H603" s="40" t="str">
        <f>INDEX('MO Store'!I:I,MATCH('Week Wise OT Hours'!$G603,'MO Store'!$A:$A,0))</f>
        <v>Flagship</v>
      </c>
      <c r="I603" s="89" t="s">
        <v>813</v>
      </c>
      <c r="J603" s="90" t="s">
        <v>2737</v>
      </c>
      <c r="K603" s="38">
        <v>0</v>
      </c>
      <c r="L603" s="39">
        <v>0</v>
      </c>
      <c r="M603" s="39">
        <v>0</v>
      </c>
      <c r="N603" s="39">
        <v>0</v>
      </c>
      <c r="O603" s="39">
        <v>0</v>
      </c>
      <c r="P603" s="39">
        <v>0</v>
      </c>
      <c r="Q603" s="39">
        <v>0</v>
      </c>
      <c r="R603" s="39">
        <v>0</v>
      </c>
      <c r="S603" s="39">
        <v>0</v>
      </c>
      <c r="T603" s="39">
        <v>0</v>
      </c>
      <c r="U603" s="39">
        <v>0</v>
      </c>
      <c r="V603" s="39">
        <v>0</v>
      </c>
      <c r="W603" s="39">
        <v>0</v>
      </c>
      <c r="X603" s="39">
        <v>0</v>
      </c>
      <c r="Y603" s="39">
        <v>0</v>
      </c>
      <c r="Z603" s="39">
        <v>0</v>
      </c>
      <c r="AA603" s="39">
        <v>0</v>
      </c>
      <c r="AB603" s="39">
        <v>0</v>
      </c>
      <c r="AC603" s="39">
        <v>0</v>
      </c>
      <c r="AD603" s="39">
        <v>0</v>
      </c>
    </row>
    <row r="604" spans="1:30" x14ac:dyDescent="0.25">
      <c r="A604" s="39" t="str">
        <f>INDEX('MO Store'!D:D,MATCH('Week Wise OT Hours'!$G604,'MO Store'!$A:$A,0))</f>
        <v>Anthony Galichet</v>
      </c>
      <c r="B604" s="39" t="str">
        <f>INDEX('MO Store'!F:F,MATCH('Week Wise OT Hours'!$G604,'MO Store'!$A:$A,0))</f>
        <v>No SD</v>
      </c>
      <c r="C604" s="39" t="str">
        <f>INDEX('MO Store'!G:G,MATCH('Week Wise OT Hours'!$G604,'MO Store'!$A:$A,0))</f>
        <v>Jayme Roraff</v>
      </c>
      <c r="D604" s="39" t="str">
        <f>INDEX('MO Store'!E:E,MATCH('Week Wise OT Hours'!$G604,'MO Store'!$A:$A,0))</f>
        <v>Brittanie Braggs</v>
      </c>
      <c r="E604" s="39" t="str">
        <f>INDEX('MO Store'!B:B,MATCH('Week Wise OT Hours'!$G604,'MO Store'!$A:$A,0))</f>
        <v>Wisconsin East</v>
      </c>
      <c r="F604" s="39" t="str">
        <f>INDEX('MO Store'!C:C,MATCH('Week Wise OT Hours'!$G604,'MO Store'!$A:$A,0))</f>
        <v>WAUKESHA</v>
      </c>
      <c r="G604" s="38">
        <v>176115</v>
      </c>
      <c r="H604" s="40" t="str">
        <f>INDEX('MO Store'!I:I,MATCH('Week Wise OT Hours'!$G604,'MO Store'!$A:$A,0))</f>
        <v>Regular</v>
      </c>
      <c r="I604" s="89" t="s">
        <v>814</v>
      </c>
      <c r="J604" s="90" t="s">
        <v>2216</v>
      </c>
      <c r="K604" s="38">
        <v>0</v>
      </c>
      <c r="L604" s="39">
        <v>0</v>
      </c>
      <c r="M604" s="39">
        <v>0</v>
      </c>
      <c r="N604" s="39">
        <v>0</v>
      </c>
      <c r="O604" s="39">
        <v>0</v>
      </c>
      <c r="P604" s="39">
        <v>2.2999999999999998</v>
      </c>
      <c r="Q604" s="39">
        <v>1.61</v>
      </c>
      <c r="R604" s="39">
        <v>0</v>
      </c>
      <c r="S604" s="39">
        <v>0</v>
      </c>
      <c r="T604" s="39">
        <v>0</v>
      </c>
      <c r="U604" s="39">
        <v>0</v>
      </c>
      <c r="V604" s="39">
        <v>1.05</v>
      </c>
      <c r="W604" s="39">
        <v>7.62</v>
      </c>
      <c r="X604" s="39">
        <v>3.28</v>
      </c>
      <c r="Y604" s="39">
        <v>0</v>
      </c>
      <c r="Z604" s="39">
        <v>0</v>
      </c>
      <c r="AA604" s="39">
        <v>0</v>
      </c>
      <c r="AB604" s="39">
        <v>0</v>
      </c>
      <c r="AC604" s="39">
        <v>9.93</v>
      </c>
      <c r="AD604" s="39">
        <v>0</v>
      </c>
    </row>
    <row r="605" spans="1:30" x14ac:dyDescent="0.25">
      <c r="A605" s="39" t="str">
        <f>INDEX('MO Store'!D:D,MATCH('Week Wise OT Hours'!$G605,'MO Store'!$A:$A,0))</f>
        <v>Anthony Galichet</v>
      </c>
      <c r="B605" s="39" t="str">
        <f>INDEX('MO Store'!F:F,MATCH('Week Wise OT Hours'!$G605,'MO Store'!$A:$A,0))</f>
        <v>No SD</v>
      </c>
      <c r="C605" s="39" t="str">
        <f>INDEX('MO Store'!G:G,MATCH('Week Wise OT Hours'!$G605,'MO Store'!$A:$A,0))</f>
        <v>Susu Leong</v>
      </c>
      <c r="D605" s="39" t="str">
        <f>INDEX('MO Store'!E:E,MATCH('Week Wise OT Hours'!$G605,'MO Store'!$A:$A,0))</f>
        <v>Brittanie Braggs</v>
      </c>
      <c r="E605" s="39" t="str">
        <f>INDEX('MO Store'!B:B,MATCH('Week Wise OT Hours'!$G605,'MO Store'!$A:$A,0))</f>
        <v>Arizona</v>
      </c>
      <c r="F605" s="39" t="str">
        <f>INDEX('MO Store'!C:C,MATCH('Week Wise OT Hours'!$G605,'MO Store'!$A:$A,0))</f>
        <v>MIDVALE PLAZA</v>
      </c>
      <c r="G605" s="38">
        <v>216515</v>
      </c>
      <c r="H605" s="40" t="str">
        <f>INDEX('MO Store'!I:I,MATCH('Week Wise OT Hours'!$G605,'MO Store'!$A:$A,0))</f>
        <v>Regular</v>
      </c>
      <c r="I605" s="89" t="s">
        <v>835</v>
      </c>
      <c r="J605" s="90" t="s">
        <v>2738</v>
      </c>
      <c r="K605" s="38">
        <v>0</v>
      </c>
      <c r="L605" s="39">
        <v>0</v>
      </c>
      <c r="M605" s="39">
        <v>0</v>
      </c>
      <c r="N605" s="39">
        <v>0</v>
      </c>
      <c r="O605" s="39">
        <v>0</v>
      </c>
      <c r="P605" s="39">
        <v>0</v>
      </c>
      <c r="Q605" s="39">
        <v>0</v>
      </c>
      <c r="R605" s="39">
        <v>0</v>
      </c>
      <c r="S605" s="39">
        <v>0</v>
      </c>
      <c r="T605" s="39">
        <v>0</v>
      </c>
      <c r="U605" s="39">
        <v>0</v>
      </c>
      <c r="V605" s="39">
        <v>0</v>
      </c>
      <c r="W605" s="39">
        <v>0</v>
      </c>
      <c r="X605" s="39">
        <v>0</v>
      </c>
      <c r="Y605" s="39">
        <v>0</v>
      </c>
      <c r="Z605" s="39">
        <v>0</v>
      </c>
      <c r="AA605" s="39">
        <v>0</v>
      </c>
      <c r="AB605" s="39">
        <v>0</v>
      </c>
      <c r="AC605" s="39">
        <v>0</v>
      </c>
      <c r="AD605" s="39">
        <v>0</v>
      </c>
    </row>
    <row r="606" spans="1:30" x14ac:dyDescent="0.25">
      <c r="A606" s="39" t="str">
        <f>INDEX('MO Store'!D:D,MATCH('Week Wise OT Hours'!$G606,'MO Store'!$A:$A,0))</f>
        <v>Anthony Galichet</v>
      </c>
      <c r="B606" s="39" t="str">
        <f>INDEX('MO Store'!F:F,MATCH('Week Wise OT Hours'!$G606,'MO Store'!$A:$A,0))</f>
        <v>Romio Hamdar</v>
      </c>
      <c r="C606" s="39" t="str">
        <f>INDEX('MO Store'!G:G,MATCH('Week Wise OT Hours'!$G606,'MO Store'!$A:$A,0))</f>
        <v>Suhail Ishaq</v>
      </c>
      <c r="D606" s="39" t="str">
        <f>INDEX('MO Store'!E:E,MATCH('Week Wise OT Hours'!$G606,'MO Store'!$A:$A,0))</f>
        <v>Brittanie Braggs</v>
      </c>
      <c r="E606" s="39" t="str">
        <f>INDEX('MO Store'!B:B,MATCH('Week Wise OT Hours'!$G606,'MO Store'!$A:$A,0))</f>
        <v>Houston North East</v>
      </c>
      <c r="F606" s="39" t="str">
        <f>INDEX('MO Store'!C:C,MATCH('Week Wise OT Hours'!$G606,'MO Store'!$A:$A,0))</f>
        <v>Riverstone</v>
      </c>
      <c r="G606" s="38">
        <v>207758</v>
      </c>
      <c r="H606" s="40" t="str">
        <f>INDEX('MO Store'!I:I,MATCH('Week Wise OT Hours'!$G606,'MO Store'!$A:$A,0))</f>
        <v>Flagship</v>
      </c>
      <c r="I606" s="89" t="s">
        <v>828</v>
      </c>
      <c r="J606" s="90" t="s">
        <v>1934</v>
      </c>
      <c r="K606" s="38">
        <v>0</v>
      </c>
      <c r="L606" s="39">
        <v>0</v>
      </c>
      <c r="M606" s="39">
        <v>0</v>
      </c>
      <c r="N606" s="39">
        <v>0</v>
      </c>
      <c r="O606" s="39">
        <v>0</v>
      </c>
      <c r="P606" s="39">
        <v>0</v>
      </c>
      <c r="Q606" s="39">
        <v>0</v>
      </c>
      <c r="R606" s="39">
        <v>0</v>
      </c>
      <c r="S606" s="39">
        <v>0</v>
      </c>
      <c r="T606" s="39">
        <v>0</v>
      </c>
      <c r="U606" s="39">
        <v>0</v>
      </c>
      <c r="V606" s="39">
        <v>0</v>
      </c>
      <c r="W606" s="39">
        <v>0</v>
      </c>
      <c r="X606" s="39">
        <v>0</v>
      </c>
      <c r="Y606" s="39">
        <v>0</v>
      </c>
      <c r="Z606" s="39">
        <v>0</v>
      </c>
      <c r="AA606" s="39">
        <v>0</v>
      </c>
      <c r="AB606" s="39">
        <v>0</v>
      </c>
      <c r="AC606" s="39">
        <v>0</v>
      </c>
      <c r="AD606" s="39">
        <v>0</v>
      </c>
    </row>
    <row r="607" spans="1:30" x14ac:dyDescent="0.25">
      <c r="A607" s="39" t="str">
        <f>INDEX('MO Store'!D:D,MATCH('Week Wise OT Hours'!$G607,'MO Store'!$A:$A,0))</f>
        <v>Anthony Galichet</v>
      </c>
      <c r="B607" s="39" t="str">
        <f>INDEX('MO Store'!F:F,MATCH('Week Wise OT Hours'!$G607,'MO Store'!$A:$A,0))</f>
        <v>No SD</v>
      </c>
      <c r="C607" s="39" t="str">
        <f>INDEX('MO Store'!G:G,MATCH('Week Wise OT Hours'!$G607,'MO Store'!$A:$A,0))</f>
        <v>North Carolina Market - No TM</v>
      </c>
      <c r="D607" s="39" t="str">
        <f>INDEX('MO Store'!E:E,MATCH('Week Wise OT Hours'!$G607,'MO Store'!$A:$A,0))</f>
        <v>Brittanie Braggs</v>
      </c>
      <c r="E607" s="39" t="str">
        <f>INDEX('MO Store'!B:B,MATCH('Week Wise OT Hours'!$G607,'MO Store'!$A:$A,0))</f>
        <v>North Carolina</v>
      </c>
      <c r="F607" s="39" t="str">
        <f>INDEX('MO Store'!C:C,MATCH('Week Wise OT Hours'!$G607,'MO Store'!$A:$A,0))</f>
        <v>Mocksville</v>
      </c>
      <c r="G607" s="38">
        <v>221882</v>
      </c>
      <c r="H607" s="40" t="str">
        <f>INDEX('MO Store'!I:I,MATCH('Week Wise OT Hours'!$G607,'MO Store'!$A:$A,0))</f>
        <v>Focus</v>
      </c>
      <c r="I607" s="89" t="s">
        <v>821</v>
      </c>
      <c r="J607" s="90" t="s">
        <v>1961</v>
      </c>
      <c r="K607" s="38">
        <v>0</v>
      </c>
      <c r="L607" s="39">
        <v>0</v>
      </c>
      <c r="M607" s="39">
        <v>0</v>
      </c>
      <c r="N607" s="39">
        <v>0</v>
      </c>
      <c r="O607" s="39">
        <v>0</v>
      </c>
      <c r="P607" s="39">
        <v>0</v>
      </c>
      <c r="Q607" s="39">
        <v>0</v>
      </c>
      <c r="R607" s="39">
        <v>0</v>
      </c>
      <c r="S607" s="39">
        <v>0</v>
      </c>
      <c r="T607" s="39">
        <v>0</v>
      </c>
      <c r="U607" s="39">
        <v>0</v>
      </c>
      <c r="V607" s="39">
        <v>0</v>
      </c>
      <c r="W607" s="39">
        <v>0.1</v>
      </c>
      <c r="X607" s="39">
        <v>0</v>
      </c>
      <c r="Y607" s="39">
        <v>0</v>
      </c>
      <c r="Z607" s="39">
        <v>0</v>
      </c>
      <c r="AA607" s="39">
        <v>0</v>
      </c>
      <c r="AB607" s="39">
        <v>0</v>
      </c>
      <c r="AC607" s="39">
        <v>0</v>
      </c>
      <c r="AD607" s="39">
        <v>0</v>
      </c>
    </row>
    <row r="608" spans="1:30" x14ac:dyDescent="0.25">
      <c r="A608" s="39" t="str">
        <f>INDEX('MO Store'!D:D,MATCH('Week Wise OT Hours'!$G608,'MO Store'!$A:$A,0))</f>
        <v>Anthony Galichet</v>
      </c>
      <c r="B608" s="39" t="str">
        <f>INDEX('MO Store'!F:F,MATCH('Week Wise OT Hours'!$G608,'MO Store'!$A:$A,0))</f>
        <v>Romio Hamdar</v>
      </c>
      <c r="C608" s="39" t="str">
        <f>INDEX('MO Store'!G:G,MATCH('Week Wise OT Hours'!$G608,'MO Store'!$A:$A,0))</f>
        <v>Suhail Ishaq</v>
      </c>
      <c r="D608" s="39" t="str">
        <f>INDEX('MO Store'!E:E,MATCH('Week Wise OT Hours'!$G608,'MO Store'!$A:$A,0))</f>
        <v>Brittanie Braggs</v>
      </c>
      <c r="E608" s="39" t="str">
        <f>INDEX('MO Store'!B:B,MATCH('Week Wise OT Hours'!$G608,'MO Store'!$A:$A,0))</f>
        <v>Houston North East</v>
      </c>
      <c r="F608" s="39" t="str">
        <f>INDEX('MO Store'!C:C,MATCH('Week Wise OT Hours'!$G608,'MO Store'!$A:$A,0))</f>
        <v>Richmond (River Park)</v>
      </c>
      <c r="G608" s="38">
        <v>174110</v>
      </c>
      <c r="H608" s="40" t="str">
        <f>INDEX('MO Store'!I:I,MATCH('Week Wise OT Hours'!$G608,'MO Store'!$A:$A,0))</f>
        <v>Regular</v>
      </c>
      <c r="I608" s="89" t="s">
        <v>830</v>
      </c>
      <c r="J608" s="90" t="s">
        <v>2058</v>
      </c>
      <c r="K608" s="38">
        <v>0</v>
      </c>
      <c r="L608" s="39">
        <v>0</v>
      </c>
      <c r="M608" s="39">
        <v>0</v>
      </c>
      <c r="N608" s="39">
        <v>0</v>
      </c>
      <c r="O608" s="39">
        <v>0</v>
      </c>
      <c r="P608" s="39">
        <v>0</v>
      </c>
      <c r="Q608" s="39">
        <v>0</v>
      </c>
      <c r="R608" s="39">
        <v>0</v>
      </c>
      <c r="S608" s="39">
        <v>0</v>
      </c>
      <c r="T608" s="39">
        <v>0</v>
      </c>
      <c r="U608" s="39">
        <v>0</v>
      </c>
      <c r="V608" s="39">
        <v>0</v>
      </c>
      <c r="W608" s="39">
        <v>0</v>
      </c>
      <c r="X608" s="39">
        <v>0</v>
      </c>
      <c r="Y608" s="39">
        <v>0</v>
      </c>
      <c r="Z608" s="39">
        <v>1.06</v>
      </c>
      <c r="AA608" s="39">
        <v>1.33</v>
      </c>
      <c r="AB608" s="39">
        <v>1.84</v>
      </c>
      <c r="AC608" s="39">
        <v>2.82</v>
      </c>
      <c r="AD608" s="39">
        <v>0.47</v>
      </c>
    </row>
    <row r="609" spans="1:30" x14ac:dyDescent="0.25">
      <c r="A609" s="39" t="str">
        <f>INDEX('MO Store'!D:D,MATCH('Week Wise OT Hours'!$G609,'MO Store'!$A:$A,0))</f>
        <v>Anthony Galichet</v>
      </c>
      <c r="B609" s="39" t="str">
        <f>INDEX('MO Store'!F:F,MATCH('Week Wise OT Hours'!$G609,'MO Store'!$A:$A,0))</f>
        <v>Romio Hamdar</v>
      </c>
      <c r="C609" s="39" t="str">
        <f>INDEX('MO Store'!G:G,MATCH('Week Wise OT Hours'!$G609,'MO Store'!$A:$A,0))</f>
        <v>Carlos Ayala-Level Up</v>
      </c>
      <c r="D609" s="39" t="str">
        <f>INDEX('MO Store'!E:E,MATCH('Week Wise OT Hours'!$G609,'MO Store'!$A:$A,0))</f>
        <v>Brittanie Braggs</v>
      </c>
      <c r="E609" s="39" t="str">
        <f>INDEX('MO Store'!B:B,MATCH('Week Wise OT Hours'!$G609,'MO Store'!$A:$A,0))</f>
        <v>Houston South West</v>
      </c>
      <c r="F609" s="39" t="str">
        <f>INDEX('MO Store'!C:C,MATCH('Week Wise OT Hours'!$G609,'MO Store'!$A:$A,0))</f>
        <v>Rice Ave</v>
      </c>
      <c r="G609" s="38">
        <v>174112</v>
      </c>
      <c r="H609" s="40" t="str">
        <f>INDEX('MO Store'!I:I,MATCH('Week Wise OT Hours'!$G609,'MO Store'!$A:$A,0))</f>
        <v>Regular</v>
      </c>
      <c r="I609" s="89" t="s">
        <v>751</v>
      </c>
      <c r="J609" s="90" t="s">
        <v>2739</v>
      </c>
      <c r="K609" s="38">
        <v>0</v>
      </c>
      <c r="L609" s="39">
        <v>0</v>
      </c>
      <c r="M609" s="39">
        <v>0</v>
      </c>
      <c r="N609" s="39">
        <v>0</v>
      </c>
      <c r="O609" s="39">
        <v>0</v>
      </c>
      <c r="P609" s="39">
        <v>0</v>
      </c>
      <c r="Q609" s="39">
        <v>0</v>
      </c>
      <c r="R609" s="39">
        <v>0</v>
      </c>
      <c r="S609" s="39">
        <v>0</v>
      </c>
      <c r="T609" s="39">
        <v>0</v>
      </c>
      <c r="U609" s="39">
        <v>0</v>
      </c>
      <c r="V609" s="39">
        <v>0</v>
      </c>
      <c r="W609" s="39">
        <v>0</v>
      </c>
      <c r="X609" s="39">
        <v>3.69</v>
      </c>
      <c r="Y609" s="39">
        <v>0</v>
      </c>
      <c r="Z609" s="39">
        <v>0</v>
      </c>
      <c r="AA609" s="39">
        <v>1.87</v>
      </c>
      <c r="AB609" s="39">
        <v>0</v>
      </c>
      <c r="AC609" s="39">
        <v>0</v>
      </c>
      <c r="AD609" s="39">
        <v>0</v>
      </c>
    </row>
    <row r="610" spans="1:30" x14ac:dyDescent="0.25">
      <c r="A610" s="39" t="str">
        <f>INDEX('MO Store'!D:D,MATCH('Week Wise OT Hours'!$G610,'MO Store'!$A:$A,0))</f>
        <v>Anthony Galichet</v>
      </c>
      <c r="B610" s="39" t="str">
        <f>INDEX('MO Store'!F:F,MATCH('Week Wise OT Hours'!$G610,'MO Store'!$A:$A,0))</f>
        <v>Romio Hamdar</v>
      </c>
      <c r="C610" s="39" t="str">
        <f>INDEX('MO Store'!G:G,MATCH('Week Wise OT Hours'!$G610,'MO Store'!$A:$A,0))</f>
        <v>Suhail Ishaq</v>
      </c>
      <c r="D610" s="39" t="str">
        <f>INDEX('MO Store'!E:E,MATCH('Week Wise OT Hours'!$G610,'MO Store'!$A:$A,0))</f>
        <v>Brittanie Braggs</v>
      </c>
      <c r="E610" s="39" t="str">
        <f>INDEX('MO Store'!B:B,MATCH('Week Wise OT Hours'!$G610,'MO Store'!$A:$A,0))</f>
        <v>Houston North East</v>
      </c>
      <c r="F610" s="39" t="str">
        <f>INDEX('MO Store'!C:C,MATCH('Week Wise OT Hours'!$G610,'MO Store'!$A:$A,0))</f>
        <v>Rosenberg</v>
      </c>
      <c r="G610" s="38">
        <v>219200</v>
      </c>
      <c r="H610" s="40" t="str">
        <f>INDEX('MO Store'!I:I,MATCH('Week Wise OT Hours'!$G610,'MO Store'!$A:$A,0))</f>
        <v>Focus</v>
      </c>
      <c r="I610" s="89" t="s">
        <v>812</v>
      </c>
      <c r="J610" s="90" t="s">
        <v>2740</v>
      </c>
      <c r="K610" s="38">
        <v>0</v>
      </c>
      <c r="L610" s="39">
        <v>0</v>
      </c>
      <c r="M610" s="39">
        <v>0</v>
      </c>
      <c r="N610" s="39">
        <v>0</v>
      </c>
      <c r="O610" s="39">
        <v>0</v>
      </c>
      <c r="P610" s="39">
        <v>0</v>
      </c>
      <c r="Q610" s="39">
        <v>0</v>
      </c>
      <c r="R610" s="39">
        <v>0</v>
      </c>
      <c r="S610" s="39">
        <v>0</v>
      </c>
      <c r="T610" s="39">
        <v>0</v>
      </c>
      <c r="U610" s="39">
        <v>0</v>
      </c>
      <c r="V610" s="39">
        <v>0</v>
      </c>
      <c r="W610" s="39">
        <v>0</v>
      </c>
      <c r="X610" s="39">
        <v>0</v>
      </c>
      <c r="Y610" s="39">
        <v>0</v>
      </c>
      <c r="Z610" s="39">
        <v>0</v>
      </c>
      <c r="AA610" s="39">
        <v>0</v>
      </c>
      <c r="AB610" s="39">
        <v>0</v>
      </c>
      <c r="AC610" s="39">
        <v>0</v>
      </c>
      <c r="AD610" s="39">
        <v>0</v>
      </c>
    </row>
    <row r="611" spans="1:30" x14ac:dyDescent="0.25">
      <c r="A611" s="39" t="str">
        <f>INDEX('MO Store'!D:D,MATCH('Week Wise OT Hours'!$G611,'MO Store'!$A:$A,0))</f>
        <v>Anthony Galichet</v>
      </c>
      <c r="B611" s="39" t="str">
        <f>INDEX('MO Store'!F:F,MATCH('Week Wise OT Hours'!$G611,'MO Store'!$A:$A,0))</f>
        <v>Romio Hamdar</v>
      </c>
      <c r="C611" s="39" t="str">
        <f>INDEX('MO Store'!G:G,MATCH('Week Wise OT Hours'!$G611,'MO Store'!$A:$A,0))</f>
        <v>Veronica Ramos</v>
      </c>
      <c r="D611" s="39" t="str">
        <f>INDEX('MO Store'!E:E,MATCH('Week Wise OT Hours'!$G611,'MO Store'!$A:$A,0))</f>
        <v>Brittanie Braggs</v>
      </c>
      <c r="E611" s="39" t="str">
        <f>INDEX('MO Store'!B:B,MATCH('Week Wise OT Hours'!$G611,'MO Store'!$A:$A,0))</f>
        <v>San Antonio/Laredo</v>
      </c>
      <c r="F611" s="39" t="str">
        <f>INDEX('MO Store'!C:C,MATCH('Week Wise OT Hours'!$G611,'MO Store'!$A:$A,0))</f>
        <v>EAGLE PASS</v>
      </c>
      <c r="G611" s="38">
        <v>207753</v>
      </c>
      <c r="H611" s="40" t="str">
        <f>INDEX('MO Store'!I:I,MATCH('Week Wise OT Hours'!$G611,'MO Store'!$A:$A,0))</f>
        <v>Flagship</v>
      </c>
      <c r="I611" s="89" t="s">
        <v>787</v>
      </c>
      <c r="J611" s="90" t="s">
        <v>1956</v>
      </c>
      <c r="K611" s="38">
        <v>0</v>
      </c>
      <c r="L611" s="39">
        <v>0</v>
      </c>
      <c r="M611" s="39">
        <v>0</v>
      </c>
      <c r="N611" s="39">
        <v>0</v>
      </c>
      <c r="O611" s="39">
        <v>0</v>
      </c>
      <c r="P611" s="39">
        <v>0</v>
      </c>
      <c r="Q611" s="39">
        <v>0</v>
      </c>
      <c r="R611" s="39">
        <v>0</v>
      </c>
      <c r="S611" s="39">
        <v>0</v>
      </c>
      <c r="T611" s="39">
        <v>0</v>
      </c>
      <c r="U611" s="39">
        <v>0</v>
      </c>
      <c r="V611" s="39">
        <v>0</v>
      </c>
      <c r="W611" s="39">
        <v>0</v>
      </c>
      <c r="X611" s="39">
        <v>0</v>
      </c>
      <c r="Y611" s="39">
        <v>0</v>
      </c>
      <c r="Z611" s="39">
        <v>0</v>
      </c>
      <c r="AA611" s="39">
        <v>0</v>
      </c>
      <c r="AB611" s="39">
        <v>0</v>
      </c>
      <c r="AC611" s="39">
        <v>0</v>
      </c>
      <c r="AD611" s="39">
        <v>0</v>
      </c>
    </row>
    <row r="612" spans="1:30" x14ac:dyDescent="0.25">
      <c r="A612" s="39" t="str">
        <f>INDEX('MO Store'!D:D,MATCH('Week Wise OT Hours'!$G612,'MO Store'!$A:$A,0))</f>
        <v>Anthony Galichet</v>
      </c>
      <c r="B612" s="39" t="str">
        <f>INDEX('MO Store'!F:F,MATCH('Week Wise OT Hours'!$G612,'MO Store'!$A:$A,0))</f>
        <v>Romio Hamdar</v>
      </c>
      <c r="C612" s="39" t="str">
        <f>INDEX('MO Store'!G:G,MATCH('Week Wise OT Hours'!$G612,'MO Store'!$A:$A,0))</f>
        <v>Carlos Ayala-Level Up</v>
      </c>
      <c r="D612" s="39" t="str">
        <f>INDEX('MO Store'!E:E,MATCH('Week Wise OT Hours'!$G612,'MO Store'!$A:$A,0))</f>
        <v>Brittanie Braggs</v>
      </c>
      <c r="E612" s="39" t="str">
        <f>INDEX('MO Store'!B:B,MATCH('Week Wise OT Hours'!$G612,'MO Store'!$A:$A,0))</f>
        <v>Houston South West</v>
      </c>
      <c r="F612" s="39" t="str">
        <f>INDEX('MO Store'!C:C,MATCH('Week Wise OT Hours'!$G612,'MO Store'!$A:$A,0))</f>
        <v>Little York Rd</v>
      </c>
      <c r="G612" s="38">
        <v>217138</v>
      </c>
      <c r="H612" s="40" t="str">
        <f>INDEX('MO Store'!I:I,MATCH('Week Wise OT Hours'!$G612,'MO Store'!$A:$A,0))</f>
        <v>Regular</v>
      </c>
      <c r="I612" s="89" t="s">
        <v>786</v>
      </c>
      <c r="J612" s="90" t="s">
        <v>2741</v>
      </c>
      <c r="K612" s="38">
        <v>0</v>
      </c>
      <c r="L612" s="39">
        <v>0</v>
      </c>
      <c r="M612" s="39">
        <v>0</v>
      </c>
      <c r="N612" s="39">
        <v>0</v>
      </c>
      <c r="O612" s="39">
        <v>0</v>
      </c>
      <c r="P612" s="39">
        <v>0</v>
      </c>
      <c r="Q612" s="39">
        <v>0</v>
      </c>
      <c r="R612" s="39">
        <v>0</v>
      </c>
      <c r="S612" s="39">
        <v>0</v>
      </c>
      <c r="T612" s="39">
        <v>0</v>
      </c>
      <c r="U612" s="39">
        <v>0</v>
      </c>
      <c r="V612" s="39">
        <v>0</v>
      </c>
      <c r="W612" s="39">
        <v>0</v>
      </c>
      <c r="X612" s="39">
        <v>0</v>
      </c>
      <c r="Y612" s="39">
        <v>0</v>
      </c>
      <c r="Z612" s="39">
        <v>0</v>
      </c>
      <c r="AA612" s="39">
        <v>3.39</v>
      </c>
      <c r="AB612" s="39">
        <v>0</v>
      </c>
      <c r="AC612" s="39">
        <v>0</v>
      </c>
      <c r="AD612" s="39">
        <v>0</v>
      </c>
    </row>
    <row r="613" spans="1:30" x14ac:dyDescent="0.25">
      <c r="A613" s="39" t="str">
        <f>INDEX('MO Store'!D:D,MATCH('Week Wise OT Hours'!$G613,'MO Store'!$A:$A,0))</f>
        <v>Anthony Galichet</v>
      </c>
      <c r="B613" s="39" t="str">
        <f>INDEX('MO Store'!F:F,MATCH('Week Wise OT Hours'!$G613,'MO Store'!$A:$A,0))</f>
        <v>Romio Hamdar</v>
      </c>
      <c r="C613" s="39" t="str">
        <f>INDEX('MO Store'!G:G,MATCH('Week Wise OT Hours'!$G613,'MO Store'!$A:$A,0))</f>
        <v>Isreal Gomez- Level Up</v>
      </c>
      <c r="D613" s="39" t="str">
        <f>INDEX('MO Store'!E:E,MATCH('Week Wise OT Hours'!$G613,'MO Store'!$A:$A,0))</f>
        <v>Brittanie Braggs</v>
      </c>
      <c r="E613" s="39" t="str">
        <f>INDEX('MO Store'!B:B,MATCH('Week Wise OT Hours'!$G613,'MO Store'!$A:$A,0))</f>
        <v>Houston East</v>
      </c>
      <c r="F613" s="39" t="str">
        <f>INDEX('MO Store'!C:C,MATCH('Week Wise OT Hours'!$G613,'MO Store'!$A:$A,0))</f>
        <v>Fairmont Pkwy</v>
      </c>
      <c r="G613" s="38">
        <v>209869</v>
      </c>
      <c r="H613" s="40" t="str">
        <f>INDEX('MO Store'!I:I,MATCH('Week Wise OT Hours'!$G613,'MO Store'!$A:$A,0))</f>
        <v>Focus</v>
      </c>
      <c r="I613" s="89" t="s">
        <v>741</v>
      </c>
      <c r="J613" s="90" t="s">
        <v>2742</v>
      </c>
      <c r="K613" s="38">
        <v>0</v>
      </c>
      <c r="L613" s="39">
        <v>0</v>
      </c>
      <c r="M613" s="39">
        <v>0</v>
      </c>
      <c r="N613" s="39">
        <v>0</v>
      </c>
      <c r="O613" s="39">
        <v>0</v>
      </c>
      <c r="P613" s="39">
        <v>0</v>
      </c>
      <c r="Q613" s="39">
        <v>0</v>
      </c>
      <c r="R613" s="39">
        <v>0</v>
      </c>
      <c r="S613" s="39">
        <v>0</v>
      </c>
      <c r="T613" s="39">
        <v>0</v>
      </c>
      <c r="U613" s="39">
        <v>0</v>
      </c>
      <c r="V613" s="39">
        <v>0</v>
      </c>
      <c r="W613" s="39">
        <v>0</v>
      </c>
      <c r="X613" s="39">
        <v>0</v>
      </c>
      <c r="Y613" s="39">
        <v>0</v>
      </c>
      <c r="Z613" s="39">
        <v>0</v>
      </c>
      <c r="AA613" s="39">
        <v>0</v>
      </c>
      <c r="AB613" s="39">
        <v>0</v>
      </c>
      <c r="AC613" s="39">
        <v>0</v>
      </c>
      <c r="AD613" s="39">
        <v>0</v>
      </c>
    </row>
    <row r="614" spans="1:30" x14ac:dyDescent="0.25">
      <c r="A614" s="39" t="str">
        <f>INDEX('MO Store'!D:D,MATCH('Week Wise OT Hours'!$G614,'MO Store'!$A:$A,0))</f>
        <v>Anthony Galichet</v>
      </c>
      <c r="B614" s="39" t="str">
        <f>INDEX('MO Store'!F:F,MATCH('Week Wise OT Hours'!$G614,'MO Store'!$A:$A,0))</f>
        <v>Romio Hamdar</v>
      </c>
      <c r="C614" s="39" t="str">
        <f>INDEX('MO Store'!G:G,MATCH('Week Wise OT Hours'!$G614,'MO Store'!$A:$A,0))</f>
        <v>Colorado Market - No TM</v>
      </c>
      <c r="D614" s="39" t="str">
        <f>INDEX('MO Store'!E:E,MATCH('Week Wise OT Hours'!$G614,'MO Store'!$A:$A,0))</f>
        <v>Brittanie Braggs</v>
      </c>
      <c r="E614" s="39" t="str">
        <f>INDEX('MO Store'!B:B,MATCH('Week Wise OT Hours'!$G614,'MO Store'!$A:$A,0))</f>
        <v>Colorado</v>
      </c>
      <c r="F614" s="39" t="str">
        <f>INDEX('MO Store'!C:C,MATCH('Week Wise OT Hours'!$G614,'MO Store'!$A:$A,0))</f>
        <v>Interquest</v>
      </c>
      <c r="G614" s="38">
        <v>241356</v>
      </c>
      <c r="H614" s="40" t="str">
        <f>INDEX('MO Store'!I:I,MATCH('Week Wise OT Hours'!$G614,'MO Store'!$A:$A,0))</f>
        <v>Regular</v>
      </c>
      <c r="I614" s="89" t="s">
        <v>692</v>
      </c>
      <c r="J614" s="90" t="s">
        <v>2112</v>
      </c>
      <c r="K614" s="38">
        <v>0</v>
      </c>
      <c r="L614" s="39">
        <v>0</v>
      </c>
      <c r="M614" s="39">
        <v>0</v>
      </c>
      <c r="N614" s="39">
        <v>0</v>
      </c>
      <c r="O614" s="39">
        <v>0</v>
      </c>
      <c r="P614" s="39">
        <v>0</v>
      </c>
      <c r="Q614" s="39">
        <v>0</v>
      </c>
      <c r="R614" s="39">
        <v>0</v>
      </c>
      <c r="S614" s="39">
        <v>0</v>
      </c>
      <c r="T614" s="39">
        <v>0</v>
      </c>
      <c r="U614" s="39">
        <v>0</v>
      </c>
      <c r="V614" s="39">
        <v>0</v>
      </c>
      <c r="W614" s="39">
        <v>0</v>
      </c>
      <c r="X614" s="39">
        <v>0</v>
      </c>
      <c r="Y614" s="39">
        <v>0</v>
      </c>
      <c r="Z614" s="39">
        <v>0</v>
      </c>
      <c r="AA614" s="39">
        <v>0</v>
      </c>
      <c r="AB614" s="39">
        <v>0</v>
      </c>
      <c r="AC614" s="39">
        <v>0</v>
      </c>
      <c r="AD614" s="39">
        <v>0</v>
      </c>
    </row>
    <row r="615" spans="1:30" x14ac:dyDescent="0.25">
      <c r="A615" s="39" t="str">
        <f>INDEX('MO Store'!D:D,MATCH('Week Wise OT Hours'!$G615,'MO Store'!$A:$A,0))</f>
        <v>Anthony Galichet</v>
      </c>
      <c r="B615" s="39" t="str">
        <f>INDEX('MO Store'!F:F,MATCH('Week Wise OT Hours'!$G615,'MO Store'!$A:$A,0))</f>
        <v>Romio Hamdar</v>
      </c>
      <c r="C615" s="39" t="str">
        <f>INDEX('MO Store'!G:G,MATCH('Week Wise OT Hours'!$G615,'MO Store'!$A:$A,0))</f>
        <v>Colorado Market - No TM</v>
      </c>
      <c r="D615" s="39" t="str">
        <f>INDEX('MO Store'!E:E,MATCH('Week Wise OT Hours'!$G615,'MO Store'!$A:$A,0))</f>
        <v>Brittanie Braggs</v>
      </c>
      <c r="E615" s="39" t="str">
        <f>INDEX('MO Store'!B:B,MATCH('Week Wise OT Hours'!$G615,'MO Store'!$A:$A,0))</f>
        <v>Colorado</v>
      </c>
      <c r="F615" s="39" t="str">
        <f>INDEX('MO Store'!C:C,MATCH('Week Wise OT Hours'!$G615,'MO Store'!$A:$A,0))</f>
        <v>Academy Blvd CO</v>
      </c>
      <c r="G615" s="38">
        <v>176049</v>
      </c>
      <c r="H615" s="40" t="str">
        <f>INDEX('MO Store'!I:I,MATCH('Week Wise OT Hours'!$G615,'MO Store'!$A:$A,0))</f>
        <v>Regular</v>
      </c>
      <c r="I615" s="89" t="s">
        <v>818</v>
      </c>
      <c r="J615" s="90" t="s">
        <v>2743</v>
      </c>
      <c r="K615" s="38">
        <v>0</v>
      </c>
      <c r="L615" s="39">
        <v>0</v>
      </c>
      <c r="M615" s="39">
        <v>0</v>
      </c>
      <c r="N615" s="39">
        <v>0</v>
      </c>
      <c r="O615" s="39">
        <v>0</v>
      </c>
      <c r="P615" s="39">
        <v>0</v>
      </c>
      <c r="Q615" s="39">
        <v>0</v>
      </c>
      <c r="R615" s="39">
        <v>0</v>
      </c>
      <c r="S615" s="39">
        <v>0</v>
      </c>
      <c r="T615" s="39">
        <v>0</v>
      </c>
      <c r="U615" s="39">
        <v>0</v>
      </c>
      <c r="V615" s="39">
        <v>0</v>
      </c>
      <c r="W615" s="39">
        <v>0</v>
      </c>
      <c r="X615" s="39">
        <v>0</v>
      </c>
      <c r="Y615" s="39">
        <v>0</v>
      </c>
      <c r="Z615" s="39">
        <v>0</v>
      </c>
      <c r="AA615" s="39">
        <v>0</v>
      </c>
      <c r="AB615" s="39">
        <v>0</v>
      </c>
      <c r="AC615" s="39">
        <v>0</v>
      </c>
      <c r="AD615" s="39">
        <v>0</v>
      </c>
    </row>
    <row r="616" spans="1:30" x14ac:dyDescent="0.25">
      <c r="A616" s="39" t="str">
        <f>INDEX('MO Store'!D:D,MATCH('Week Wise OT Hours'!$G616,'MO Store'!$A:$A,0))</f>
        <v>Anthony Galichet</v>
      </c>
      <c r="B616" s="39" t="str">
        <f>INDEX('MO Store'!F:F,MATCH('Week Wise OT Hours'!$G616,'MO Store'!$A:$A,0))</f>
        <v>Romio Hamdar</v>
      </c>
      <c r="C616" s="39" t="str">
        <f>INDEX('MO Store'!G:G,MATCH('Week Wise OT Hours'!$G616,'MO Store'!$A:$A,0))</f>
        <v>Veronica Ramos</v>
      </c>
      <c r="D616" s="39" t="str">
        <f>INDEX('MO Store'!E:E,MATCH('Week Wise OT Hours'!$G616,'MO Store'!$A:$A,0))</f>
        <v>Brittanie Braggs</v>
      </c>
      <c r="E616" s="39" t="str">
        <f>INDEX('MO Store'!B:B,MATCH('Week Wise OT Hours'!$G616,'MO Store'!$A:$A,0))</f>
        <v>San Antonio/Laredo</v>
      </c>
      <c r="F616" s="39" t="str">
        <f>INDEX('MO Store'!C:C,MATCH('Week Wise OT Hours'!$G616,'MO Store'!$A:$A,0))</f>
        <v>EAGLE PASS</v>
      </c>
      <c r="G616" s="38">
        <v>207753</v>
      </c>
      <c r="H616" s="40" t="str">
        <f>INDEX('MO Store'!I:I,MATCH('Week Wise OT Hours'!$G616,'MO Store'!$A:$A,0))</f>
        <v>Flagship</v>
      </c>
      <c r="I616" s="89" t="s">
        <v>788</v>
      </c>
      <c r="J616" s="90" t="s">
        <v>2088</v>
      </c>
      <c r="K616" s="38">
        <v>0</v>
      </c>
      <c r="L616" s="39">
        <v>0</v>
      </c>
      <c r="M616" s="39">
        <v>0</v>
      </c>
      <c r="N616" s="39">
        <v>0</v>
      </c>
      <c r="O616" s="39">
        <v>0</v>
      </c>
      <c r="P616" s="39">
        <v>0</v>
      </c>
      <c r="Q616" s="39">
        <v>0</v>
      </c>
      <c r="R616" s="39">
        <v>0</v>
      </c>
      <c r="S616" s="39">
        <v>0</v>
      </c>
      <c r="T616" s="39">
        <v>0</v>
      </c>
      <c r="U616" s="39">
        <v>0</v>
      </c>
      <c r="V616" s="39">
        <v>0</v>
      </c>
      <c r="W616" s="39">
        <v>0</v>
      </c>
      <c r="X616" s="39">
        <v>0</v>
      </c>
      <c r="Y616" s="39">
        <v>0</v>
      </c>
      <c r="Z616" s="39">
        <v>0</v>
      </c>
      <c r="AA616" s="39">
        <v>0</v>
      </c>
      <c r="AB616" s="39">
        <v>0</v>
      </c>
      <c r="AC616" s="39">
        <v>0</v>
      </c>
      <c r="AD616" s="39">
        <v>0</v>
      </c>
    </row>
    <row r="617" spans="1:30" x14ac:dyDescent="0.25">
      <c r="A617" s="39" t="str">
        <f>INDEX('MO Store'!D:D,MATCH('Week Wise OT Hours'!$G617,'MO Store'!$A:$A,0))</f>
        <v>Anthony Galichet</v>
      </c>
      <c r="B617" s="39" t="str">
        <f>INDEX('MO Store'!F:F,MATCH('Week Wise OT Hours'!$G617,'MO Store'!$A:$A,0))</f>
        <v>Romio Hamdar</v>
      </c>
      <c r="C617" s="39" t="str">
        <f>INDEX('MO Store'!G:G,MATCH('Week Wise OT Hours'!$G617,'MO Store'!$A:$A,0))</f>
        <v>Veronica Ramos</v>
      </c>
      <c r="D617" s="39" t="str">
        <f>INDEX('MO Store'!E:E,MATCH('Week Wise OT Hours'!$G617,'MO Store'!$A:$A,0))</f>
        <v>Brittanie Braggs</v>
      </c>
      <c r="E617" s="39" t="str">
        <f>INDEX('MO Store'!B:B,MATCH('Week Wise OT Hours'!$G617,'MO Store'!$A:$A,0))</f>
        <v>San Antonio/Laredo</v>
      </c>
      <c r="F617" s="39" t="str">
        <f>INDEX('MO Store'!C:C,MATCH('Week Wise OT Hours'!$G617,'MO Store'!$A:$A,0))</f>
        <v>Uvalde</v>
      </c>
      <c r="G617" s="38">
        <v>215747</v>
      </c>
      <c r="H617" s="40" t="str">
        <f>INDEX('MO Store'!I:I,MATCH('Week Wise OT Hours'!$G617,'MO Store'!$A:$A,0))</f>
        <v>Flagship</v>
      </c>
      <c r="I617" s="89" t="s">
        <v>838</v>
      </c>
      <c r="J617" s="90" t="s">
        <v>2167</v>
      </c>
      <c r="K617" s="38">
        <v>0</v>
      </c>
      <c r="L617" s="39">
        <v>0</v>
      </c>
      <c r="M617" s="39">
        <v>0</v>
      </c>
      <c r="N617" s="39">
        <v>0</v>
      </c>
      <c r="O617" s="39">
        <v>0</v>
      </c>
      <c r="P617" s="39">
        <v>0</v>
      </c>
      <c r="Q617" s="39">
        <v>0</v>
      </c>
      <c r="R617" s="39">
        <v>0</v>
      </c>
      <c r="S617" s="39">
        <v>0</v>
      </c>
      <c r="T617" s="39">
        <v>0</v>
      </c>
      <c r="U617" s="39">
        <v>0</v>
      </c>
      <c r="V617" s="39">
        <v>0</v>
      </c>
      <c r="W617" s="39">
        <v>0</v>
      </c>
      <c r="X617" s="39">
        <v>0</v>
      </c>
      <c r="Y617" s="39">
        <v>0</v>
      </c>
      <c r="Z617" s="39">
        <v>0</v>
      </c>
      <c r="AA617" s="39">
        <v>0</v>
      </c>
      <c r="AB617" s="39">
        <v>0</v>
      </c>
      <c r="AC617" s="39">
        <v>0</v>
      </c>
      <c r="AD617" s="39">
        <v>0</v>
      </c>
    </row>
    <row r="618" spans="1:30" x14ac:dyDescent="0.25">
      <c r="A618" s="39" t="str">
        <f>INDEX('MO Store'!D:D,MATCH('Week Wise OT Hours'!$G618,'MO Store'!$A:$A,0))</f>
        <v>Anthony Galichet</v>
      </c>
      <c r="B618" s="39" t="str">
        <f>INDEX('MO Store'!F:F,MATCH('Week Wise OT Hours'!$G618,'MO Store'!$A:$A,0))</f>
        <v>Romio Hamdar</v>
      </c>
      <c r="C618" s="39" t="str">
        <f>INDEX('MO Store'!G:G,MATCH('Week Wise OT Hours'!$G618,'MO Store'!$A:$A,0))</f>
        <v>Colorado Market - No TM</v>
      </c>
      <c r="D618" s="39" t="str">
        <f>INDEX('MO Store'!E:E,MATCH('Week Wise OT Hours'!$G618,'MO Store'!$A:$A,0))</f>
        <v>Brittanie Braggs</v>
      </c>
      <c r="E618" s="39" t="str">
        <f>INDEX('MO Store'!B:B,MATCH('Week Wise OT Hours'!$G618,'MO Store'!$A:$A,0))</f>
        <v>Colorado</v>
      </c>
      <c r="F618" s="39" t="str">
        <f>INDEX('MO Store'!C:C,MATCH('Week Wise OT Hours'!$G618,'MO Store'!$A:$A,0))</f>
        <v>Briargate</v>
      </c>
      <c r="G618" s="38">
        <v>178937</v>
      </c>
      <c r="H618" s="40" t="str">
        <f>INDEX('MO Store'!I:I,MATCH('Week Wise OT Hours'!$G618,'MO Store'!$A:$A,0))</f>
        <v>Regular</v>
      </c>
      <c r="I618" s="89" t="s">
        <v>822</v>
      </c>
      <c r="J618" s="90" t="s">
        <v>2744</v>
      </c>
      <c r="K618" s="38">
        <v>0</v>
      </c>
      <c r="L618" s="39">
        <v>0</v>
      </c>
      <c r="M618" s="39">
        <v>0</v>
      </c>
      <c r="N618" s="39">
        <v>0</v>
      </c>
      <c r="O618" s="39">
        <v>0</v>
      </c>
      <c r="P618" s="39">
        <v>0</v>
      </c>
      <c r="Q618" s="39">
        <v>0</v>
      </c>
      <c r="R618" s="39">
        <v>0</v>
      </c>
      <c r="S618" s="39">
        <v>0</v>
      </c>
      <c r="T618" s="39">
        <v>0</v>
      </c>
      <c r="U618" s="39">
        <v>0</v>
      </c>
      <c r="V618" s="39">
        <v>0</v>
      </c>
      <c r="W618" s="39">
        <v>0</v>
      </c>
      <c r="X618" s="39">
        <v>0</v>
      </c>
      <c r="Y618" s="39">
        <v>0</v>
      </c>
      <c r="Z618" s="39">
        <v>0</v>
      </c>
      <c r="AA618" s="39">
        <v>0</v>
      </c>
      <c r="AB618" s="39">
        <v>0</v>
      </c>
      <c r="AC618" s="39">
        <v>0</v>
      </c>
      <c r="AD618" s="39">
        <v>0</v>
      </c>
    </row>
    <row r="619" spans="1:30" x14ac:dyDescent="0.25">
      <c r="A619" s="39" t="str">
        <f>INDEX('MO Store'!D:D,MATCH('Week Wise OT Hours'!$G619,'MO Store'!$A:$A,0))</f>
        <v>Anthony Galichet</v>
      </c>
      <c r="B619" s="39" t="str">
        <f>INDEX('MO Store'!F:F,MATCH('Week Wise OT Hours'!$G619,'MO Store'!$A:$A,0))</f>
        <v>Romio Hamdar</v>
      </c>
      <c r="C619" s="39" t="str">
        <f>INDEX('MO Store'!G:G,MATCH('Week Wise OT Hours'!$G619,'MO Store'!$A:$A,0))</f>
        <v>Suhail Ishaq</v>
      </c>
      <c r="D619" s="39" t="str">
        <f>INDEX('MO Store'!E:E,MATCH('Week Wise OT Hours'!$G619,'MO Store'!$A:$A,0))</f>
        <v>Brittanie Braggs</v>
      </c>
      <c r="E619" s="39" t="str">
        <f>INDEX('MO Store'!B:B,MATCH('Week Wise OT Hours'!$G619,'MO Store'!$A:$A,0))</f>
        <v>Houston North East</v>
      </c>
      <c r="F619" s="39" t="str">
        <f>INDEX('MO Store'!C:C,MATCH('Week Wise OT Hours'!$G619,'MO Store'!$A:$A,0))</f>
        <v>Texas City</v>
      </c>
      <c r="G619" s="38">
        <v>180413</v>
      </c>
      <c r="H619" s="40" t="str">
        <f>INDEX('MO Store'!I:I,MATCH('Week Wise OT Hours'!$G619,'MO Store'!$A:$A,0))</f>
        <v>Regular</v>
      </c>
      <c r="I619" s="89" t="s">
        <v>837</v>
      </c>
      <c r="J619" s="90" t="s">
        <v>2745</v>
      </c>
      <c r="K619" s="38">
        <v>0</v>
      </c>
      <c r="L619" s="39">
        <v>0</v>
      </c>
      <c r="M619" s="39">
        <v>0</v>
      </c>
      <c r="N619" s="39">
        <v>0</v>
      </c>
      <c r="O619" s="39">
        <v>0</v>
      </c>
      <c r="P619" s="39">
        <v>0</v>
      </c>
      <c r="Q619" s="39">
        <v>0</v>
      </c>
      <c r="R619" s="39">
        <v>0</v>
      </c>
      <c r="S619" s="39">
        <v>0</v>
      </c>
      <c r="T619" s="39">
        <v>0</v>
      </c>
      <c r="U619" s="39">
        <v>0</v>
      </c>
      <c r="V619" s="39">
        <v>0</v>
      </c>
      <c r="W619" s="39">
        <v>0</v>
      </c>
      <c r="X619" s="39">
        <v>0</v>
      </c>
      <c r="Y619" s="39">
        <v>0</v>
      </c>
      <c r="Z619" s="39">
        <v>0</v>
      </c>
      <c r="AA619" s="39">
        <v>0</v>
      </c>
      <c r="AB619" s="39">
        <v>0</v>
      </c>
      <c r="AC619" s="39">
        <v>0</v>
      </c>
      <c r="AD619" s="39">
        <v>0</v>
      </c>
    </row>
    <row r="620" spans="1:30" x14ac:dyDescent="0.25">
      <c r="A620" s="39" t="str">
        <f>INDEX('MO Store'!D:D,MATCH('Week Wise OT Hours'!$G620,'MO Store'!$A:$A,0))</f>
        <v>Anthony Galichet</v>
      </c>
      <c r="B620" s="39" t="str">
        <f>INDEX('MO Store'!F:F,MATCH('Week Wise OT Hours'!$G620,'MO Store'!$A:$A,0))</f>
        <v>Romio Hamdar</v>
      </c>
      <c r="C620" s="39" t="str">
        <f>INDEX('MO Store'!G:G,MATCH('Week Wise OT Hours'!$G620,'MO Store'!$A:$A,0))</f>
        <v>Carlos Ayala-Level Up</v>
      </c>
      <c r="D620" s="39" t="str">
        <f>INDEX('MO Store'!E:E,MATCH('Week Wise OT Hours'!$G620,'MO Store'!$A:$A,0))</f>
        <v>Brittanie Braggs</v>
      </c>
      <c r="E620" s="39" t="str">
        <f>INDEX('MO Store'!B:B,MATCH('Week Wise OT Hours'!$G620,'MO Store'!$A:$A,0))</f>
        <v>Houston South West</v>
      </c>
      <c r="F620" s="39" t="str">
        <f>INDEX('MO Store'!C:C,MATCH('Week Wise OT Hours'!$G620,'MO Store'!$A:$A,0))</f>
        <v>Kingsbridge</v>
      </c>
      <c r="G620" s="38">
        <v>209862</v>
      </c>
      <c r="H620" s="40" t="str">
        <f>INDEX('MO Store'!I:I,MATCH('Week Wise OT Hours'!$G620,'MO Store'!$A:$A,0))</f>
        <v>Regular</v>
      </c>
      <c r="I620" s="89" t="s">
        <v>798</v>
      </c>
      <c r="J620" s="90" t="s">
        <v>2746</v>
      </c>
      <c r="K620" s="38">
        <v>0</v>
      </c>
      <c r="L620" s="39">
        <v>0</v>
      </c>
      <c r="M620" s="39">
        <v>0</v>
      </c>
      <c r="N620" s="39">
        <v>0</v>
      </c>
      <c r="O620" s="39">
        <v>0</v>
      </c>
      <c r="P620" s="39">
        <v>0</v>
      </c>
      <c r="Q620" s="39">
        <v>0</v>
      </c>
      <c r="R620" s="39">
        <v>0</v>
      </c>
      <c r="S620" s="39">
        <v>0</v>
      </c>
      <c r="T620" s="39">
        <v>0</v>
      </c>
      <c r="U620" s="39">
        <v>0</v>
      </c>
      <c r="V620" s="39">
        <v>0</v>
      </c>
      <c r="W620" s="39">
        <v>0</v>
      </c>
      <c r="X620" s="39">
        <v>0</v>
      </c>
      <c r="Y620" s="39">
        <v>0</v>
      </c>
      <c r="Z620" s="39">
        <v>0</v>
      </c>
      <c r="AA620" s="39">
        <v>0</v>
      </c>
      <c r="AB620" s="39">
        <v>0</v>
      </c>
      <c r="AC620" s="39">
        <v>0</v>
      </c>
      <c r="AD620" s="39">
        <v>0</v>
      </c>
    </row>
    <row r="621" spans="1:30" x14ac:dyDescent="0.25">
      <c r="A621" s="39" t="str">
        <f>INDEX('MO Store'!D:D,MATCH('Week Wise OT Hours'!$G621,'MO Store'!$A:$A,0))</f>
        <v>Anthony Galichet</v>
      </c>
      <c r="B621" s="39" t="str">
        <f>INDEX('MO Store'!F:F,MATCH('Week Wise OT Hours'!$G621,'MO Store'!$A:$A,0))</f>
        <v>Romio Hamdar</v>
      </c>
      <c r="C621" s="39" t="str">
        <f>INDEX('MO Store'!G:G,MATCH('Week Wise OT Hours'!$G621,'MO Store'!$A:$A,0))</f>
        <v>Colorado Market - No TM</v>
      </c>
      <c r="D621" s="39" t="str">
        <f>INDEX('MO Store'!E:E,MATCH('Week Wise OT Hours'!$G621,'MO Store'!$A:$A,0))</f>
        <v>Brittanie Braggs</v>
      </c>
      <c r="E621" s="39" t="str">
        <f>INDEX('MO Store'!B:B,MATCH('Week Wise OT Hours'!$G621,'MO Store'!$A:$A,0))</f>
        <v>Colorado</v>
      </c>
      <c r="F621" s="39" t="str">
        <f>INDEX('MO Store'!C:C,MATCH('Week Wise OT Hours'!$G621,'MO Store'!$A:$A,0))</f>
        <v>Academy Blvd CO</v>
      </c>
      <c r="G621" s="38">
        <v>176049</v>
      </c>
      <c r="H621" s="40" t="str">
        <f>INDEX('MO Store'!I:I,MATCH('Week Wise OT Hours'!$G621,'MO Store'!$A:$A,0))</f>
        <v>Regular</v>
      </c>
      <c r="I621" s="89" t="s">
        <v>843</v>
      </c>
      <c r="J621" s="90" t="s">
        <v>2747</v>
      </c>
      <c r="K621" s="38">
        <v>0</v>
      </c>
      <c r="L621" s="39">
        <v>0</v>
      </c>
      <c r="M621" s="39">
        <v>0</v>
      </c>
      <c r="N621" s="39">
        <v>0</v>
      </c>
      <c r="O621" s="39">
        <v>0</v>
      </c>
      <c r="P621" s="39">
        <v>0</v>
      </c>
      <c r="Q621" s="39">
        <v>0</v>
      </c>
      <c r="R621" s="39">
        <v>0</v>
      </c>
      <c r="S621" s="39">
        <v>0</v>
      </c>
      <c r="T621" s="39">
        <v>0</v>
      </c>
      <c r="U621" s="39">
        <v>0</v>
      </c>
      <c r="V621" s="39">
        <v>0</v>
      </c>
      <c r="W621" s="39">
        <v>0</v>
      </c>
      <c r="X621" s="39">
        <v>0</v>
      </c>
      <c r="Y621" s="39">
        <v>0</v>
      </c>
      <c r="Z621" s="39">
        <v>0</v>
      </c>
      <c r="AA621" s="39">
        <v>0</v>
      </c>
      <c r="AB621" s="39">
        <v>1.38</v>
      </c>
      <c r="AC621" s="39">
        <v>0</v>
      </c>
      <c r="AD621" s="39">
        <v>0</v>
      </c>
    </row>
    <row r="622" spans="1:30" x14ac:dyDescent="0.25">
      <c r="A622" s="39" t="str">
        <f>INDEX('MO Store'!D:D,MATCH('Week Wise OT Hours'!$G622,'MO Store'!$A:$A,0))</f>
        <v>Anthony Galichet</v>
      </c>
      <c r="B622" s="39" t="str">
        <f>INDEX('MO Store'!F:F,MATCH('Week Wise OT Hours'!$G622,'MO Store'!$A:$A,0))</f>
        <v>Romio Hamdar</v>
      </c>
      <c r="C622" s="39" t="str">
        <f>INDEX('MO Store'!G:G,MATCH('Week Wise OT Hours'!$G622,'MO Store'!$A:$A,0))</f>
        <v>Veronica Ramos</v>
      </c>
      <c r="D622" s="39" t="str">
        <f>INDEX('MO Store'!E:E,MATCH('Week Wise OT Hours'!$G622,'MO Store'!$A:$A,0))</f>
        <v>Brittanie Braggs</v>
      </c>
      <c r="E622" s="39" t="str">
        <f>INDEX('MO Store'!B:B,MATCH('Week Wise OT Hours'!$G622,'MO Store'!$A:$A,0))</f>
        <v>San Antonio/Laredo</v>
      </c>
      <c r="F622" s="39" t="str">
        <f>INDEX('MO Store'!C:C,MATCH('Week Wise OT Hours'!$G622,'MO Store'!$A:$A,0))</f>
        <v>Uvalde</v>
      </c>
      <c r="G622" s="38">
        <v>215747</v>
      </c>
      <c r="H622" s="40" t="str">
        <f>INDEX('MO Store'!I:I,MATCH('Week Wise OT Hours'!$G622,'MO Store'!$A:$A,0))</f>
        <v>Flagship</v>
      </c>
      <c r="I622" s="89" t="s">
        <v>851</v>
      </c>
      <c r="J622" s="90" t="s">
        <v>2748</v>
      </c>
      <c r="K622" s="38">
        <v>0</v>
      </c>
      <c r="L622" s="39">
        <v>0</v>
      </c>
      <c r="M622" s="39">
        <v>0</v>
      </c>
      <c r="N622" s="39">
        <v>0</v>
      </c>
      <c r="O622" s="39">
        <v>0</v>
      </c>
      <c r="P622" s="39">
        <v>0</v>
      </c>
      <c r="Q622" s="39">
        <v>0</v>
      </c>
      <c r="R622" s="39">
        <v>0</v>
      </c>
      <c r="S622" s="39">
        <v>0</v>
      </c>
      <c r="T622" s="39">
        <v>0</v>
      </c>
      <c r="U622" s="39">
        <v>0</v>
      </c>
      <c r="V622" s="39">
        <v>0</v>
      </c>
      <c r="W622" s="39">
        <v>0</v>
      </c>
      <c r="X622" s="39">
        <v>0</v>
      </c>
      <c r="Y622" s="39">
        <v>0</v>
      </c>
      <c r="Z622" s="39">
        <v>0</v>
      </c>
      <c r="AA622" s="39">
        <v>0</v>
      </c>
      <c r="AB622" s="39">
        <v>0</v>
      </c>
      <c r="AC622" s="39">
        <v>0</v>
      </c>
      <c r="AD622" s="39">
        <v>0</v>
      </c>
    </row>
    <row r="623" spans="1:30" x14ac:dyDescent="0.25">
      <c r="A623" s="39" t="str">
        <f>INDEX('MO Store'!D:D,MATCH('Week Wise OT Hours'!$G623,'MO Store'!$A:$A,0))</f>
        <v>Anthony Galichet</v>
      </c>
      <c r="B623" s="39" t="str">
        <f>INDEX('MO Store'!F:F,MATCH('Week Wise OT Hours'!$G623,'MO Store'!$A:$A,0))</f>
        <v>No SD</v>
      </c>
      <c r="C623" s="39" t="str">
        <f>INDEX('MO Store'!G:G,MATCH('Week Wise OT Hours'!$G623,'MO Store'!$A:$A,0))</f>
        <v>Susu Leong</v>
      </c>
      <c r="D623" s="39" t="str">
        <f>INDEX('MO Store'!E:E,MATCH('Week Wise OT Hours'!$G623,'MO Store'!$A:$A,0))</f>
        <v>Brittanie Braggs</v>
      </c>
      <c r="E623" s="39" t="str">
        <f>INDEX('MO Store'!B:B,MATCH('Week Wise OT Hours'!$G623,'MO Store'!$A:$A,0))</f>
        <v>Arizona</v>
      </c>
      <c r="F623" s="39" t="str">
        <f>INDEX('MO Store'!C:C,MATCH('Week Wise OT Hours'!$G623,'MO Store'!$A:$A,0))</f>
        <v>Tucson Speedway</v>
      </c>
      <c r="G623" s="38">
        <v>155061</v>
      </c>
      <c r="H623" s="40" t="str">
        <f>INDEX('MO Store'!I:I,MATCH('Week Wise OT Hours'!$G623,'MO Store'!$A:$A,0))</f>
        <v>Regular</v>
      </c>
      <c r="I623" s="89" t="s">
        <v>845</v>
      </c>
      <c r="J623" s="90" t="s">
        <v>1936</v>
      </c>
      <c r="K623" s="38">
        <v>0</v>
      </c>
      <c r="L623" s="39">
        <v>4.49</v>
      </c>
      <c r="M623" s="39">
        <v>0</v>
      </c>
      <c r="N623" s="39">
        <v>3.34</v>
      </c>
      <c r="O623" s="39">
        <v>1.43</v>
      </c>
      <c r="P623" s="39">
        <v>0</v>
      </c>
      <c r="Q623" s="39">
        <v>1.5</v>
      </c>
      <c r="R623" s="39">
        <v>0</v>
      </c>
      <c r="S623" s="39">
        <v>0</v>
      </c>
      <c r="T623" s="39">
        <v>0</v>
      </c>
      <c r="U623" s="39">
        <v>0</v>
      </c>
      <c r="V623" s="39">
        <v>0.15</v>
      </c>
      <c r="W623" s="39">
        <v>0</v>
      </c>
      <c r="X623" s="39">
        <v>0</v>
      </c>
      <c r="Y623" s="39">
        <v>0</v>
      </c>
      <c r="Z623" s="39">
        <v>0</v>
      </c>
      <c r="AA623" s="39">
        <v>0</v>
      </c>
      <c r="AB623" s="39">
        <v>1.49</v>
      </c>
      <c r="AC623" s="39">
        <v>7.14</v>
      </c>
      <c r="AD623" s="39">
        <v>0</v>
      </c>
    </row>
    <row r="624" spans="1:30" x14ac:dyDescent="0.25">
      <c r="A624" s="39" t="str">
        <f>INDEX('MO Store'!D:D,MATCH('Week Wise OT Hours'!$G624,'MO Store'!$A:$A,0))</f>
        <v>Anthony Galichet</v>
      </c>
      <c r="B624" s="39" t="str">
        <f>INDEX('MO Store'!F:F,MATCH('Week Wise OT Hours'!$G624,'MO Store'!$A:$A,0))</f>
        <v>Romio Hamdar</v>
      </c>
      <c r="C624" s="39" t="str">
        <f>INDEX('MO Store'!G:G,MATCH('Week Wise OT Hours'!$G624,'MO Store'!$A:$A,0))</f>
        <v>Veronica Ramos</v>
      </c>
      <c r="D624" s="39" t="str">
        <f>INDEX('MO Store'!E:E,MATCH('Week Wise OT Hours'!$G624,'MO Store'!$A:$A,0))</f>
        <v>Brittanie Braggs</v>
      </c>
      <c r="E624" s="39" t="str">
        <f>INDEX('MO Store'!B:B,MATCH('Week Wise OT Hours'!$G624,'MO Store'!$A:$A,0))</f>
        <v>San Antonio/Laredo</v>
      </c>
      <c r="F624" s="39" t="str">
        <f>INDEX('MO Store'!C:C,MATCH('Week Wise OT Hours'!$G624,'MO Store'!$A:$A,0))</f>
        <v>LAREDO PLANTATION CENTRE</v>
      </c>
      <c r="G624" s="38">
        <v>207752</v>
      </c>
      <c r="H624" s="40" t="str">
        <f>INDEX('MO Store'!I:I,MATCH('Week Wise OT Hours'!$G624,'MO Store'!$A:$A,0))</f>
        <v>Flagship</v>
      </c>
      <c r="I624" s="89" t="s">
        <v>856</v>
      </c>
      <c r="J624" s="90" t="s">
        <v>2749</v>
      </c>
      <c r="K624" s="38">
        <v>0</v>
      </c>
      <c r="L624" s="39">
        <v>0</v>
      </c>
      <c r="M624" s="39">
        <v>0</v>
      </c>
      <c r="N624" s="39">
        <v>0</v>
      </c>
      <c r="O624" s="39">
        <v>0</v>
      </c>
      <c r="P624" s="39">
        <v>0</v>
      </c>
      <c r="Q624" s="39">
        <v>0</v>
      </c>
      <c r="R624" s="39">
        <v>0</v>
      </c>
      <c r="S624" s="39">
        <v>0</v>
      </c>
      <c r="T624" s="39">
        <v>0</v>
      </c>
      <c r="U624" s="39">
        <v>0</v>
      </c>
      <c r="V624" s="39">
        <v>0</v>
      </c>
      <c r="W624" s="39">
        <v>0</v>
      </c>
      <c r="X624" s="39">
        <v>0</v>
      </c>
      <c r="Y624" s="39">
        <v>0</v>
      </c>
      <c r="Z624" s="39">
        <v>0</v>
      </c>
      <c r="AA624" s="39">
        <v>0</v>
      </c>
      <c r="AB624" s="39">
        <v>0</v>
      </c>
      <c r="AC624" s="39">
        <v>0</v>
      </c>
      <c r="AD624" s="39">
        <v>0</v>
      </c>
    </row>
    <row r="625" spans="1:31" x14ac:dyDescent="0.25">
      <c r="A625" s="39" t="str">
        <f>INDEX('MO Store'!D:D,MATCH('Week Wise OT Hours'!$G625,'MO Store'!$A:$A,0))</f>
        <v>Anthony Galichet</v>
      </c>
      <c r="B625" s="39" t="str">
        <f>INDEX('MO Store'!F:F,MATCH('Week Wise OT Hours'!$G625,'MO Store'!$A:$A,0))</f>
        <v>Romio Hamdar</v>
      </c>
      <c r="C625" s="39" t="str">
        <f>INDEX('MO Store'!G:G,MATCH('Week Wise OT Hours'!$G625,'MO Store'!$A:$A,0))</f>
        <v>Veronica Ramos</v>
      </c>
      <c r="D625" s="39" t="str">
        <f>INDEX('MO Store'!E:E,MATCH('Week Wise OT Hours'!$G625,'MO Store'!$A:$A,0))</f>
        <v>Brittanie Braggs</v>
      </c>
      <c r="E625" s="39" t="str">
        <f>INDEX('MO Store'!B:B,MATCH('Week Wise OT Hours'!$G625,'MO Store'!$A:$A,0))</f>
        <v>San Antonio/Laredo</v>
      </c>
      <c r="F625" s="39" t="str">
        <f>INDEX('MO Store'!C:C,MATCH('Week Wise OT Hours'!$G625,'MO Store'!$A:$A,0))</f>
        <v>Laredo Crossing</v>
      </c>
      <c r="G625" s="38">
        <v>174067</v>
      </c>
      <c r="H625" s="40" t="str">
        <f>INDEX('MO Store'!I:I,MATCH('Week Wise OT Hours'!$G625,'MO Store'!$A:$A,0))</f>
        <v>Regular</v>
      </c>
      <c r="I625" s="89" t="s">
        <v>808</v>
      </c>
      <c r="J625" s="90" t="s">
        <v>2750</v>
      </c>
      <c r="K625" s="38">
        <v>0</v>
      </c>
      <c r="L625" s="39">
        <v>0</v>
      </c>
      <c r="M625" s="39">
        <v>0</v>
      </c>
      <c r="N625" s="39">
        <v>0</v>
      </c>
      <c r="O625" s="39">
        <v>0</v>
      </c>
      <c r="P625" s="39">
        <v>0</v>
      </c>
      <c r="Q625" s="39">
        <v>0</v>
      </c>
      <c r="R625" s="39">
        <v>0</v>
      </c>
      <c r="S625" s="39">
        <v>0</v>
      </c>
      <c r="T625" s="39">
        <v>0</v>
      </c>
      <c r="U625" s="39">
        <v>0</v>
      </c>
      <c r="V625" s="39">
        <v>0</v>
      </c>
      <c r="W625" s="39">
        <v>0</v>
      </c>
      <c r="X625" s="39">
        <v>0</v>
      </c>
      <c r="Y625" s="39">
        <v>0</v>
      </c>
      <c r="Z625" s="39">
        <v>0</v>
      </c>
      <c r="AA625" s="39">
        <v>0</v>
      </c>
      <c r="AB625" s="39">
        <v>0</v>
      </c>
      <c r="AC625" s="39">
        <v>0</v>
      </c>
      <c r="AD625" s="39">
        <v>0</v>
      </c>
    </row>
    <row r="626" spans="1:31" x14ac:dyDescent="0.25">
      <c r="A626" s="39" t="str">
        <f>INDEX('MO Store'!D:D,MATCH('Week Wise OT Hours'!$G626,'MO Store'!$A:$A,0))</f>
        <v>Anthony Galichet</v>
      </c>
      <c r="B626" s="39" t="str">
        <f>INDEX('MO Store'!F:F,MATCH('Week Wise OT Hours'!$G626,'MO Store'!$A:$A,0))</f>
        <v>Romio Hamdar</v>
      </c>
      <c r="C626" s="39" t="str">
        <f>INDEX('MO Store'!G:G,MATCH('Week Wise OT Hours'!$G626,'MO Store'!$A:$A,0))</f>
        <v>Veronica Ramos</v>
      </c>
      <c r="D626" s="39" t="str">
        <f>INDEX('MO Store'!E:E,MATCH('Week Wise OT Hours'!$G626,'MO Store'!$A:$A,0))</f>
        <v>Brittanie Braggs</v>
      </c>
      <c r="E626" s="39" t="str">
        <f>INDEX('MO Store'!B:B,MATCH('Week Wise OT Hours'!$G626,'MO Store'!$A:$A,0))</f>
        <v>San Antonio/Laredo</v>
      </c>
      <c r="F626" s="39" t="str">
        <f>INDEX('MO Store'!C:C,MATCH('Week Wise OT Hours'!$G626,'MO Store'!$A:$A,0))</f>
        <v>LAREDO PLANTATION CENTRE</v>
      </c>
      <c r="G626" s="38">
        <v>207752</v>
      </c>
      <c r="H626" s="40" t="str">
        <f>INDEX('MO Store'!I:I,MATCH('Week Wise OT Hours'!$G626,'MO Store'!$A:$A,0))</f>
        <v>Flagship</v>
      </c>
      <c r="I626" s="89" t="s">
        <v>848</v>
      </c>
      <c r="J626" s="90" t="s">
        <v>2751</v>
      </c>
      <c r="K626" s="38">
        <v>0</v>
      </c>
      <c r="L626" s="39">
        <v>0</v>
      </c>
      <c r="M626" s="39">
        <v>0</v>
      </c>
      <c r="N626" s="39">
        <v>0</v>
      </c>
      <c r="O626" s="39">
        <v>0</v>
      </c>
      <c r="P626" s="39">
        <v>0</v>
      </c>
      <c r="Q626" s="39">
        <v>0</v>
      </c>
      <c r="R626" s="39">
        <v>0</v>
      </c>
      <c r="S626" s="39">
        <v>0</v>
      </c>
      <c r="T626" s="39">
        <v>0</v>
      </c>
      <c r="U626" s="39">
        <v>0</v>
      </c>
      <c r="V626" s="39">
        <v>0</v>
      </c>
      <c r="W626" s="39">
        <v>0</v>
      </c>
      <c r="X626" s="39">
        <v>0</v>
      </c>
      <c r="Y626" s="39">
        <v>0</v>
      </c>
      <c r="Z626" s="39">
        <v>0</v>
      </c>
      <c r="AA626" s="39">
        <v>0</v>
      </c>
      <c r="AB626" s="39">
        <v>0</v>
      </c>
      <c r="AC626" s="39">
        <v>0</v>
      </c>
      <c r="AD626" s="39">
        <v>0</v>
      </c>
    </row>
    <row r="627" spans="1:31" s="11" customFormat="1" x14ac:dyDescent="0.25">
      <c r="A627" s="39" t="str">
        <f>INDEX('MO Store'!D:D,MATCH('Week Wise OT Hours'!$G627,'MO Store'!$A:$A,0))</f>
        <v>Anthony Galichet</v>
      </c>
      <c r="B627" s="39" t="str">
        <f>INDEX('MO Store'!F:F,MATCH('Week Wise OT Hours'!$G627,'MO Store'!$A:$A,0))</f>
        <v>Romio Hamdar</v>
      </c>
      <c r="C627" s="39" t="str">
        <f>INDEX('MO Store'!G:G,MATCH('Week Wise OT Hours'!$G627,'MO Store'!$A:$A,0))</f>
        <v>Suhail Ishaq</v>
      </c>
      <c r="D627" s="39" t="str">
        <f>INDEX('MO Store'!E:E,MATCH('Week Wise OT Hours'!$G627,'MO Store'!$A:$A,0))</f>
        <v>Brittanie Braggs</v>
      </c>
      <c r="E627" s="39" t="str">
        <f>INDEX('MO Store'!B:B,MATCH('Week Wise OT Hours'!$G627,'MO Store'!$A:$A,0))</f>
        <v>Houston North East</v>
      </c>
      <c r="F627" s="39" t="str">
        <f>INDEX('MO Store'!C:C,MATCH('Week Wise OT Hours'!$G627,'MO Store'!$A:$A,0))</f>
        <v>Antoine Town Center</v>
      </c>
      <c r="G627" s="38">
        <v>209865</v>
      </c>
      <c r="H627" s="40" t="str">
        <f>INDEX('MO Store'!I:I,MATCH('Week Wise OT Hours'!$G627,'MO Store'!$A:$A,0))</f>
        <v>Regular</v>
      </c>
      <c r="I627" s="89" t="s">
        <v>781</v>
      </c>
      <c r="J627" s="90" t="s">
        <v>2100</v>
      </c>
      <c r="K627" s="38">
        <v>0</v>
      </c>
      <c r="L627" s="39">
        <v>0</v>
      </c>
      <c r="M627" s="39">
        <v>0.51</v>
      </c>
      <c r="N627" s="39">
        <v>0</v>
      </c>
      <c r="O627" s="39">
        <v>0</v>
      </c>
      <c r="P627" s="39">
        <v>0</v>
      </c>
      <c r="Q627" s="39">
        <v>0</v>
      </c>
      <c r="R627" s="39">
        <v>0</v>
      </c>
      <c r="S627" s="39">
        <v>0</v>
      </c>
      <c r="T627" s="39">
        <v>0</v>
      </c>
      <c r="U627" s="39">
        <v>0</v>
      </c>
      <c r="V627" s="39">
        <v>0</v>
      </c>
      <c r="W627" s="39">
        <v>7.49</v>
      </c>
      <c r="X627" s="39">
        <v>0</v>
      </c>
      <c r="Y627" s="39">
        <v>0</v>
      </c>
      <c r="Z627" s="39">
        <v>0</v>
      </c>
      <c r="AA627" s="39">
        <v>0</v>
      </c>
      <c r="AB627" s="39">
        <v>0</v>
      </c>
      <c r="AC627" s="39">
        <v>0</v>
      </c>
      <c r="AD627" s="39">
        <v>0</v>
      </c>
      <c r="AE627" s="43"/>
    </row>
    <row r="628" spans="1:31" s="11" customFormat="1" x14ac:dyDescent="0.25">
      <c r="A628" s="39" t="str">
        <f>INDEX('MO Store'!D:D,MATCH('Week Wise OT Hours'!$G628,'MO Store'!$A:$A,0))</f>
        <v>Anthony Galichet</v>
      </c>
      <c r="B628" s="39" t="str">
        <f>INDEX('MO Store'!F:F,MATCH('Week Wise OT Hours'!$G628,'MO Store'!$A:$A,0))</f>
        <v>No SD</v>
      </c>
      <c r="C628" s="39" t="str">
        <f>INDEX('MO Store'!G:G,MATCH('Week Wise OT Hours'!$G628,'MO Store'!$A:$A,0))</f>
        <v>Jayme Roraff</v>
      </c>
      <c r="D628" s="39" t="str">
        <f>INDEX('MO Store'!E:E,MATCH('Week Wise OT Hours'!$G628,'MO Store'!$A:$A,0))</f>
        <v>Brittanie Braggs</v>
      </c>
      <c r="E628" s="39" t="str">
        <f>INDEX('MO Store'!B:B,MATCH('Week Wise OT Hours'!$G628,'MO Store'!$A:$A,0))</f>
        <v>Wisconsin West</v>
      </c>
      <c r="F628" s="39" t="str">
        <f>INDEX('MO Store'!C:C,MATCH('Week Wise OT Hours'!$G628,'MO Store'!$A:$A,0))</f>
        <v>Sterling</v>
      </c>
      <c r="G628" s="38">
        <v>236188</v>
      </c>
      <c r="H628" s="40" t="str">
        <f>INDEX('MO Store'!I:I,MATCH('Week Wise OT Hours'!$G628,'MO Store'!$A:$A,0))</f>
        <v>Regular</v>
      </c>
      <c r="I628" s="89" t="s">
        <v>839</v>
      </c>
      <c r="J628" s="90" t="s">
        <v>2752</v>
      </c>
      <c r="K628" s="38">
        <v>0</v>
      </c>
      <c r="L628" s="39">
        <v>0</v>
      </c>
      <c r="M628" s="39">
        <v>0</v>
      </c>
      <c r="N628" s="39">
        <v>0</v>
      </c>
      <c r="O628" s="39">
        <v>0</v>
      </c>
      <c r="P628" s="39">
        <v>0</v>
      </c>
      <c r="Q628" s="39">
        <v>0</v>
      </c>
      <c r="R628" s="39">
        <v>0</v>
      </c>
      <c r="S628" s="39">
        <v>0</v>
      </c>
      <c r="T628" s="39">
        <v>0</v>
      </c>
      <c r="U628" s="39">
        <v>0</v>
      </c>
      <c r="V628" s="39">
        <v>0</v>
      </c>
      <c r="W628" s="39">
        <v>0</v>
      </c>
      <c r="X628" s="39">
        <v>0</v>
      </c>
      <c r="Y628" s="39">
        <v>0</v>
      </c>
      <c r="Z628" s="39">
        <v>0</v>
      </c>
      <c r="AA628" s="39">
        <v>5.36</v>
      </c>
      <c r="AB628" s="39">
        <v>0</v>
      </c>
      <c r="AC628" s="39">
        <v>0</v>
      </c>
      <c r="AD628" s="39">
        <v>0</v>
      </c>
      <c r="AE628" s="43"/>
    </row>
    <row r="629" spans="1:31" s="11" customFormat="1" x14ac:dyDescent="0.25">
      <c r="A629" s="39" t="str">
        <f>INDEX('MO Store'!D:D,MATCH('Week Wise OT Hours'!$G629,'MO Store'!$A:$A,0))</f>
        <v>Anthony Galichet</v>
      </c>
      <c r="B629" s="39" t="str">
        <f>INDEX('MO Store'!F:F,MATCH('Week Wise OT Hours'!$G629,'MO Store'!$A:$A,0))</f>
        <v>Romio Hamdar</v>
      </c>
      <c r="C629" s="39" t="str">
        <f>INDEX('MO Store'!G:G,MATCH('Week Wise OT Hours'!$G629,'MO Store'!$A:$A,0))</f>
        <v>Veronica Ramos</v>
      </c>
      <c r="D629" s="39" t="str">
        <f>INDEX('MO Store'!E:E,MATCH('Week Wise OT Hours'!$G629,'MO Store'!$A:$A,0))</f>
        <v>Brittanie Braggs</v>
      </c>
      <c r="E629" s="39" t="str">
        <f>INDEX('MO Store'!B:B,MATCH('Week Wise OT Hours'!$G629,'MO Store'!$A:$A,0))</f>
        <v>San Antonio/Laredo</v>
      </c>
      <c r="F629" s="39" t="str">
        <f>INDEX('MO Store'!C:C,MATCH('Week Wise OT Hours'!$G629,'MO Store'!$A:$A,0))</f>
        <v>Uvalde</v>
      </c>
      <c r="G629" s="38">
        <v>215747</v>
      </c>
      <c r="H629" s="40" t="str">
        <f>INDEX('MO Store'!I:I,MATCH('Week Wise OT Hours'!$G629,'MO Store'!$A:$A,0))</f>
        <v>Flagship</v>
      </c>
      <c r="I629" s="89" t="s">
        <v>858</v>
      </c>
      <c r="J629" s="90" t="s">
        <v>1978</v>
      </c>
      <c r="K629" s="38">
        <v>0</v>
      </c>
      <c r="L629" s="39">
        <v>0</v>
      </c>
      <c r="M629" s="39">
        <v>0</v>
      </c>
      <c r="N629" s="39">
        <v>0</v>
      </c>
      <c r="O629" s="39">
        <v>0</v>
      </c>
      <c r="P629" s="39">
        <v>0</v>
      </c>
      <c r="Q629" s="39">
        <v>0</v>
      </c>
      <c r="R629" s="39">
        <v>0</v>
      </c>
      <c r="S629" s="39">
        <v>0</v>
      </c>
      <c r="T629" s="39">
        <v>0</v>
      </c>
      <c r="U629" s="39">
        <v>0</v>
      </c>
      <c r="V629" s="39">
        <v>2.48</v>
      </c>
      <c r="W629" s="39">
        <v>0</v>
      </c>
      <c r="X629" s="39">
        <v>0</v>
      </c>
      <c r="Y629" s="39">
        <v>0</v>
      </c>
      <c r="Z629" s="39">
        <v>0</v>
      </c>
      <c r="AA629" s="39">
        <v>0</v>
      </c>
      <c r="AB629" s="39">
        <v>0</v>
      </c>
      <c r="AC629" s="39">
        <v>0</v>
      </c>
      <c r="AD629" s="39">
        <v>0</v>
      </c>
      <c r="AE629" s="43"/>
    </row>
    <row r="630" spans="1:31" s="11" customFormat="1" x14ac:dyDescent="0.25">
      <c r="A630" s="39" t="str">
        <f>INDEX('MO Store'!D:D,MATCH('Week Wise OT Hours'!$G630,'MO Store'!$A:$A,0))</f>
        <v>Anthony Galichet</v>
      </c>
      <c r="B630" s="39" t="str">
        <f>INDEX('MO Store'!F:F,MATCH('Week Wise OT Hours'!$G630,'MO Store'!$A:$A,0))</f>
        <v>Romio Hamdar</v>
      </c>
      <c r="C630" s="39" t="str">
        <f>INDEX('MO Store'!G:G,MATCH('Week Wise OT Hours'!$G630,'MO Store'!$A:$A,0))</f>
        <v>Isreal Gomez- Level Up</v>
      </c>
      <c r="D630" s="39" t="str">
        <f>INDEX('MO Store'!E:E,MATCH('Week Wise OT Hours'!$G630,'MO Store'!$A:$A,0))</f>
        <v>Brittanie Braggs</v>
      </c>
      <c r="E630" s="39" t="str">
        <f>INDEX('MO Store'!B:B,MATCH('Week Wise OT Hours'!$G630,'MO Store'!$A:$A,0))</f>
        <v>Houston East</v>
      </c>
      <c r="F630" s="39" t="str">
        <f>INDEX('MO Store'!C:C,MATCH('Week Wise OT Hours'!$G630,'MO Store'!$A:$A,0))</f>
        <v>Fairmont Pkwy</v>
      </c>
      <c r="G630" s="38">
        <v>209869</v>
      </c>
      <c r="H630" s="40" t="str">
        <f>INDEX('MO Store'!I:I,MATCH('Week Wise OT Hours'!$G630,'MO Store'!$A:$A,0))</f>
        <v>Focus</v>
      </c>
      <c r="I630" s="89" t="s">
        <v>829</v>
      </c>
      <c r="J630" s="90" t="s">
        <v>2753</v>
      </c>
      <c r="K630" s="38">
        <v>0</v>
      </c>
      <c r="L630" s="39">
        <v>0</v>
      </c>
      <c r="M630" s="39">
        <v>0</v>
      </c>
      <c r="N630" s="39">
        <v>0</v>
      </c>
      <c r="O630" s="39">
        <v>0</v>
      </c>
      <c r="P630" s="39">
        <v>0</v>
      </c>
      <c r="Q630" s="39">
        <v>0</v>
      </c>
      <c r="R630" s="39">
        <v>0</v>
      </c>
      <c r="S630" s="39">
        <v>0</v>
      </c>
      <c r="T630" s="39">
        <v>0</v>
      </c>
      <c r="U630" s="39">
        <v>0</v>
      </c>
      <c r="V630" s="39">
        <v>0</v>
      </c>
      <c r="W630" s="39">
        <v>0</v>
      </c>
      <c r="X630" s="39">
        <v>0</v>
      </c>
      <c r="Y630" s="39">
        <v>0</v>
      </c>
      <c r="Z630" s="39">
        <v>0</v>
      </c>
      <c r="AA630" s="39">
        <v>0</v>
      </c>
      <c r="AB630" s="39">
        <v>0</v>
      </c>
      <c r="AC630" s="39">
        <v>0</v>
      </c>
      <c r="AD630" s="39">
        <v>0</v>
      </c>
      <c r="AE630" s="43"/>
    </row>
    <row r="631" spans="1:31" s="11" customFormat="1" x14ac:dyDescent="0.25">
      <c r="A631" s="39" t="str">
        <f>INDEX('MO Store'!D:D,MATCH('Week Wise OT Hours'!$G631,'MO Store'!$A:$A,0))</f>
        <v>Anthony Galichet</v>
      </c>
      <c r="B631" s="39" t="str">
        <f>INDEX('MO Store'!F:F,MATCH('Week Wise OT Hours'!$G631,'MO Store'!$A:$A,0))</f>
        <v>Romio Hamdar</v>
      </c>
      <c r="C631" s="39" t="str">
        <f>INDEX('MO Store'!G:G,MATCH('Week Wise OT Hours'!$G631,'MO Store'!$A:$A,0))</f>
        <v>Isreal Gomez- Level Up</v>
      </c>
      <c r="D631" s="39" t="str">
        <f>INDEX('MO Store'!E:E,MATCH('Week Wise OT Hours'!$G631,'MO Store'!$A:$A,0))</f>
        <v>Brittanie Braggs</v>
      </c>
      <c r="E631" s="39" t="str">
        <f>INDEX('MO Store'!B:B,MATCH('Week Wise OT Hours'!$G631,'MO Store'!$A:$A,0))</f>
        <v>Houston East</v>
      </c>
      <c r="F631" s="39" t="str">
        <f>INDEX('MO Store'!C:C,MATCH('Week Wise OT Hours'!$G631,'MO Store'!$A:$A,0))</f>
        <v>Jasper</v>
      </c>
      <c r="G631" s="38">
        <v>215661</v>
      </c>
      <c r="H631" s="40" t="str">
        <f>INDEX('MO Store'!I:I,MATCH('Week Wise OT Hours'!$G631,'MO Store'!$A:$A,0))</f>
        <v>Regular</v>
      </c>
      <c r="I631" s="89" t="s">
        <v>853</v>
      </c>
      <c r="J631" s="90" t="s">
        <v>2754</v>
      </c>
      <c r="K631" s="38">
        <v>0</v>
      </c>
      <c r="L631" s="39">
        <v>0</v>
      </c>
      <c r="M631" s="39">
        <v>0</v>
      </c>
      <c r="N631" s="39">
        <v>0</v>
      </c>
      <c r="O631" s="39">
        <v>0</v>
      </c>
      <c r="P631" s="39">
        <v>0</v>
      </c>
      <c r="Q631" s="39">
        <v>0</v>
      </c>
      <c r="R631" s="39">
        <v>0</v>
      </c>
      <c r="S631" s="39">
        <v>0</v>
      </c>
      <c r="T631" s="39">
        <v>0</v>
      </c>
      <c r="U631" s="39">
        <v>0</v>
      </c>
      <c r="V631" s="39">
        <v>0</v>
      </c>
      <c r="W631" s="39">
        <v>0</v>
      </c>
      <c r="X631" s="39">
        <v>0</v>
      </c>
      <c r="Y631" s="39">
        <v>0</v>
      </c>
      <c r="Z631" s="39">
        <v>0</v>
      </c>
      <c r="AA631" s="39">
        <v>0</v>
      </c>
      <c r="AB631" s="39">
        <v>0</v>
      </c>
      <c r="AC631" s="39">
        <v>0</v>
      </c>
      <c r="AD631" s="39">
        <v>0</v>
      </c>
      <c r="AE631" s="43"/>
    </row>
    <row r="632" spans="1:31" s="11" customFormat="1" x14ac:dyDescent="0.25">
      <c r="A632" s="39" t="str">
        <f>INDEX('MO Store'!D:D,MATCH('Week Wise OT Hours'!$G632,'MO Store'!$A:$A,0))</f>
        <v>Anthony Galichet</v>
      </c>
      <c r="B632" s="39" t="str">
        <f>INDEX('MO Store'!F:F,MATCH('Week Wise OT Hours'!$G632,'MO Store'!$A:$A,0))</f>
        <v>Romio Hamdar</v>
      </c>
      <c r="C632" s="39" t="str">
        <f>INDEX('MO Store'!G:G,MATCH('Week Wise OT Hours'!$G632,'MO Store'!$A:$A,0))</f>
        <v>Isreal Gomez- Level Up</v>
      </c>
      <c r="D632" s="39" t="str">
        <f>INDEX('MO Store'!E:E,MATCH('Week Wise OT Hours'!$G632,'MO Store'!$A:$A,0))</f>
        <v>Brittanie Braggs</v>
      </c>
      <c r="E632" s="39" t="str">
        <f>INDEX('MO Store'!B:B,MATCH('Week Wise OT Hours'!$G632,'MO Store'!$A:$A,0))</f>
        <v>Houston East</v>
      </c>
      <c r="F632" s="39" t="str">
        <f>INDEX('MO Store'!C:C,MATCH('Week Wise OT Hours'!$G632,'MO Store'!$A:$A,0))</f>
        <v>Falls Creek Humble</v>
      </c>
      <c r="G632" s="38">
        <v>176028</v>
      </c>
      <c r="H632" s="40" t="str">
        <f>INDEX('MO Store'!I:I,MATCH('Week Wise OT Hours'!$G632,'MO Store'!$A:$A,0))</f>
        <v>Battleship</v>
      </c>
      <c r="I632" s="89" t="s">
        <v>805</v>
      </c>
      <c r="J632" s="90" t="s">
        <v>2026</v>
      </c>
      <c r="K632" s="38">
        <v>0</v>
      </c>
      <c r="L632" s="39">
        <v>0</v>
      </c>
      <c r="M632" s="39">
        <v>0</v>
      </c>
      <c r="N632" s="39">
        <v>0</v>
      </c>
      <c r="O632" s="39">
        <v>0</v>
      </c>
      <c r="P632" s="39">
        <v>0</v>
      </c>
      <c r="Q632" s="39">
        <v>0</v>
      </c>
      <c r="R632" s="39">
        <v>0</v>
      </c>
      <c r="S632" s="39">
        <v>0</v>
      </c>
      <c r="T632" s="39">
        <v>0</v>
      </c>
      <c r="U632" s="39">
        <v>0</v>
      </c>
      <c r="V632" s="39">
        <v>0</v>
      </c>
      <c r="W632" s="39">
        <v>0</v>
      </c>
      <c r="X632" s="39">
        <v>0</v>
      </c>
      <c r="Y632" s="39">
        <v>0</v>
      </c>
      <c r="Z632" s="39">
        <v>0</v>
      </c>
      <c r="AA632" s="39">
        <v>0</v>
      </c>
      <c r="AB632" s="39">
        <v>0</v>
      </c>
      <c r="AC632" s="39">
        <v>0</v>
      </c>
      <c r="AD632" s="39">
        <v>0</v>
      </c>
      <c r="AE632" s="43"/>
    </row>
    <row r="633" spans="1:31" s="11" customFormat="1" x14ac:dyDescent="0.25">
      <c r="A633" s="39" t="str">
        <f>INDEX('MO Store'!D:D,MATCH('Week Wise OT Hours'!$G633,'MO Store'!$A:$A,0))</f>
        <v>Anthony Galichet</v>
      </c>
      <c r="B633" s="39" t="str">
        <f>INDEX('MO Store'!F:F,MATCH('Week Wise OT Hours'!$G633,'MO Store'!$A:$A,0))</f>
        <v>Romio Hamdar</v>
      </c>
      <c r="C633" s="39" t="str">
        <f>INDEX('MO Store'!G:G,MATCH('Week Wise OT Hours'!$G633,'MO Store'!$A:$A,0))</f>
        <v>Veronica Ramos</v>
      </c>
      <c r="D633" s="39" t="str">
        <f>INDEX('MO Store'!E:E,MATCH('Week Wise OT Hours'!$G633,'MO Store'!$A:$A,0))</f>
        <v>Brittanie Braggs</v>
      </c>
      <c r="E633" s="39" t="str">
        <f>INDEX('MO Store'!B:B,MATCH('Week Wise OT Hours'!$G633,'MO Store'!$A:$A,0))</f>
        <v>San Antonio/Laredo</v>
      </c>
      <c r="F633" s="39" t="str">
        <f>INDEX('MO Store'!C:C,MATCH('Week Wise OT Hours'!$G633,'MO Store'!$A:$A,0))</f>
        <v>EAGLE PASS</v>
      </c>
      <c r="G633" s="38">
        <v>207753</v>
      </c>
      <c r="H633" s="40" t="str">
        <f>INDEX('MO Store'!I:I,MATCH('Week Wise OT Hours'!$G633,'MO Store'!$A:$A,0))</f>
        <v>Flagship</v>
      </c>
      <c r="I633" s="89" t="s">
        <v>849</v>
      </c>
      <c r="J633" s="90" t="s">
        <v>2127</v>
      </c>
      <c r="K633" s="38">
        <v>0</v>
      </c>
      <c r="L633" s="39">
        <v>0</v>
      </c>
      <c r="M633" s="39">
        <v>0</v>
      </c>
      <c r="N633" s="39">
        <v>0</v>
      </c>
      <c r="O633" s="39">
        <v>0</v>
      </c>
      <c r="P633" s="39">
        <v>0</v>
      </c>
      <c r="Q633" s="39">
        <v>0</v>
      </c>
      <c r="R633" s="39">
        <v>0</v>
      </c>
      <c r="S633" s="39">
        <v>0</v>
      </c>
      <c r="T633" s="39">
        <v>0</v>
      </c>
      <c r="U633" s="39">
        <v>0</v>
      </c>
      <c r="V633" s="39">
        <v>0</v>
      </c>
      <c r="W633" s="39">
        <v>0</v>
      </c>
      <c r="X633" s="39">
        <v>0</v>
      </c>
      <c r="Y633" s="39">
        <v>0</v>
      </c>
      <c r="Z633" s="39">
        <v>0</v>
      </c>
      <c r="AA633" s="39">
        <v>0</v>
      </c>
      <c r="AB633" s="39">
        <v>0</v>
      </c>
      <c r="AC633" s="39">
        <v>0</v>
      </c>
      <c r="AD633" s="39">
        <v>0</v>
      </c>
      <c r="AE633" s="43"/>
    </row>
    <row r="634" spans="1:31" s="11" customFormat="1" x14ac:dyDescent="0.25">
      <c r="A634" s="39" t="str">
        <f>INDEX('MO Store'!D:D,MATCH('Week Wise OT Hours'!$G634,'MO Store'!$A:$A,0))</f>
        <v>Anthony Galichet</v>
      </c>
      <c r="B634" s="39" t="str">
        <f>INDEX('MO Store'!F:F,MATCH('Week Wise OT Hours'!$G634,'MO Store'!$A:$A,0))</f>
        <v>No SD</v>
      </c>
      <c r="C634" s="39" t="str">
        <f>INDEX('MO Store'!G:G,MATCH('Week Wise OT Hours'!$G634,'MO Store'!$A:$A,0))</f>
        <v>Susu Leong</v>
      </c>
      <c r="D634" s="39" t="str">
        <f>INDEX('MO Store'!E:E,MATCH('Week Wise OT Hours'!$G634,'MO Store'!$A:$A,0))</f>
        <v>Brittanie Braggs</v>
      </c>
      <c r="E634" s="39" t="str">
        <f>INDEX('MO Store'!B:B,MATCH('Week Wise OT Hours'!$G634,'MO Store'!$A:$A,0))</f>
        <v>Arizona</v>
      </c>
      <c r="F634" s="39" t="str">
        <f>INDEX('MO Store'!C:C,MATCH('Week Wise OT Hours'!$G634,'MO Store'!$A:$A,0))</f>
        <v>Legacy Village</v>
      </c>
      <c r="G634" s="38">
        <v>178016</v>
      </c>
      <c r="H634" s="40" t="str">
        <f>INDEX('MO Store'!I:I,MATCH('Week Wise OT Hours'!$G634,'MO Store'!$A:$A,0))</f>
        <v>Regular</v>
      </c>
      <c r="I634" s="89" t="s">
        <v>825</v>
      </c>
      <c r="J634" s="90" t="s">
        <v>1944</v>
      </c>
      <c r="K634" s="38">
        <v>0</v>
      </c>
      <c r="L634" s="39">
        <v>0</v>
      </c>
      <c r="M634" s="39">
        <v>0</v>
      </c>
      <c r="N634" s="39">
        <v>0</v>
      </c>
      <c r="O634" s="39">
        <v>0</v>
      </c>
      <c r="P634" s="39">
        <v>0</v>
      </c>
      <c r="Q634" s="39">
        <v>0</v>
      </c>
      <c r="R634" s="39">
        <v>0</v>
      </c>
      <c r="S634" s="39">
        <v>0</v>
      </c>
      <c r="T634" s="39">
        <v>0</v>
      </c>
      <c r="U634" s="39">
        <v>0</v>
      </c>
      <c r="V634" s="39">
        <v>0</v>
      </c>
      <c r="W634" s="39">
        <v>0</v>
      </c>
      <c r="X634" s="39">
        <v>10.44</v>
      </c>
      <c r="Y634" s="39">
        <v>2.31</v>
      </c>
      <c r="Z634" s="39">
        <v>0</v>
      </c>
      <c r="AA634" s="39">
        <v>0</v>
      </c>
      <c r="AB634" s="39">
        <v>0</v>
      </c>
      <c r="AC634" s="39">
        <v>0</v>
      </c>
      <c r="AD634" s="39">
        <v>0</v>
      </c>
      <c r="AE634" s="43"/>
    </row>
    <row r="635" spans="1:31" s="11" customFormat="1" x14ac:dyDescent="0.25">
      <c r="A635" s="39" t="str">
        <f>INDEX('MO Store'!D:D,MATCH('Week Wise OT Hours'!$G635,'MO Store'!$A:$A,0))</f>
        <v>Anthony Galichet</v>
      </c>
      <c r="B635" s="39" t="str">
        <f>INDEX('MO Store'!F:F,MATCH('Week Wise OT Hours'!$G635,'MO Store'!$A:$A,0))</f>
        <v>Romio Hamdar</v>
      </c>
      <c r="C635" s="39" t="str">
        <f>INDEX('MO Store'!G:G,MATCH('Week Wise OT Hours'!$G635,'MO Store'!$A:$A,0))</f>
        <v>Austin TM</v>
      </c>
      <c r="D635" s="39" t="str">
        <f>INDEX('MO Store'!E:E,MATCH('Week Wise OT Hours'!$G635,'MO Store'!$A:$A,0))</f>
        <v>Brittanie Braggs</v>
      </c>
      <c r="E635" s="39" t="str">
        <f>INDEX('MO Store'!B:B,MATCH('Week Wise OT Hours'!$G635,'MO Store'!$A:$A,0))</f>
        <v>Austin</v>
      </c>
      <c r="F635" s="39" t="str">
        <f>INDEX('MO Store'!C:C,MATCH('Week Wise OT Hours'!$G635,'MO Store'!$A:$A,0))</f>
        <v>OLTORF</v>
      </c>
      <c r="G635" s="38">
        <v>176020</v>
      </c>
      <c r="H635" s="40" t="str">
        <f>INDEX('MO Store'!I:I,MATCH('Week Wise OT Hours'!$G635,'MO Store'!$A:$A,0))</f>
        <v>Regular</v>
      </c>
      <c r="I635" s="89" t="s">
        <v>854</v>
      </c>
      <c r="J635" s="90" t="s">
        <v>2755</v>
      </c>
      <c r="K635" s="38">
        <v>0</v>
      </c>
      <c r="L635" s="39">
        <v>0</v>
      </c>
      <c r="M635" s="39">
        <v>0</v>
      </c>
      <c r="N635" s="39">
        <v>0</v>
      </c>
      <c r="O635" s="39">
        <v>0</v>
      </c>
      <c r="P635" s="39">
        <v>0</v>
      </c>
      <c r="Q635" s="39">
        <v>0</v>
      </c>
      <c r="R635" s="39">
        <v>0</v>
      </c>
      <c r="S635" s="39">
        <v>0</v>
      </c>
      <c r="T635" s="39">
        <v>0</v>
      </c>
      <c r="U635" s="39">
        <v>0</v>
      </c>
      <c r="V635" s="39">
        <v>0</v>
      </c>
      <c r="W635" s="39">
        <v>0</v>
      </c>
      <c r="X635" s="39">
        <v>0</v>
      </c>
      <c r="Y635" s="39">
        <v>0.73</v>
      </c>
      <c r="Z635" s="39">
        <v>0</v>
      </c>
      <c r="AA635" s="39">
        <v>0</v>
      </c>
      <c r="AB635" s="39">
        <v>0.24</v>
      </c>
      <c r="AC635" s="39">
        <v>0</v>
      </c>
      <c r="AD635" s="39">
        <v>0</v>
      </c>
      <c r="AE635" s="43"/>
    </row>
    <row r="636" spans="1:31" s="11" customFormat="1" x14ac:dyDescent="0.25">
      <c r="A636" s="39" t="str">
        <f>INDEX('MO Store'!D:D,MATCH('Week Wise OT Hours'!$G636,'MO Store'!$A:$A,0))</f>
        <v>Anthony Galichet</v>
      </c>
      <c r="B636" s="39" t="str">
        <f>INDEX('MO Store'!F:F,MATCH('Week Wise OT Hours'!$G636,'MO Store'!$A:$A,0))</f>
        <v>Romio Hamdar</v>
      </c>
      <c r="C636" s="39" t="str">
        <f>INDEX('MO Store'!G:G,MATCH('Week Wise OT Hours'!$G636,'MO Store'!$A:$A,0))</f>
        <v>Carlos Ayala-Level Up</v>
      </c>
      <c r="D636" s="39" t="str">
        <f>INDEX('MO Store'!E:E,MATCH('Week Wise OT Hours'!$G636,'MO Store'!$A:$A,0))</f>
        <v>Brittanie Braggs</v>
      </c>
      <c r="E636" s="39" t="str">
        <f>INDEX('MO Store'!B:B,MATCH('Week Wise OT Hours'!$G636,'MO Store'!$A:$A,0))</f>
        <v>Houston South West</v>
      </c>
      <c r="F636" s="39" t="str">
        <f>INDEX('MO Store'!C:C,MATCH('Week Wise OT Hours'!$G636,'MO Store'!$A:$A,0))</f>
        <v>Westheimer Tanglewilde</v>
      </c>
      <c r="G636" s="38">
        <v>209864</v>
      </c>
      <c r="H636" s="40" t="str">
        <f>INDEX('MO Store'!I:I,MATCH('Week Wise OT Hours'!$G636,'MO Store'!$A:$A,0))</f>
        <v>Regular</v>
      </c>
      <c r="I636" s="89" t="s">
        <v>767</v>
      </c>
      <c r="J636" s="90" t="s">
        <v>2011</v>
      </c>
      <c r="K636" s="38">
        <v>0</v>
      </c>
      <c r="L636" s="39">
        <v>1.67</v>
      </c>
      <c r="M636" s="39">
        <v>3.69</v>
      </c>
      <c r="N636" s="39">
        <v>4.03</v>
      </c>
      <c r="O636" s="39">
        <v>1.1299999999999999</v>
      </c>
      <c r="P636" s="39">
        <v>0</v>
      </c>
      <c r="Q636" s="39">
        <v>0</v>
      </c>
      <c r="R636" s="39">
        <v>0</v>
      </c>
      <c r="S636" s="39">
        <v>0</v>
      </c>
      <c r="T636" s="39">
        <v>0</v>
      </c>
      <c r="U636" s="39">
        <v>0</v>
      </c>
      <c r="V636" s="39">
        <v>0</v>
      </c>
      <c r="W636" s="39">
        <v>0</v>
      </c>
      <c r="X636" s="39">
        <v>0</v>
      </c>
      <c r="Y636" s="39">
        <v>0</v>
      </c>
      <c r="Z636" s="39">
        <v>0</v>
      </c>
      <c r="AA636" s="39">
        <v>0</v>
      </c>
      <c r="AB636" s="39">
        <v>0</v>
      </c>
      <c r="AC636" s="39">
        <v>0</v>
      </c>
      <c r="AD636" s="39">
        <v>0</v>
      </c>
      <c r="AE636" s="43"/>
    </row>
    <row r="637" spans="1:31" s="11" customFormat="1" x14ac:dyDescent="0.25">
      <c r="A637" s="39" t="str">
        <f>INDEX('MO Store'!D:D,MATCH('Week Wise OT Hours'!$G637,'MO Store'!$A:$A,0))</f>
        <v>Anthony Galichet</v>
      </c>
      <c r="B637" s="39" t="str">
        <f>INDEX('MO Store'!F:F,MATCH('Week Wise OT Hours'!$G637,'MO Store'!$A:$A,0))</f>
        <v>Romio Hamdar</v>
      </c>
      <c r="C637" s="39" t="str">
        <f>INDEX('MO Store'!G:G,MATCH('Week Wise OT Hours'!$G637,'MO Store'!$A:$A,0))</f>
        <v>Isreal Gomez- Level Up</v>
      </c>
      <c r="D637" s="39" t="str">
        <f>INDEX('MO Store'!E:E,MATCH('Week Wise OT Hours'!$G637,'MO Store'!$A:$A,0))</f>
        <v>Brittanie Braggs</v>
      </c>
      <c r="E637" s="39" t="str">
        <f>INDEX('MO Store'!B:B,MATCH('Week Wise OT Hours'!$G637,'MO Store'!$A:$A,0))</f>
        <v>Houston East</v>
      </c>
      <c r="F637" s="39" t="str">
        <f>INDEX('MO Store'!C:C,MATCH('Week Wise OT Hours'!$G637,'MO Store'!$A:$A,0))</f>
        <v>Baytown</v>
      </c>
      <c r="G637" s="38">
        <v>219201</v>
      </c>
      <c r="H637" s="40" t="str">
        <f>INDEX('MO Store'!I:I,MATCH('Week Wise OT Hours'!$G637,'MO Store'!$A:$A,0))</f>
        <v>Regular</v>
      </c>
      <c r="I637" s="89" t="s">
        <v>834</v>
      </c>
      <c r="J637" s="90" t="s">
        <v>2756</v>
      </c>
      <c r="K637" s="38">
        <v>0</v>
      </c>
      <c r="L637" s="39">
        <v>0</v>
      </c>
      <c r="M637" s="39">
        <v>0</v>
      </c>
      <c r="N637" s="39">
        <v>0</v>
      </c>
      <c r="O637" s="39">
        <v>0</v>
      </c>
      <c r="P637" s="39">
        <v>0</v>
      </c>
      <c r="Q637" s="39">
        <v>0</v>
      </c>
      <c r="R637" s="39">
        <v>0</v>
      </c>
      <c r="S637" s="39">
        <v>0</v>
      </c>
      <c r="T637" s="39">
        <v>0</v>
      </c>
      <c r="U637" s="39">
        <v>0</v>
      </c>
      <c r="V637" s="39">
        <v>0</v>
      </c>
      <c r="W637" s="39">
        <v>0</v>
      </c>
      <c r="X637" s="39">
        <v>0</v>
      </c>
      <c r="Y637" s="39">
        <v>0</v>
      </c>
      <c r="Z637" s="39">
        <v>0</v>
      </c>
      <c r="AA637" s="39">
        <v>0</v>
      </c>
      <c r="AB637" s="39">
        <v>0</v>
      </c>
      <c r="AC637" s="39">
        <v>0</v>
      </c>
      <c r="AD637" s="39">
        <v>0</v>
      </c>
      <c r="AE637" s="43"/>
    </row>
    <row r="638" spans="1:31" s="11" customFormat="1" x14ac:dyDescent="0.25">
      <c r="A638" s="39" t="str">
        <f>INDEX('MO Store'!D:D,MATCH('Week Wise OT Hours'!$G638,'MO Store'!$A:$A,0))</f>
        <v>Anthony Galichet</v>
      </c>
      <c r="B638" s="39" t="str">
        <f>INDEX('MO Store'!F:F,MATCH('Week Wise OT Hours'!$G638,'MO Store'!$A:$A,0))</f>
        <v>Romio Hamdar</v>
      </c>
      <c r="C638" s="39" t="str">
        <f>INDEX('MO Store'!G:G,MATCH('Week Wise OT Hours'!$G638,'MO Store'!$A:$A,0))</f>
        <v>Veronica Ramos</v>
      </c>
      <c r="D638" s="39" t="str">
        <f>INDEX('MO Store'!E:E,MATCH('Week Wise OT Hours'!$G638,'MO Store'!$A:$A,0))</f>
        <v>Brittanie Braggs</v>
      </c>
      <c r="E638" s="39" t="str">
        <f>INDEX('MO Store'!B:B,MATCH('Week Wise OT Hours'!$G638,'MO Store'!$A:$A,0))</f>
        <v>San Antonio/Laredo</v>
      </c>
      <c r="F638" s="39" t="str">
        <f>INDEX('MO Store'!C:C,MATCH('Week Wise OT Hours'!$G638,'MO Store'!$A:$A,0))</f>
        <v>DEL RIO</v>
      </c>
      <c r="G638" s="38">
        <v>207754</v>
      </c>
      <c r="H638" s="40" t="str">
        <f>INDEX('MO Store'!I:I,MATCH('Week Wise OT Hours'!$G638,'MO Store'!$A:$A,0))</f>
        <v>Flagship</v>
      </c>
      <c r="I638" s="89" t="s">
        <v>836</v>
      </c>
      <c r="J638" s="90" t="s">
        <v>2197</v>
      </c>
      <c r="K638" s="38">
        <v>0</v>
      </c>
      <c r="L638" s="39">
        <v>0</v>
      </c>
      <c r="M638" s="39">
        <v>0</v>
      </c>
      <c r="N638" s="39">
        <v>0</v>
      </c>
      <c r="O638" s="39">
        <v>0</v>
      </c>
      <c r="P638" s="39">
        <v>0</v>
      </c>
      <c r="Q638" s="39">
        <v>0</v>
      </c>
      <c r="R638" s="39">
        <v>0</v>
      </c>
      <c r="S638" s="39">
        <v>0</v>
      </c>
      <c r="T638" s="39">
        <v>0</v>
      </c>
      <c r="U638" s="39">
        <v>0</v>
      </c>
      <c r="V638" s="39">
        <v>0</v>
      </c>
      <c r="W638" s="39">
        <v>0</v>
      </c>
      <c r="X638" s="39">
        <v>0</v>
      </c>
      <c r="Y638" s="39">
        <v>0.02</v>
      </c>
      <c r="Z638" s="39">
        <v>0</v>
      </c>
      <c r="AA638" s="39">
        <v>0</v>
      </c>
      <c r="AB638" s="39">
        <v>0</v>
      </c>
      <c r="AC638" s="39">
        <v>0</v>
      </c>
      <c r="AD638" s="39">
        <v>0</v>
      </c>
      <c r="AE638" s="43"/>
    </row>
    <row r="639" spans="1:31" s="11" customFormat="1" x14ac:dyDescent="0.25">
      <c r="A639" s="39" t="str">
        <f>INDEX('MO Store'!D:D,MATCH('Week Wise OT Hours'!$G639,'MO Store'!$A:$A,0))</f>
        <v>Anthony Galichet</v>
      </c>
      <c r="B639" s="39" t="str">
        <f>INDEX('MO Store'!F:F,MATCH('Week Wise OT Hours'!$G639,'MO Store'!$A:$A,0))</f>
        <v>Romio Hamdar</v>
      </c>
      <c r="C639" s="39" t="str">
        <f>INDEX('MO Store'!G:G,MATCH('Week Wise OT Hours'!$G639,'MO Store'!$A:$A,0))</f>
        <v>Carlos Ayala-Level Up</v>
      </c>
      <c r="D639" s="39" t="str">
        <f>INDEX('MO Store'!E:E,MATCH('Week Wise OT Hours'!$G639,'MO Store'!$A:$A,0))</f>
        <v>Brittanie Braggs</v>
      </c>
      <c r="E639" s="39" t="str">
        <f>INDEX('MO Store'!B:B,MATCH('Week Wise OT Hours'!$G639,'MO Store'!$A:$A,0))</f>
        <v>Houston South West</v>
      </c>
      <c r="F639" s="39" t="str">
        <f>INDEX('MO Store'!C:C,MATCH('Week Wise OT Hours'!$G639,'MO Store'!$A:$A,0))</f>
        <v>Westheimer Tanglewilde</v>
      </c>
      <c r="G639" s="38">
        <v>209864</v>
      </c>
      <c r="H639" s="40" t="str">
        <f>INDEX('MO Store'!I:I,MATCH('Week Wise OT Hours'!$G639,'MO Store'!$A:$A,0))</f>
        <v>Regular</v>
      </c>
      <c r="I639" s="89" t="s">
        <v>871</v>
      </c>
      <c r="J639" s="90" t="s">
        <v>1938</v>
      </c>
      <c r="K639" s="38">
        <v>0</v>
      </c>
      <c r="L639" s="39">
        <v>0</v>
      </c>
      <c r="M639" s="39">
        <v>0</v>
      </c>
      <c r="N639" s="39">
        <v>0</v>
      </c>
      <c r="O639" s="39">
        <v>0</v>
      </c>
      <c r="P639" s="39">
        <v>0</v>
      </c>
      <c r="Q639" s="39">
        <v>0</v>
      </c>
      <c r="R639" s="39">
        <v>0</v>
      </c>
      <c r="S639" s="39">
        <v>0</v>
      </c>
      <c r="T639" s="39">
        <v>0</v>
      </c>
      <c r="U639" s="39">
        <v>0</v>
      </c>
      <c r="V639" s="39">
        <v>0</v>
      </c>
      <c r="W639" s="39">
        <v>0</v>
      </c>
      <c r="X639" s="39">
        <v>0</v>
      </c>
      <c r="Y639" s="39">
        <v>0</v>
      </c>
      <c r="Z639" s="39">
        <v>0</v>
      </c>
      <c r="AA639" s="39">
        <v>0</v>
      </c>
      <c r="AB639" s="39">
        <v>0</v>
      </c>
      <c r="AC639" s="39">
        <v>0</v>
      </c>
      <c r="AD639" s="39">
        <v>0</v>
      </c>
      <c r="AE639" s="43"/>
    </row>
    <row r="640" spans="1:31" s="11" customFormat="1" x14ac:dyDescent="0.25">
      <c r="A640" s="39" t="str">
        <f>INDEX('MO Store'!D:D,MATCH('Week Wise OT Hours'!$G640,'MO Store'!$A:$A,0))</f>
        <v>Anthony Galichet</v>
      </c>
      <c r="B640" s="39" t="str">
        <f>INDEX('MO Store'!F:F,MATCH('Week Wise OT Hours'!$G640,'MO Store'!$A:$A,0))</f>
        <v>Romio Hamdar</v>
      </c>
      <c r="C640" s="39" t="str">
        <f>INDEX('MO Store'!G:G,MATCH('Week Wise OT Hours'!$G640,'MO Store'!$A:$A,0))</f>
        <v>Austin TM</v>
      </c>
      <c r="D640" s="39" t="str">
        <f>INDEX('MO Store'!E:E,MATCH('Week Wise OT Hours'!$G640,'MO Store'!$A:$A,0))</f>
        <v>Brittanie Braggs</v>
      </c>
      <c r="E640" s="39" t="str">
        <f>INDEX('MO Store'!B:B,MATCH('Week Wise OT Hours'!$G640,'MO Store'!$A:$A,0))</f>
        <v>Austin</v>
      </c>
      <c r="F640" s="39" t="str">
        <f>INDEX('MO Store'!C:C,MATCH('Week Wise OT Hours'!$G640,'MO Store'!$A:$A,0))</f>
        <v>Rutland</v>
      </c>
      <c r="G640" s="38">
        <v>152336</v>
      </c>
      <c r="H640" s="40" t="str">
        <f>INDEX('MO Store'!I:I,MATCH('Week Wise OT Hours'!$G640,'MO Store'!$A:$A,0))</f>
        <v>Regular</v>
      </c>
      <c r="I640" s="89" t="s">
        <v>840</v>
      </c>
      <c r="J640" s="90" t="s">
        <v>2757</v>
      </c>
      <c r="K640" s="38">
        <v>0</v>
      </c>
      <c r="L640" s="39">
        <v>0</v>
      </c>
      <c r="M640" s="39">
        <v>0</v>
      </c>
      <c r="N640" s="39">
        <v>0</v>
      </c>
      <c r="O640" s="39">
        <v>0</v>
      </c>
      <c r="P640" s="39">
        <v>0</v>
      </c>
      <c r="Q640" s="39">
        <v>0</v>
      </c>
      <c r="R640" s="39">
        <v>0</v>
      </c>
      <c r="S640" s="39">
        <v>0</v>
      </c>
      <c r="T640" s="39">
        <v>0</v>
      </c>
      <c r="U640" s="39">
        <v>0</v>
      </c>
      <c r="V640" s="39">
        <v>0</v>
      </c>
      <c r="W640" s="39">
        <v>0</v>
      </c>
      <c r="X640" s="39">
        <v>0</v>
      </c>
      <c r="Y640" s="39">
        <v>0</v>
      </c>
      <c r="Z640" s="39">
        <v>0</v>
      </c>
      <c r="AA640" s="39">
        <v>0</v>
      </c>
      <c r="AB640" s="39">
        <v>0</v>
      </c>
      <c r="AC640" s="39">
        <v>0</v>
      </c>
      <c r="AD640" s="39">
        <v>0</v>
      </c>
      <c r="AE640" s="43"/>
    </row>
    <row r="641" spans="1:31" s="11" customFormat="1" x14ac:dyDescent="0.25">
      <c r="A641" s="39" t="str">
        <f>INDEX('MO Store'!D:D,MATCH('Week Wise OT Hours'!$G641,'MO Store'!$A:$A,0))</f>
        <v>Anthony Galichet</v>
      </c>
      <c r="B641" s="39" t="str">
        <f>INDEX('MO Store'!F:F,MATCH('Week Wise OT Hours'!$G641,'MO Store'!$A:$A,0))</f>
        <v>No SD</v>
      </c>
      <c r="C641" s="39" t="str">
        <f>INDEX('MO Store'!G:G,MATCH('Week Wise OT Hours'!$G641,'MO Store'!$A:$A,0))</f>
        <v>Susu Leong</v>
      </c>
      <c r="D641" s="39" t="str">
        <f>INDEX('MO Store'!E:E,MATCH('Week Wise OT Hours'!$G641,'MO Store'!$A:$A,0))</f>
        <v>Brittanie Braggs</v>
      </c>
      <c r="E641" s="39" t="str">
        <f>INDEX('MO Store'!B:B,MATCH('Week Wise OT Hours'!$G641,'MO Store'!$A:$A,0))</f>
        <v>Arizona</v>
      </c>
      <c r="F641" s="39" t="str">
        <f>INDEX('MO Store'!C:C,MATCH('Week Wise OT Hours'!$G641,'MO Store'!$A:$A,0))</f>
        <v>Bethany Home</v>
      </c>
      <c r="G641" s="38">
        <v>216514</v>
      </c>
      <c r="H641" s="40" t="str">
        <f>INDEX('MO Store'!I:I,MATCH('Week Wise OT Hours'!$G641,'MO Store'!$A:$A,0))</f>
        <v>Regular</v>
      </c>
      <c r="I641" s="89" t="s">
        <v>823</v>
      </c>
      <c r="J641" s="90" t="s">
        <v>2087</v>
      </c>
      <c r="K641" s="38">
        <v>0</v>
      </c>
      <c r="L641" s="39">
        <v>0</v>
      </c>
      <c r="M641" s="39">
        <v>0</v>
      </c>
      <c r="N641" s="39">
        <v>0</v>
      </c>
      <c r="O641" s="39">
        <v>0</v>
      </c>
      <c r="P641" s="39">
        <v>0</v>
      </c>
      <c r="Q641" s="39">
        <v>0</v>
      </c>
      <c r="R641" s="39">
        <v>0</v>
      </c>
      <c r="S641" s="39">
        <v>0</v>
      </c>
      <c r="T641" s="39">
        <v>0</v>
      </c>
      <c r="U641" s="39">
        <v>0</v>
      </c>
      <c r="V641" s="39">
        <v>0</v>
      </c>
      <c r="W641" s="39">
        <v>0.8</v>
      </c>
      <c r="X641" s="39">
        <v>0.21</v>
      </c>
      <c r="Y641" s="39">
        <v>2.2200000000000002</v>
      </c>
      <c r="Z641" s="39">
        <v>0</v>
      </c>
      <c r="AA641" s="39">
        <v>0</v>
      </c>
      <c r="AB641" s="39">
        <v>0</v>
      </c>
      <c r="AC641" s="39">
        <v>0</v>
      </c>
      <c r="AD641" s="39">
        <v>0.1</v>
      </c>
      <c r="AE641" s="43"/>
    </row>
    <row r="642" spans="1:31" s="11" customFormat="1" x14ac:dyDescent="0.25">
      <c r="A642" s="39" t="str">
        <f>INDEX('MO Store'!D:D,MATCH('Week Wise OT Hours'!$G642,'MO Store'!$A:$A,0))</f>
        <v>Anthony Galichet</v>
      </c>
      <c r="B642" s="39" t="str">
        <f>INDEX('MO Store'!F:F,MATCH('Week Wise OT Hours'!$G642,'MO Store'!$A:$A,0))</f>
        <v>Romio Hamdar</v>
      </c>
      <c r="C642" s="39" t="str">
        <f>INDEX('MO Store'!G:G,MATCH('Week Wise OT Hours'!$G642,'MO Store'!$A:$A,0))</f>
        <v>Veronica Ramos</v>
      </c>
      <c r="D642" s="39" t="str">
        <f>INDEX('MO Store'!E:E,MATCH('Week Wise OT Hours'!$G642,'MO Store'!$A:$A,0))</f>
        <v>Brittanie Braggs</v>
      </c>
      <c r="E642" s="39" t="str">
        <f>INDEX('MO Store'!B:B,MATCH('Week Wise OT Hours'!$G642,'MO Store'!$A:$A,0))</f>
        <v>San Antonio/Laredo</v>
      </c>
      <c r="F642" s="39" t="str">
        <f>INDEX('MO Store'!C:C,MATCH('Week Wise OT Hours'!$G642,'MO Store'!$A:$A,0))</f>
        <v>DEL RIO</v>
      </c>
      <c r="G642" s="38">
        <v>207754</v>
      </c>
      <c r="H642" s="40" t="str">
        <f>INDEX('MO Store'!I:I,MATCH('Week Wise OT Hours'!$G642,'MO Store'!$A:$A,0))</f>
        <v>Flagship</v>
      </c>
      <c r="I642" s="89" t="s">
        <v>850</v>
      </c>
      <c r="J642" s="90" t="s">
        <v>2758</v>
      </c>
      <c r="K642" s="38">
        <v>0</v>
      </c>
      <c r="L642" s="39">
        <v>0</v>
      </c>
      <c r="M642" s="39">
        <v>0</v>
      </c>
      <c r="N642" s="39">
        <v>0</v>
      </c>
      <c r="O642" s="39">
        <v>0</v>
      </c>
      <c r="P642" s="39">
        <v>0</v>
      </c>
      <c r="Q642" s="39">
        <v>0</v>
      </c>
      <c r="R642" s="39">
        <v>0</v>
      </c>
      <c r="S642" s="39">
        <v>0</v>
      </c>
      <c r="T642" s="39">
        <v>0</v>
      </c>
      <c r="U642" s="39">
        <v>0</v>
      </c>
      <c r="V642" s="39">
        <v>0</v>
      </c>
      <c r="W642" s="39">
        <v>0</v>
      </c>
      <c r="X642" s="39">
        <v>0</v>
      </c>
      <c r="Y642" s="39">
        <v>0</v>
      </c>
      <c r="Z642" s="39">
        <v>0</v>
      </c>
      <c r="AA642" s="39">
        <v>0</v>
      </c>
      <c r="AB642" s="39">
        <v>0</v>
      </c>
      <c r="AC642" s="39">
        <v>0</v>
      </c>
      <c r="AD642" s="39">
        <v>0</v>
      </c>
      <c r="AE642" s="43"/>
    </row>
    <row r="643" spans="1:31" s="11" customFormat="1" x14ac:dyDescent="0.25">
      <c r="A643" s="39" t="str">
        <f>INDEX('MO Store'!D:D,MATCH('Week Wise OT Hours'!$G643,'MO Store'!$A:$A,0))</f>
        <v>Anthony Galichet</v>
      </c>
      <c r="B643" s="39" t="str">
        <f>INDEX('MO Store'!F:F,MATCH('Week Wise OT Hours'!$G643,'MO Store'!$A:$A,0))</f>
        <v>Romio Hamdar</v>
      </c>
      <c r="C643" s="39" t="str">
        <f>INDEX('MO Store'!G:G,MATCH('Week Wise OT Hours'!$G643,'MO Store'!$A:$A,0))</f>
        <v>Carlos Ayala-Level Up</v>
      </c>
      <c r="D643" s="39" t="str">
        <f>INDEX('MO Store'!E:E,MATCH('Week Wise OT Hours'!$G643,'MO Store'!$A:$A,0))</f>
        <v>Brittanie Braggs</v>
      </c>
      <c r="E643" s="39" t="str">
        <f>INDEX('MO Store'!B:B,MATCH('Week Wise OT Hours'!$G643,'MO Store'!$A:$A,0))</f>
        <v>Houston South West</v>
      </c>
      <c r="F643" s="39" t="str">
        <f>INDEX('MO Store'!C:C,MATCH('Week Wise OT Hours'!$G643,'MO Store'!$A:$A,0))</f>
        <v>Kingsbridge</v>
      </c>
      <c r="G643" s="38">
        <v>209862</v>
      </c>
      <c r="H643" s="40" t="str">
        <f>INDEX('MO Store'!I:I,MATCH('Week Wise OT Hours'!$G643,'MO Store'!$A:$A,0))</f>
        <v>Regular</v>
      </c>
      <c r="I643" s="89" t="s">
        <v>861</v>
      </c>
      <c r="J643" s="90" t="s">
        <v>2759</v>
      </c>
      <c r="K643" s="38">
        <v>0</v>
      </c>
      <c r="L643" s="39">
        <v>0</v>
      </c>
      <c r="M643" s="39">
        <v>0</v>
      </c>
      <c r="N643" s="39">
        <v>0</v>
      </c>
      <c r="O643" s="39">
        <v>0</v>
      </c>
      <c r="P643" s="39">
        <v>0</v>
      </c>
      <c r="Q643" s="39">
        <v>0</v>
      </c>
      <c r="R643" s="39">
        <v>0</v>
      </c>
      <c r="S643" s="39">
        <v>0</v>
      </c>
      <c r="T643" s="39">
        <v>0</v>
      </c>
      <c r="U643" s="39">
        <v>0</v>
      </c>
      <c r="V643" s="39">
        <v>0</v>
      </c>
      <c r="W643" s="39">
        <v>0</v>
      </c>
      <c r="X643" s="39">
        <v>0</v>
      </c>
      <c r="Y643" s="39">
        <v>0.55000000000000004</v>
      </c>
      <c r="Z643" s="39">
        <v>0</v>
      </c>
      <c r="AA643" s="39">
        <v>0</v>
      </c>
      <c r="AB643" s="39">
        <v>4.71</v>
      </c>
      <c r="AC643" s="39">
        <v>4.45</v>
      </c>
      <c r="AD643" s="39">
        <v>0</v>
      </c>
      <c r="AE643" s="43"/>
    </row>
    <row r="644" spans="1:31" s="11" customFormat="1" x14ac:dyDescent="0.25">
      <c r="A644" s="39" t="str">
        <f>INDEX('MO Store'!D:D,MATCH('Week Wise OT Hours'!$G644,'MO Store'!$A:$A,0))</f>
        <v>Anthony Galichet</v>
      </c>
      <c r="B644" s="39" t="str">
        <f>INDEX('MO Store'!F:F,MATCH('Week Wise OT Hours'!$G644,'MO Store'!$A:$A,0))</f>
        <v>Romio Hamdar</v>
      </c>
      <c r="C644" s="39" t="str">
        <f>INDEX('MO Store'!G:G,MATCH('Week Wise OT Hours'!$G644,'MO Store'!$A:$A,0))</f>
        <v>Isreal Gomez- Level Up</v>
      </c>
      <c r="D644" s="39" t="str">
        <f>INDEX('MO Store'!E:E,MATCH('Week Wise OT Hours'!$G644,'MO Store'!$A:$A,0))</f>
        <v>Brittanie Braggs</v>
      </c>
      <c r="E644" s="39" t="str">
        <f>INDEX('MO Store'!B:B,MATCH('Week Wise OT Hours'!$G644,'MO Store'!$A:$A,0))</f>
        <v>Houston East</v>
      </c>
      <c r="F644" s="39" t="str">
        <f>INDEX('MO Store'!C:C,MATCH('Week Wise OT Hours'!$G644,'MO Store'!$A:$A,0))</f>
        <v>Deer Park</v>
      </c>
      <c r="G644" s="38">
        <v>209870</v>
      </c>
      <c r="H644" s="40" t="str">
        <f>INDEX('MO Store'!I:I,MATCH('Week Wise OT Hours'!$G644,'MO Store'!$A:$A,0))</f>
        <v>Regular</v>
      </c>
      <c r="I644" s="89" t="s">
        <v>870</v>
      </c>
      <c r="J644" s="90" t="s">
        <v>2760</v>
      </c>
      <c r="K644" s="38">
        <v>0</v>
      </c>
      <c r="L644" s="39">
        <v>0</v>
      </c>
      <c r="M644" s="39">
        <v>0</v>
      </c>
      <c r="N644" s="39">
        <v>0</v>
      </c>
      <c r="O644" s="39">
        <v>0</v>
      </c>
      <c r="P644" s="39">
        <v>0</v>
      </c>
      <c r="Q644" s="39">
        <v>0</v>
      </c>
      <c r="R644" s="39">
        <v>0</v>
      </c>
      <c r="S644" s="39">
        <v>7.75</v>
      </c>
      <c r="T644" s="39">
        <v>9.8600000000000012</v>
      </c>
      <c r="U644" s="39">
        <v>5.9</v>
      </c>
      <c r="V644" s="39">
        <v>0</v>
      </c>
      <c r="W644" s="39">
        <v>10.64</v>
      </c>
      <c r="X644" s="39">
        <v>0</v>
      </c>
      <c r="Y644" s="39">
        <v>0</v>
      </c>
      <c r="Z644" s="39">
        <v>0</v>
      </c>
      <c r="AA644" s="39">
        <v>0</v>
      </c>
      <c r="AB644" s="39">
        <v>0</v>
      </c>
      <c r="AC644" s="39">
        <v>0</v>
      </c>
      <c r="AD644" s="39">
        <v>1</v>
      </c>
      <c r="AE644" s="43"/>
    </row>
    <row r="645" spans="1:31" s="11" customFormat="1" x14ac:dyDescent="0.25">
      <c r="A645" s="39" t="str">
        <f>INDEX('MO Store'!D:D,MATCH('Week Wise OT Hours'!$G645,'MO Store'!$A:$A,0))</f>
        <v>Anthony Galichet</v>
      </c>
      <c r="B645" s="39" t="str">
        <f>INDEX('MO Store'!F:F,MATCH('Week Wise OT Hours'!$G645,'MO Store'!$A:$A,0))</f>
        <v>Romio Hamdar</v>
      </c>
      <c r="C645" s="39" t="str">
        <f>INDEX('MO Store'!G:G,MATCH('Week Wise OT Hours'!$G645,'MO Store'!$A:$A,0))</f>
        <v>Carlos Ayala-Level Up</v>
      </c>
      <c r="D645" s="39" t="str">
        <f>INDEX('MO Store'!E:E,MATCH('Week Wise OT Hours'!$G645,'MO Store'!$A:$A,0))</f>
        <v>Brittanie Braggs</v>
      </c>
      <c r="E645" s="39" t="str">
        <f>INDEX('MO Store'!B:B,MATCH('Week Wise OT Hours'!$G645,'MO Store'!$A:$A,0))</f>
        <v>Houston South West</v>
      </c>
      <c r="F645" s="39" t="str">
        <f>INDEX('MO Store'!C:C,MATCH('Week Wise OT Hours'!$G645,'MO Store'!$A:$A,0))</f>
        <v>Kingsbridge</v>
      </c>
      <c r="G645" s="38">
        <v>209862</v>
      </c>
      <c r="H645" s="40" t="str">
        <f>INDEX('MO Store'!I:I,MATCH('Week Wise OT Hours'!$G645,'MO Store'!$A:$A,0))</f>
        <v>Regular</v>
      </c>
      <c r="I645" s="89" t="s">
        <v>842</v>
      </c>
      <c r="J645" s="90" t="s">
        <v>2761</v>
      </c>
      <c r="K645" s="38">
        <v>0</v>
      </c>
      <c r="L645" s="39">
        <v>0</v>
      </c>
      <c r="M645" s="39">
        <v>0</v>
      </c>
      <c r="N645" s="39">
        <v>0</v>
      </c>
      <c r="O645" s="39">
        <v>0</v>
      </c>
      <c r="P645" s="39">
        <v>0</v>
      </c>
      <c r="Q645" s="39">
        <v>0</v>
      </c>
      <c r="R645" s="39">
        <v>0</v>
      </c>
      <c r="S645" s="39">
        <v>0</v>
      </c>
      <c r="T645" s="39">
        <v>0</v>
      </c>
      <c r="U645" s="39">
        <v>0</v>
      </c>
      <c r="V645" s="39">
        <v>0</v>
      </c>
      <c r="W645" s="39">
        <v>0</v>
      </c>
      <c r="X645" s="39">
        <v>0</v>
      </c>
      <c r="Y645" s="39">
        <v>0</v>
      </c>
      <c r="Z645" s="39">
        <v>0</v>
      </c>
      <c r="AA645" s="39">
        <v>0</v>
      </c>
      <c r="AB645" s="39">
        <v>0</v>
      </c>
      <c r="AC645" s="39">
        <v>0</v>
      </c>
      <c r="AD645" s="39">
        <v>0</v>
      </c>
      <c r="AE645" s="43"/>
    </row>
    <row r="646" spans="1:31" s="11" customFormat="1" x14ac:dyDescent="0.25">
      <c r="A646" s="39" t="str">
        <f>INDEX('MO Store'!D:D,MATCH('Week Wise OT Hours'!$G646,'MO Store'!$A:$A,0))</f>
        <v>Anthony Galichet</v>
      </c>
      <c r="B646" s="39" t="str">
        <f>INDEX('MO Store'!F:F,MATCH('Week Wise OT Hours'!$G646,'MO Store'!$A:$A,0))</f>
        <v>Romio Hamdar</v>
      </c>
      <c r="C646" s="39" t="str">
        <f>INDEX('MO Store'!G:G,MATCH('Week Wise OT Hours'!$G646,'MO Store'!$A:$A,0))</f>
        <v>Suhail Ishaq</v>
      </c>
      <c r="D646" s="39" t="str">
        <f>INDEX('MO Store'!E:E,MATCH('Week Wise OT Hours'!$G646,'MO Store'!$A:$A,0))</f>
        <v>Brittanie Braggs</v>
      </c>
      <c r="E646" s="39" t="str">
        <f>INDEX('MO Store'!B:B,MATCH('Week Wise OT Hours'!$G646,'MO Store'!$A:$A,0))</f>
        <v>Houston North East</v>
      </c>
      <c r="F646" s="39" t="str">
        <f>INDEX('MO Store'!C:C,MATCH('Week Wise OT Hours'!$G646,'MO Store'!$A:$A,0))</f>
        <v>Fondren Village</v>
      </c>
      <c r="G646" s="38">
        <v>209863</v>
      </c>
      <c r="H646" s="40" t="str">
        <f>INDEX('MO Store'!I:I,MATCH('Week Wise OT Hours'!$G646,'MO Store'!$A:$A,0))</f>
        <v>Regular</v>
      </c>
      <c r="I646" s="89" t="s">
        <v>804</v>
      </c>
      <c r="J646" s="90" t="s">
        <v>2126</v>
      </c>
      <c r="K646" s="38">
        <v>0</v>
      </c>
      <c r="L646" s="39">
        <v>0</v>
      </c>
      <c r="M646" s="39">
        <v>0</v>
      </c>
      <c r="N646" s="39">
        <v>0</v>
      </c>
      <c r="O646" s="39">
        <v>0</v>
      </c>
      <c r="P646" s="39">
        <v>0</v>
      </c>
      <c r="Q646" s="39">
        <v>0</v>
      </c>
      <c r="R646" s="39">
        <v>0</v>
      </c>
      <c r="S646" s="39">
        <v>0</v>
      </c>
      <c r="T646" s="39">
        <v>0</v>
      </c>
      <c r="U646" s="39">
        <v>0</v>
      </c>
      <c r="V646" s="39">
        <v>0</v>
      </c>
      <c r="W646" s="39">
        <v>0</v>
      </c>
      <c r="X646" s="39">
        <v>0</v>
      </c>
      <c r="Y646" s="39">
        <v>0</v>
      </c>
      <c r="Z646" s="39">
        <v>0</v>
      </c>
      <c r="AA646" s="39">
        <v>0</v>
      </c>
      <c r="AB646" s="39">
        <v>0</v>
      </c>
      <c r="AC646" s="39">
        <v>0</v>
      </c>
      <c r="AD646" s="39">
        <v>0</v>
      </c>
      <c r="AE646" s="43"/>
    </row>
    <row r="647" spans="1:31" s="11" customFormat="1" x14ac:dyDescent="0.25">
      <c r="A647" s="39" t="str">
        <f>INDEX('MO Store'!D:D,MATCH('Week Wise OT Hours'!$G647,'MO Store'!$A:$A,0))</f>
        <v>Anthony Galichet</v>
      </c>
      <c r="B647" s="39" t="str">
        <f>INDEX('MO Store'!F:F,MATCH('Week Wise OT Hours'!$G647,'MO Store'!$A:$A,0))</f>
        <v>Romio Hamdar</v>
      </c>
      <c r="C647" s="39" t="str">
        <f>INDEX('MO Store'!G:G,MATCH('Week Wise OT Hours'!$G647,'MO Store'!$A:$A,0))</f>
        <v>Colorado Market - No TM</v>
      </c>
      <c r="D647" s="39" t="str">
        <f>INDEX('MO Store'!E:E,MATCH('Week Wise OT Hours'!$G647,'MO Store'!$A:$A,0))</f>
        <v>Brittanie Braggs</v>
      </c>
      <c r="E647" s="39" t="str">
        <f>INDEX('MO Store'!B:B,MATCH('Week Wise OT Hours'!$G647,'MO Store'!$A:$A,0))</f>
        <v>Colorado</v>
      </c>
      <c r="F647" s="39" t="str">
        <f>INDEX('MO Store'!C:C,MATCH('Week Wise OT Hours'!$G647,'MO Store'!$A:$A,0))</f>
        <v>Interquest</v>
      </c>
      <c r="G647" s="38">
        <v>241356</v>
      </c>
      <c r="H647" s="40" t="str">
        <f>INDEX('MO Store'!I:I,MATCH('Week Wise OT Hours'!$G647,'MO Store'!$A:$A,0))</f>
        <v>Regular</v>
      </c>
      <c r="I647" s="89" t="s">
        <v>866</v>
      </c>
      <c r="J647" s="90" t="s">
        <v>2762</v>
      </c>
      <c r="K647" s="38">
        <v>0</v>
      </c>
      <c r="L647" s="39">
        <v>0</v>
      </c>
      <c r="M647" s="39">
        <v>0</v>
      </c>
      <c r="N647" s="39">
        <v>0</v>
      </c>
      <c r="O647" s="39">
        <v>0</v>
      </c>
      <c r="P647" s="39">
        <v>0</v>
      </c>
      <c r="Q647" s="39">
        <v>0</v>
      </c>
      <c r="R647" s="39">
        <v>0</v>
      </c>
      <c r="S647" s="39">
        <v>0</v>
      </c>
      <c r="T647" s="39">
        <v>0</v>
      </c>
      <c r="U647" s="39">
        <v>0</v>
      </c>
      <c r="V647" s="39">
        <v>0</v>
      </c>
      <c r="W647" s="39">
        <v>0</v>
      </c>
      <c r="X647" s="39">
        <v>0</v>
      </c>
      <c r="Y647" s="39">
        <v>0</v>
      </c>
      <c r="Z647" s="39">
        <v>0</v>
      </c>
      <c r="AA647" s="39">
        <v>0</v>
      </c>
      <c r="AB647" s="39">
        <v>0.95</v>
      </c>
      <c r="AC647" s="39">
        <v>0</v>
      </c>
      <c r="AD647" s="39">
        <v>1.1499999999999999</v>
      </c>
      <c r="AE647" s="43"/>
    </row>
    <row r="648" spans="1:31" x14ac:dyDescent="0.25">
      <c r="A648" s="39" t="str">
        <f>INDEX('MO Store'!D:D,MATCH('Week Wise OT Hours'!$G648,'MO Store'!$A:$A,0))</f>
        <v>Anthony Galichet</v>
      </c>
      <c r="B648" s="39" t="str">
        <f>INDEX('MO Store'!F:F,MATCH('Week Wise OT Hours'!$G648,'MO Store'!$A:$A,0))</f>
        <v>Romio Hamdar</v>
      </c>
      <c r="C648" s="39" t="str">
        <f>INDEX('MO Store'!G:G,MATCH('Week Wise OT Hours'!$G648,'MO Store'!$A:$A,0))</f>
        <v>Veronica Ramos</v>
      </c>
      <c r="D648" s="39" t="str">
        <f>INDEX('MO Store'!E:E,MATCH('Week Wise OT Hours'!$G648,'MO Store'!$A:$A,0))</f>
        <v>Brittanie Braggs</v>
      </c>
      <c r="E648" s="39" t="str">
        <f>INDEX('MO Store'!B:B,MATCH('Week Wise OT Hours'!$G648,'MO Store'!$A:$A,0))</f>
        <v>San Antonio/Laredo</v>
      </c>
      <c r="F648" s="39" t="str">
        <f>INDEX('MO Store'!C:C,MATCH('Week Wise OT Hours'!$G648,'MO Store'!$A:$A,0))</f>
        <v>San Pedro</v>
      </c>
      <c r="G648" s="38">
        <v>215746</v>
      </c>
      <c r="H648" s="40" t="str">
        <f>INDEX('MO Store'!I:I,MATCH('Week Wise OT Hours'!$G648,'MO Store'!$A:$A,0))</f>
        <v>Flagship</v>
      </c>
      <c r="I648" s="89" t="s">
        <v>832</v>
      </c>
      <c r="J648" s="90" t="s">
        <v>1931</v>
      </c>
      <c r="K648" s="38">
        <v>0</v>
      </c>
      <c r="L648" s="39">
        <v>0</v>
      </c>
      <c r="M648" s="39">
        <v>0</v>
      </c>
      <c r="N648" s="39">
        <v>0</v>
      </c>
      <c r="O648" s="39">
        <v>0</v>
      </c>
      <c r="P648" s="39">
        <v>0</v>
      </c>
      <c r="Q648" s="39">
        <v>0</v>
      </c>
      <c r="R648" s="39">
        <v>0</v>
      </c>
      <c r="S648" s="39">
        <v>0</v>
      </c>
      <c r="T648" s="39">
        <v>0</v>
      </c>
      <c r="U648" s="39">
        <v>0</v>
      </c>
      <c r="V648" s="39">
        <v>0</v>
      </c>
      <c r="W648" s="39">
        <v>0</v>
      </c>
      <c r="X648" s="39">
        <v>0</v>
      </c>
      <c r="Y648" s="39">
        <v>0</v>
      </c>
      <c r="Z648" s="39">
        <v>0</v>
      </c>
      <c r="AA648" s="39">
        <v>0</v>
      </c>
      <c r="AB648" s="39">
        <v>0</v>
      </c>
      <c r="AC648" s="39">
        <v>0</v>
      </c>
      <c r="AD648" s="39">
        <v>0.09</v>
      </c>
    </row>
    <row r="649" spans="1:31" x14ac:dyDescent="0.25">
      <c r="A649" s="39" t="str">
        <f>INDEX('MO Store'!D:D,MATCH('Week Wise OT Hours'!$G649,'MO Store'!$A:$A,0))</f>
        <v>Anthony Galichet</v>
      </c>
      <c r="B649" s="39" t="str">
        <f>INDEX('MO Store'!F:F,MATCH('Week Wise OT Hours'!$G649,'MO Store'!$A:$A,0))</f>
        <v>Romio Hamdar</v>
      </c>
      <c r="C649" s="39" t="str">
        <f>INDEX('MO Store'!G:G,MATCH('Week Wise OT Hours'!$G649,'MO Store'!$A:$A,0))</f>
        <v>Suhail Ishaq</v>
      </c>
      <c r="D649" s="39" t="str">
        <f>INDEX('MO Store'!E:E,MATCH('Week Wise OT Hours'!$G649,'MO Store'!$A:$A,0))</f>
        <v>Brittanie Braggs</v>
      </c>
      <c r="E649" s="39" t="str">
        <f>INDEX('MO Store'!B:B,MATCH('Week Wise OT Hours'!$G649,'MO Store'!$A:$A,0))</f>
        <v>Houston North East</v>
      </c>
      <c r="F649" s="39" t="str">
        <f>INDEX('MO Store'!C:C,MATCH('Week Wise OT Hours'!$G649,'MO Store'!$A:$A,0))</f>
        <v>Midtown</v>
      </c>
      <c r="G649" s="38">
        <v>176027</v>
      </c>
      <c r="H649" s="40" t="str">
        <f>INDEX('MO Store'!I:I,MATCH('Week Wise OT Hours'!$G649,'MO Store'!$A:$A,0))</f>
        <v>Battleship</v>
      </c>
      <c r="I649" s="89" t="s">
        <v>868</v>
      </c>
      <c r="J649" s="90" t="s">
        <v>2763</v>
      </c>
      <c r="K649" s="38">
        <v>0</v>
      </c>
      <c r="L649" s="39">
        <v>0</v>
      </c>
      <c r="M649" s="39">
        <v>0</v>
      </c>
      <c r="N649" s="39">
        <v>0</v>
      </c>
      <c r="O649" s="39">
        <v>0</v>
      </c>
      <c r="P649" s="39">
        <v>0</v>
      </c>
      <c r="Q649" s="39">
        <v>0</v>
      </c>
      <c r="R649" s="39">
        <v>0</v>
      </c>
      <c r="S649" s="39">
        <v>0</v>
      </c>
      <c r="T649" s="39">
        <v>0</v>
      </c>
      <c r="U649" s="39">
        <v>0</v>
      </c>
      <c r="V649" s="39">
        <v>0</v>
      </c>
      <c r="W649" s="39">
        <v>0</v>
      </c>
      <c r="X649" s="39">
        <v>0</v>
      </c>
      <c r="Y649" s="39">
        <v>0</v>
      </c>
      <c r="Z649" s="39">
        <v>0</v>
      </c>
      <c r="AA649" s="39">
        <v>0</v>
      </c>
      <c r="AB649" s="39">
        <v>0</v>
      </c>
      <c r="AC649" s="39">
        <v>0</v>
      </c>
      <c r="AD649" s="39">
        <v>0</v>
      </c>
    </row>
    <row r="650" spans="1:31" x14ac:dyDescent="0.25">
      <c r="A650" s="39" t="str">
        <f>INDEX('MO Store'!D:D,MATCH('Week Wise OT Hours'!$G650,'MO Store'!$A:$A,0))</f>
        <v>Anthony Galichet</v>
      </c>
      <c r="B650" s="39" t="str">
        <f>INDEX('MO Store'!F:F,MATCH('Week Wise OT Hours'!$G650,'MO Store'!$A:$A,0))</f>
        <v>Romio Hamdar</v>
      </c>
      <c r="C650" s="39" t="str">
        <f>INDEX('MO Store'!G:G,MATCH('Week Wise OT Hours'!$G650,'MO Store'!$A:$A,0))</f>
        <v>Veronica Ramos</v>
      </c>
      <c r="D650" s="39" t="str">
        <f>INDEX('MO Store'!E:E,MATCH('Week Wise OT Hours'!$G650,'MO Store'!$A:$A,0))</f>
        <v>Brittanie Braggs</v>
      </c>
      <c r="E650" s="39" t="str">
        <f>INDEX('MO Store'!B:B,MATCH('Week Wise OT Hours'!$G650,'MO Store'!$A:$A,0))</f>
        <v>San Antonio/Laredo</v>
      </c>
      <c r="F650" s="39" t="str">
        <f>INDEX('MO Store'!C:C,MATCH('Week Wise OT Hours'!$G650,'MO Store'!$A:$A,0))</f>
        <v>Wurzbach Road</v>
      </c>
      <c r="G650" s="38">
        <v>215745</v>
      </c>
      <c r="H650" s="40" t="str">
        <f>INDEX('MO Store'!I:I,MATCH('Week Wise OT Hours'!$G650,'MO Store'!$A:$A,0))</f>
        <v>Battleship</v>
      </c>
      <c r="I650" s="89" t="s">
        <v>764</v>
      </c>
      <c r="J650" s="90" t="s">
        <v>1924</v>
      </c>
      <c r="K650" s="38">
        <v>0</v>
      </c>
      <c r="L650" s="39">
        <v>0</v>
      </c>
      <c r="M650" s="39">
        <v>0</v>
      </c>
      <c r="N650" s="39">
        <v>0</v>
      </c>
      <c r="O650" s="39">
        <v>0</v>
      </c>
      <c r="P650" s="39">
        <v>0</v>
      </c>
      <c r="Q650" s="39">
        <v>0</v>
      </c>
      <c r="R650" s="39">
        <v>0</v>
      </c>
      <c r="S650" s="39">
        <v>0</v>
      </c>
      <c r="T650" s="39">
        <v>0</v>
      </c>
      <c r="U650" s="39">
        <v>0</v>
      </c>
      <c r="V650" s="39">
        <v>0</v>
      </c>
      <c r="W650" s="39">
        <v>0</v>
      </c>
      <c r="X650" s="39">
        <v>0</v>
      </c>
      <c r="Y650" s="39">
        <v>0</v>
      </c>
      <c r="Z650" s="39">
        <v>0</v>
      </c>
      <c r="AA650" s="39">
        <v>0</v>
      </c>
      <c r="AB650" s="39">
        <v>0</v>
      </c>
      <c r="AC650" s="39">
        <v>0</v>
      </c>
      <c r="AD650" s="39">
        <v>0</v>
      </c>
    </row>
    <row r="651" spans="1:31" x14ac:dyDescent="0.25">
      <c r="A651" s="39" t="str">
        <f>INDEX('MO Store'!D:D,MATCH('Week Wise OT Hours'!$G651,'MO Store'!$A:$A,0))</f>
        <v>Anthony Galichet</v>
      </c>
      <c r="B651" s="39" t="str">
        <f>INDEX('MO Store'!F:F,MATCH('Week Wise OT Hours'!$G651,'MO Store'!$A:$A,0))</f>
        <v>Romio Hamdar</v>
      </c>
      <c r="C651" s="39" t="str">
        <f>INDEX('MO Store'!G:G,MATCH('Week Wise OT Hours'!$G651,'MO Store'!$A:$A,0))</f>
        <v>Suhail Ishaq</v>
      </c>
      <c r="D651" s="39" t="str">
        <f>INDEX('MO Store'!E:E,MATCH('Week Wise OT Hours'!$G651,'MO Store'!$A:$A,0))</f>
        <v>Brittanie Braggs</v>
      </c>
      <c r="E651" s="39" t="str">
        <f>INDEX('MO Store'!B:B,MATCH('Week Wise OT Hours'!$G651,'MO Store'!$A:$A,0))</f>
        <v>Houston North East</v>
      </c>
      <c r="F651" s="39" t="str">
        <f>INDEX('MO Store'!C:C,MATCH('Week Wise OT Hours'!$G651,'MO Store'!$A:$A,0))</f>
        <v>Riverstone</v>
      </c>
      <c r="G651" s="38">
        <v>207758</v>
      </c>
      <c r="H651" s="40" t="str">
        <f>INDEX('MO Store'!I:I,MATCH('Week Wise OT Hours'!$G651,'MO Store'!$A:$A,0))</f>
        <v>Flagship</v>
      </c>
      <c r="I651" s="89" t="s">
        <v>855</v>
      </c>
      <c r="J651" s="90" t="s">
        <v>2146</v>
      </c>
      <c r="K651" s="38">
        <v>0</v>
      </c>
      <c r="L651" s="39">
        <v>0</v>
      </c>
      <c r="M651" s="39">
        <v>0</v>
      </c>
      <c r="N651" s="39">
        <v>0</v>
      </c>
      <c r="O651" s="39">
        <v>0</v>
      </c>
      <c r="P651" s="39">
        <v>0</v>
      </c>
      <c r="Q651" s="39">
        <v>0</v>
      </c>
      <c r="R651" s="39">
        <v>0</v>
      </c>
      <c r="S651" s="39">
        <v>0</v>
      </c>
      <c r="T651" s="39">
        <v>0</v>
      </c>
      <c r="U651" s="39">
        <v>0</v>
      </c>
      <c r="V651" s="39">
        <v>0</v>
      </c>
      <c r="W651" s="39">
        <v>0</v>
      </c>
      <c r="X651" s="39">
        <v>0</v>
      </c>
      <c r="Y651" s="39">
        <v>0</v>
      </c>
      <c r="Z651" s="39">
        <v>0</v>
      </c>
      <c r="AA651" s="39">
        <v>0</v>
      </c>
      <c r="AB651" s="39">
        <v>0</v>
      </c>
      <c r="AC651" s="39">
        <v>0</v>
      </c>
      <c r="AD651" s="39">
        <v>0</v>
      </c>
    </row>
    <row r="652" spans="1:31" x14ac:dyDescent="0.25">
      <c r="A652" s="39" t="str">
        <f>INDEX('MO Store'!D:D,MATCH('Week Wise OT Hours'!$G652,'MO Store'!$A:$A,0))</f>
        <v>Anthony Galichet</v>
      </c>
      <c r="B652" s="39" t="str">
        <f>INDEX('MO Store'!F:F,MATCH('Week Wise OT Hours'!$G652,'MO Store'!$A:$A,0))</f>
        <v>Romio Hamdar</v>
      </c>
      <c r="C652" s="39" t="str">
        <f>INDEX('MO Store'!G:G,MATCH('Week Wise OT Hours'!$G652,'MO Store'!$A:$A,0))</f>
        <v>Carlos Ayala-Level Up</v>
      </c>
      <c r="D652" s="39" t="str">
        <f>INDEX('MO Store'!E:E,MATCH('Week Wise OT Hours'!$G652,'MO Store'!$A:$A,0))</f>
        <v>Brittanie Braggs</v>
      </c>
      <c r="E652" s="39" t="str">
        <f>INDEX('MO Store'!B:B,MATCH('Week Wise OT Hours'!$G652,'MO Store'!$A:$A,0))</f>
        <v>Houston South West</v>
      </c>
      <c r="F652" s="39" t="str">
        <f>INDEX('MO Store'!C:C,MATCH('Week Wise OT Hours'!$G652,'MO Store'!$A:$A,0))</f>
        <v>Little York Rd</v>
      </c>
      <c r="G652" s="38">
        <v>217138</v>
      </c>
      <c r="H652" s="40" t="str">
        <f>INDEX('MO Store'!I:I,MATCH('Week Wise OT Hours'!$G652,'MO Store'!$A:$A,0))</f>
        <v>Regular</v>
      </c>
      <c r="I652" s="89" t="s">
        <v>886</v>
      </c>
      <c r="J652" s="90" t="s">
        <v>2764</v>
      </c>
      <c r="K652" s="38">
        <v>0</v>
      </c>
      <c r="L652" s="39">
        <v>0</v>
      </c>
      <c r="M652" s="39">
        <v>0</v>
      </c>
      <c r="N652" s="39">
        <v>0</v>
      </c>
      <c r="O652" s="39">
        <v>0</v>
      </c>
      <c r="P652" s="39">
        <v>0</v>
      </c>
      <c r="Q652" s="39">
        <v>0</v>
      </c>
      <c r="R652" s="39">
        <v>0</v>
      </c>
      <c r="S652" s="39">
        <v>0</v>
      </c>
      <c r="T652" s="39">
        <v>0</v>
      </c>
      <c r="U652" s="39">
        <v>0</v>
      </c>
      <c r="V652" s="39">
        <v>0</v>
      </c>
      <c r="W652" s="39">
        <v>0</v>
      </c>
      <c r="X652" s="39">
        <v>0</v>
      </c>
      <c r="Y652" s="39">
        <v>0</v>
      </c>
      <c r="Z652" s="39">
        <v>0</v>
      </c>
      <c r="AA652" s="39">
        <v>0</v>
      </c>
      <c r="AB652" s="39">
        <v>0</v>
      </c>
      <c r="AC652" s="39">
        <v>0</v>
      </c>
      <c r="AD652" s="39">
        <v>0</v>
      </c>
    </row>
    <row r="653" spans="1:31" x14ac:dyDescent="0.25">
      <c r="A653" s="39" t="str">
        <f>INDEX('MO Store'!D:D,MATCH('Week Wise OT Hours'!$G653,'MO Store'!$A:$A,0))</f>
        <v>Anthony Galichet</v>
      </c>
      <c r="B653" s="39" t="str">
        <f>INDEX('MO Store'!F:F,MATCH('Week Wise OT Hours'!$G653,'MO Store'!$A:$A,0))</f>
        <v>Romio Hamdar</v>
      </c>
      <c r="C653" s="39" t="str">
        <f>INDEX('MO Store'!G:G,MATCH('Week Wise OT Hours'!$G653,'MO Store'!$A:$A,0))</f>
        <v>Carlos Ayala-Level Up</v>
      </c>
      <c r="D653" s="39" t="str">
        <f>INDEX('MO Store'!E:E,MATCH('Week Wise OT Hours'!$G653,'MO Store'!$A:$A,0))</f>
        <v>Brittanie Braggs</v>
      </c>
      <c r="E653" s="39" t="str">
        <f>INDEX('MO Store'!B:B,MATCH('Week Wise OT Hours'!$G653,'MO Store'!$A:$A,0))</f>
        <v>Houston South West</v>
      </c>
      <c r="F653" s="39" t="str">
        <f>INDEX('MO Store'!C:C,MATCH('Week Wise OT Hours'!$G653,'MO Store'!$A:$A,0))</f>
        <v>Westheimer Tanglewilde</v>
      </c>
      <c r="G653" s="38">
        <v>209864</v>
      </c>
      <c r="H653" s="40" t="str">
        <f>INDEX('MO Store'!I:I,MATCH('Week Wise OT Hours'!$G653,'MO Store'!$A:$A,0))</f>
        <v>Regular</v>
      </c>
      <c r="I653" s="89" t="s">
        <v>887</v>
      </c>
      <c r="J653" s="90" t="s">
        <v>1965</v>
      </c>
      <c r="K653" s="38">
        <v>0</v>
      </c>
      <c r="L653" s="39">
        <v>0</v>
      </c>
      <c r="M653" s="39">
        <v>0</v>
      </c>
      <c r="N653" s="39">
        <v>0</v>
      </c>
      <c r="O653" s="39">
        <v>0</v>
      </c>
      <c r="P653" s="39">
        <v>0</v>
      </c>
      <c r="Q653" s="39">
        <v>0</v>
      </c>
      <c r="R653" s="39">
        <v>0</v>
      </c>
      <c r="S653" s="39">
        <v>0</v>
      </c>
      <c r="T653" s="39">
        <v>0</v>
      </c>
      <c r="U653" s="39">
        <v>0</v>
      </c>
      <c r="V653" s="39">
        <v>0</v>
      </c>
      <c r="W653" s="39">
        <v>0</v>
      </c>
      <c r="X653" s="39">
        <v>0</v>
      </c>
      <c r="Y653" s="39">
        <v>0</v>
      </c>
      <c r="Z653" s="39">
        <v>0</v>
      </c>
      <c r="AA653" s="39">
        <v>0</v>
      </c>
      <c r="AB653" s="39">
        <v>0</v>
      </c>
      <c r="AC653" s="39">
        <v>0</v>
      </c>
      <c r="AD653" s="39">
        <v>0</v>
      </c>
    </row>
    <row r="654" spans="1:31" x14ac:dyDescent="0.25">
      <c r="A654" s="39" t="str">
        <f>INDEX('MO Store'!D:D,MATCH('Week Wise OT Hours'!$G654,'MO Store'!$A:$A,0))</f>
        <v>Anthony Galichet</v>
      </c>
      <c r="B654" s="39" t="str">
        <f>INDEX('MO Store'!F:F,MATCH('Week Wise OT Hours'!$G654,'MO Store'!$A:$A,0))</f>
        <v>Romio Hamdar</v>
      </c>
      <c r="C654" s="39" t="str">
        <f>INDEX('MO Store'!G:G,MATCH('Week Wise OT Hours'!$G654,'MO Store'!$A:$A,0))</f>
        <v>Suhail Ishaq</v>
      </c>
      <c r="D654" s="39" t="str">
        <f>INDEX('MO Store'!E:E,MATCH('Week Wise OT Hours'!$G654,'MO Store'!$A:$A,0))</f>
        <v>Brittanie Braggs</v>
      </c>
      <c r="E654" s="39" t="str">
        <f>INDEX('MO Store'!B:B,MATCH('Week Wise OT Hours'!$G654,'MO Store'!$A:$A,0))</f>
        <v>Houston North East</v>
      </c>
      <c r="F654" s="39" t="str">
        <f>INDEX('MO Store'!C:C,MATCH('Week Wise OT Hours'!$G654,'MO Store'!$A:$A,0))</f>
        <v>Riverstone</v>
      </c>
      <c r="G654" s="38">
        <v>207758</v>
      </c>
      <c r="H654" s="40" t="str">
        <f>INDEX('MO Store'!I:I,MATCH('Week Wise OT Hours'!$G654,'MO Store'!$A:$A,0))</f>
        <v>Flagship</v>
      </c>
      <c r="I654" s="89" t="s">
        <v>873</v>
      </c>
      <c r="J654" s="90" t="s">
        <v>2765</v>
      </c>
      <c r="K654" s="38">
        <v>0</v>
      </c>
      <c r="L654" s="39">
        <v>0</v>
      </c>
      <c r="M654" s="39">
        <v>0</v>
      </c>
      <c r="N654" s="39">
        <v>0</v>
      </c>
      <c r="O654" s="39">
        <v>0</v>
      </c>
      <c r="P654" s="39">
        <v>0</v>
      </c>
      <c r="Q654" s="39">
        <v>0</v>
      </c>
      <c r="R654" s="39">
        <v>0</v>
      </c>
      <c r="S654" s="39">
        <v>0</v>
      </c>
      <c r="T654" s="39">
        <v>0</v>
      </c>
      <c r="U654" s="39">
        <v>0</v>
      </c>
      <c r="V654" s="39">
        <v>0</v>
      </c>
      <c r="W654" s="39">
        <v>0</v>
      </c>
      <c r="X654" s="39">
        <v>0</v>
      </c>
      <c r="Y654" s="39">
        <v>0</v>
      </c>
      <c r="Z654" s="39">
        <v>0</v>
      </c>
      <c r="AA654" s="39">
        <v>0</v>
      </c>
      <c r="AB654" s="39">
        <v>0</v>
      </c>
      <c r="AC654" s="39">
        <v>0</v>
      </c>
      <c r="AD654" s="39">
        <v>0</v>
      </c>
    </row>
    <row r="655" spans="1:31" x14ac:dyDescent="0.25">
      <c r="A655" s="39" t="str">
        <f>INDEX('MO Store'!D:D,MATCH('Week Wise OT Hours'!$G655,'MO Store'!$A:$A,0))</f>
        <v>Anthony Galichet</v>
      </c>
      <c r="B655" s="39" t="str">
        <f>INDEX('MO Store'!F:F,MATCH('Week Wise OT Hours'!$G655,'MO Store'!$A:$A,0))</f>
        <v>No SD</v>
      </c>
      <c r="C655" s="39" t="str">
        <f>INDEX('MO Store'!G:G,MATCH('Week Wise OT Hours'!$G655,'MO Store'!$A:$A,0))</f>
        <v>North Carolina Market - No TM</v>
      </c>
      <c r="D655" s="39" t="str">
        <f>INDEX('MO Store'!E:E,MATCH('Week Wise OT Hours'!$G655,'MO Store'!$A:$A,0))</f>
        <v>Brittanie Braggs</v>
      </c>
      <c r="E655" s="39" t="str">
        <f>INDEX('MO Store'!B:B,MATCH('Week Wise OT Hours'!$G655,'MO Store'!$A:$A,0))</f>
        <v>North Carolina</v>
      </c>
      <c r="F655" s="39" t="str">
        <f>INDEX('MO Store'!C:C,MATCH('Week Wise OT Hours'!$G655,'MO Store'!$A:$A,0))</f>
        <v>Winterville NC</v>
      </c>
      <c r="G655" s="38">
        <v>177547</v>
      </c>
      <c r="H655" s="40" t="str">
        <f>INDEX('MO Store'!I:I,MATCH('Week Wise OT Hours'!$G655,'MO Store'!$A:$A,0))</f>
        <v>Regular</v>
      </c>
      <c r="I655" s="89" t="s">
        <v>881</v>
      </c>
      <c r="J655" s="90" t="s">
        <v>2766</v>
      </c>
      <c r="K655" s="38">
        <v>0</v>
      </c>
      <c r="L655" s="39">
        <v>0</v>
      </c>
      <c r="M655" s="39">
        <v>0</v>
      </c>
      <c r="N655" s="39">
        <v>0</v>
      </c>
      <c r="O655" s="39">
        <v>0</v>
      </c>
      <c r="P655" s="39">
        <v>0</v>
      </c>
      <c r="Q655" s="39">
        <v>0</v>
      </c>
      <c r="R655" s="39">
        <v>0</v>
      </c>
      <c r="S655" s="39">
        <v>0</v>
      </c>
      <c r="T655" s="39">
        <v>0</v>
      </c>
      <c r="U655" s="39">
        <v>0</v>
      </c>
      <c r="V655" s="39">
        <v>0</v>
      </c>
      <c r="W655" s="39">
        <v>0</v>
      </c>
      <c r="X655" s="39">
        <v>0</v>
      </c>
      <c r="Y655" s="39">
        <v>0</v>
      </c>
      <c r="Z655" s="39">
        <v>0</v>
      </c>
      <c r="AA655" s="39">
        <v>0</v>
      </c>
      <c r="AB655" s="39">
        <v>0</v>
      </c>
      <c r="AC655" s="39">
        <v>0</v>
      </c>
      <c r="AD655" s="39">
        <v>0</v>
      </c>
    </row>
    <row r="656" spans="1:31" x14ac:dyDescent="0.25">
      <c r="A656" s="39" t="str">
        <f>INDEX('MO Store'!D:D,MATCH('Week Wise OT Hours'!$G656,'MO Store'!$A:$A,0))</f>
        <v>Anthony Galichet</v>
      </c>
      <c r="B656" s="39" t="str">
        <f>INDEX('MO Store'!F:F,MATCH('Week Wise OT Hours'!$G656,'MO Store'!$A:$A,0))</f>
        <v>No SD</v>
      </c>
      <c r="C656" s="39" t="str">
        <f>INDEX('MO Store'!G:G,MATCH('Week Wise OT Hours'!$G656,'MO Store'!$A:$A,0))</f>
        <v>North Carolina Market - No TM</v>
      </c>
      <c r="D656" s="39" t="str">
        <f>INDEX('MO Store'!E:E,MATCH('Week Wise OT Hours'!$G656,'MO Store'!$A:$A,0))</f>
        <v>Brittanie Braggs</v>
      </c>
      <c r="E656" s="39" t="str">
        <f>INDEX('MO Store'!B:B,MATCH('Week Wise OT Hours'!$G656,'MO Store'!$A:$A,0))</f>
        <v>North Carolina</v>
      </c>
      <c r="F656" s="39" t="str">
        <f>INDEX('MO Store'!C:C,MATCH('Week Wise OT Hours'!$G656,'MO Store'!$A:$A,0))</f>
        <v>Reidsville Rd</v>
      </c>
      <c r="G656" s="38">
        <v>220742</v>
      </c>
      <c r="H656" s="40" t="str">
        <f>INDEX('MO Store'!I:I,MATCH('Week Wise OT Hours'!$G656,'MO Store'!$A:$A,0))</f>
        <v>Focus</v>
      </c>
      <c r="I656" s="89" t="s">
        <v>796</v>
      </c>
      <c r="J656" s="90" t="s">
        <v>2147</v>
      </c>
      <c r="K656" s="38">
        <v>0</v>
      </c>
      <c r="L656" s="39">
        <v>0</v>
      </c>
      <c r="M656" s="39">
        <v>0</v>
      </c>
      <c r="N656" s="39">
        <v>0</v>
      </c>
      <c r="O656" s="39">
        <v>0</v>
      </c>
      <c r="P656" s="39">
        <v>0</v>
      </c>
      <c r="Q656" s="39">
        <v>0</v>
      </c>
      <c r="R656" s="39">
        <v>0</v>
      </c>
      <c r="S656" s="39">
        <v>0</v>
      </c>
      <c r="T656" s="39">
        <v>0</v>
      </c>
      <c r="U656" s="39">
        <v>0</v>
      </c>
      <c r="V656" s="39">
        <v>0</v>
      </c>
      <c r="W656" s="39">
        <v>0</v>
      </c>
      <c r="X656" s="39">
        <v>0</v>
      </c>
      <c r="Y656" s="39">
        <v>0</v>
      </c>
      <c r="Z656" s="39">
        <v>0</v>
      </c>
      <c r="AA656" s="39">
        <v>0</v>
      </c>
      <c r="AB656" s="39">
        <v>0</v>
      </c>
      <c r="AC656" s="39">
        <v>0</v>
      </c>
      <c r="AD656" s="39">
        <v>0</v>
      </c>
    </row>
    <row r="657" spans="1:30" x14ac:dyDescent="0.25">
      <c r="A657" s="39" t="str">
        <f>INDEX('MO Store'!D:D,MATCH('Week Wise OT Hours'!$G657,'MO Store'!$A:$A,0))</f>
        <v>Anthony Galichet</v>
      </c>
      <c r="B657" s="39" t="str">
        <f>INDEX('MO Store'!F:F,MATCH('Week Wise OT Hours'!$G657,'MO Store'!$A:$A,0))</f>
        <v>Romio Hamdar</v>
      </c>
      <c r="C657" s="39" t="str">
        <f>INDEX('MO Store'!G:G,MATCH('Week Wise OT Hours'!$G657,'MO Store'!$A:$A,0))</f>
        <v>Carlos Ayala-Level Up</v>
      </c>
      <c r="D657" s="39" t="str">
        <f>INDEX('MO Store'!E:E,MATCH('Week Wise OT Hours'!$G657,'MO Store'!$A:$A,0))</f>
        <v>Brittanie Braggs</v>
      </c>
      <c r="E657" s="39" t="str">
        <f>INDEX('MO Store'!B:B,MATCH('Week Wise OT Hours'!$G657,'MO Store'!$A:$A,0))</f>
        <v>Houston South West</v>
      </c>
      <c r="F657" s="39" t="str">
        <f>INDEX('MO Store'!C:C,MATCH('Week Wise OT Hours'!$G657,'MO Store'!$A:$A,0))</f>
        <v>Kingsbridge</v>
      </c>
      <c r="G657" s="38">
        <v>209862</v>
      </c>
      <c r="H657" s="40" t="str">
        <f>INDEX('MO Store'!I:I,MATCH('Week Wise OT Hours'!$G657,'MO Store'!$A:$A,0))</f>
        <v>Regular</v>
      </c>
      <c r="I657" s="89" t="s">
        <v>765</v>
      </c>
      <c r="J657" s="90" t="s">
        <v>2149</v>
      </c>
      <c r="K657" s="38">
        <v>0</v>
      </c>
      <c r="L657" s="39">
        <v>0</v>
      </c>
      <c r="M657" s="39">
        <v>0</v>
      </c>
      <c r="N657" s="39">
        <v>0</v>
      </c>
      <c r="O657" s="39">
        <v>0</v>
      </c>
      <c r="P657" s="39">
        <v>0</v>
      </c>
      <c r="Q657" s="39">
        <v>0</v>
      </c>
      <c r="R657" s="39">
        <v>0</v>
      </c>
      <c r="S657" s="39">
        <v>0</v>
      </c>
      <c r="T657" s="39">
        <v>1.49</v>
      </c>
      <c r="U657" s="39">
        <v>1.24</v>
      </c>
      <c r="V657" s="39">
        <v>0.51</v>
      </c>
      <c r="W657" s="39">
        <v>0.81</v>
      </c>
      <c r="X657" s="39">
        <v>0</v>
      </c>
      <c r="Y657" s="39">
        <v>0</v>
      </c>
      <c r="Z657" s="39">
        <v>1.35</v>
      </c>
      <c r="AA657" s="39">
        <v>1.22</v>
      </c>
      <c r="AB657" s="39">
        <v>0</v>
      </c>
      <c r="AC657" s="39">
        <v>0</v>
      </c>
      <c r="AD657" s="39">
        <v>0.25</v>
      </c>
    </row>
    <row r="658" spans="1:30" x14ac:dyDescent="0.25">
      <c r="A658" s="39" t="str">
        <f>INDEX('MO Store'!D:D,MATCH('Week Wise OT Hours'!$G658,'MO Store'!$A:$A,0))</f>
        <v>Anthony Galichet</v>
      </c>
      <c r="B658" s="39" t="str">
        <f>INDEX('MO Store'!F:F,MATCH('Week Wise OT Hours'!$G658,'MO Store'!$A:$A,0))</f>
        <v>Romio Hamdar</v>
      </c>
      <c r="C658" s="39" t="str">
        <f>INDEX('MO Store'!G:G,MATCH('Week Wise OT Hours'!$G658,'MO Store'!$A:$A,0))</f>
        <v>Colorado Market - No TM</v>
      </c>
      <c r="D658" s="39" t="str">
        <f>INDEX('MO Store'!E:E,MATCH('Week Wise OT Hours'!$G658,'MO Store'!$A:$A,0))</f>
        <v>Brittanie Braggs</v>
      </c>
      <c r="E658" s="39" t="str">
        <f>INDEX('MO Store'!B:B,MATCH('Week Wise OT Hours'!$G658,'MO Store'!$A:$A,0))</f>
        <v>Colorado</v>
      </c>
      <c r="F658" s="39" t="str">
        <f>INDEX('MO Store'!C:C,MATCH('Week Wise OT Hours'!$G658,'MO Store'!$A:$A,0))</f>
        <v>Grand View Market Place</v>
      </c>
      <c r="G658" s="38">
        <v>210924</v>
      </c>
      <c r="H658" s="40" t="str">
        <f>INDEX('MO Store'!I:I,MATCH('Week Wise OT Hours'!$G658,'MO Store'!$A:$A,0))</f>
        <v>Regular</v>
      </c>
      <c r="I658" s="89" t="s">
        <v>889</v>
      </c>
      <c r="J658" s="90" t="s">
        <v>2767</v>
      </c>
      <c r="K658" s="38">
        <v>0</v>
      </c>
      <c r="L658" s="39">
        <v>0</v>
      </c>
      <c r="M658" s="39">
        <v>0</v>
      </c>
      <c r="N658" s="39">
        <v>0</v>
      </c>
      <c r="O658" s="39">
        <v>0</v>
      </c>
      <c r="P658" s="39">
        <v>0</v>
      </c>
      <c r="Q658" s="39">
        <v>0</v>
      </c>
      <c r="R658" s="39">
        <v>0</v>
      </c>
      <c r="S658" s="39">
        <v>0</v>
      </c>
      <c r="T658" s="39">
        <v>0</v>
      </c>
      <c r="U658" s="39">
        <v>0</v>
      </c>
      <c r="V658" s="39">
        <v>0</v>
      </c>
      <c r="W658" s="39">
        <v>0</v>
      </c>
      <c r="X658" s="39">
        <v>0</v>
      </c>
      <c r="Y658" s="39">
        <v>0</v>
      </c>
      <c r="Z658" s="39">
        <v>0</v>
      </c>
      <c r="AA658" s="39">
        <v>0</v>
      </c>
      <c r="AB658" s="39">
        <v>0</v>
      </c>
      <c r="AC658" s="39">
        <v>0</v>
      </c>
      <c r="AD658" s="39">
        <v>0</v>
      </c>
    </row>
    <row r="659" spans="1:30" x14ac:dyDescent="0.25">
      <c r="A659" s="39" t="str">
        <f>INDEX('MO Store'!D:D,MATCH('Week Wise OT Hours'!$G659,'MO Store'!$A:$A,0))</f>
        <v>Anthony Galichet</v>
      </c>
      <c r="B659" s="39" t="str">
        <f>INDEX('MO Store'!F:F,MATCH('Week Wise OT Hours'!$G659,'MO Store'!$A:$A,0))</f>
        <v>Romio Hamdar</v>
      </c>
      <c r="C659" s="39" t="str">
        <f>INDEX('MO Store'!G:G,MATCH('Week Wise OT Hours'!$G659,'MO Store'!$A:$A,0))</f>
        <v>Colorado Market - No TM</v>
      </c>
      <c r="D659" s="39" t="str">
        <f>INDEX('MO Store'!E:E,MATCH('Week Wise OT Hours'!$G659,'MO Store'!$A:$A,0))</f>
        <v>Brittanie Braggs</v>
      </c>
      <c r="E659" s="39" t="str">
        <f>INDEX('MO Store'!B:B,MATCH('Week Wise OT Hours'!$G659,'MO Store'!$A:$A,0))</f>
        <v>Colorado</v>
      </c>
      <c r="F659" s="39" t="str">
        <f>INDEX('MO Store'!C:C,MATCH('Week Wise OT Hours'!$G659,'MO Store'!$A:$A,0))</f>
        <v>Sand Hill</v>
      </c>
      <c r="G659" s="38">
        <v>195709</v>
      </c>
      <c r="H659" s="40" t="str">
        <f>INDEX('MO Store'!I:I,MATCH('Week Wise OT Hours'!$G659,'MO Store'!$A:$A,0))</f>
        <v>Focus</v>
      </c>
      <c r="I659" s="89" t="s">
        <v>882</v>
      </c>
      <c r="J659" s="90" t="s">
        <v>2768</v>
      </c>
      <c r="K659" s="38">
        <v>0</v>
      </c>
      <c r="L659" s="39">
        <v>0</v>
      </c>
      <c r="M659" s="39">
        <v>0</v>
      </c>
      <c r="N659" s="39">
        <v>0</v>
      </c>
      <c r="O659" s="39">
        <v>0</v>
      </c>
      <c r="P659" s="39">
        <v>0</v>
      </c>
      <c r="Q659" s="39">
        <v>0</v>
      </c>
      <c r="R659" s="39">
        <v>0</v>
      </c>
      <c r="S659" s="39">
        <v>0</v>
      </c>
      <c r="T659" s="39">
        <v>0</v>
      </c>
      <c r="U659" s="39">
        <v>0</v>
      </c>
      <c r="V659" s="39">
        <v>0</v>
      </c>
      <c r="W659" s="39">
        <v>0</v>
      </c>
      <c r="X659" s="39">
        <v>0</v>
      </c>
      <c r="Y659" s="39">
        <v>0</v>
      </c>
      <c r="Z659" s="39">
        <v>0</v>
      </c>
      <c r="AA659" s="39">
        <v>0</v>
      </c>
      <c r="AB659" s="39">
        <v>0</v>
      </c>
      <c r="AC659" s="39">
        <v>0</v>
      </c>
      <c r="AD659" s="39">
        <v>0</v>
      </c>
    </row>
    <row r="660" spans="1:30" x14ac:dyDescent="0.25">
      <c r="A660" s="39" t="str">
        <f>INDEX('MO Store'!D:D,MATCH('Week Wise OT Hours'!$G660,'MO Store'!$A:$A,0))</f>
        <v>Anthony Galichet</v>
      </c>
      <c r="B660" s="39" t="str">
        <f>INDEX('MO Store'!F:F,MATCH('Week Wise OT Hours'!$G660,'MO Store'!$A:$A,0))</f>
        <v>No SD</v>
      </c>
      <c r="C660" s="39" t="str">
        <f>INDEX('MO Store'!G:G,MATCH('Week Wise OT Hours'!$G660,'MO Store'!$A:$A,0))</f>
        <v>Jayme Roraff</v>
      </c>
      <c r="D660" s="39" t="str">
        <f>INDEX('MO Store'!E:E,MATCH('Week Wise OT Hours'!$G660,'MO Store'!$A:$A,0))</f>
        <v>Brittanie Braggs</v>
      </c>
      <c r="E660" s="39" t="str">
        <f>INDEX('MO Store'!B:B,MATCH('Week Wise OT Hours'!$G660,'MO Store'!$A:$A,0))</f>
        <v>Wisconsin East</v>
      </c>
      <c r="F660" s="39" t="str">
        <f>INDEX('MO Store'!C:C,MATCH('Week Wise OT Hours'!$G660,'MO Store'!$A:$A,0))</f>
        <v>FOND DU LAC</v>
      </c>
      <c r="G660" s="38">
        <v>211318</v>
      </c>
      <c r="H660" s="40" t="str">
        <f>INDEX('MO Store'!I:I,MATCH('Week Wise OT Hours'!$G660,'MO Store'!$A:$A,0))</f>
        <v>Battleship</v>
      </c>
      <c r="I660" s="89" t="s">
        <v>874</v>
      </c>
      <c r="J660" s="90" t="s">
        <v>2189</v>
      </c>
      <c r="K660" s="38">
        <v>0</v>
      </c>
      <c r="L660" s="39">
        <v>0</v>
      </c>
      <c r="M660" s="39">
        <v>0</v>
      </c>
      <c r="N660" s="39">
        <v>0</v>
      </c>
      <c r="O660" s="39">
        <v>0</v>
      </c>
      <c r="P660" s="39">
        <v>0</v>
      </c>
      <c r="Q660" s="39">
        <v>0</v>
      </c>
      <c r="R660" s="39">
        <v>0</v>
      </c>
      <c r="S660" s="39">
        <v>0</v>
      </c>
      <c r="T660" s="39">
        <v>0</v>
      </c>
      <c r="U660" s="39">
        <v>0</v>
      </c>
      <c r="V660" s="39">
        <v>0</v>
      </c>
      <c r="W660" s="39">
        <v>0</v>
      </c>
      <c r="X660" s="39">
        <v>0.36</v>
      </c>
      <c r="Y660" s="39">
        <v>0</v>
      </c>
      <c r="Z660" s="39">
        <v>0</v>
      </c>
      <c r="AA660" s="39">
        <v>0</v>
      </c>
      <c r="AB660" s="39">
        <v>0</v>
      </c>
      <c r="AC660" s="39">
        <v>0</v>
      </c>
      <c r="AD660" s="39">
        <v>0</v>
      </c>
    </row>
    <row r="661" spans="1:30" x14ac:dyDescent="0.25">
      <c r="A661" s="39" t="str">
        <f>INDEX('MO Store'!D:D,MATCH('Week Wise OT Hours'!$G661,'MO Store'!$A:$A,0))</f>
        <v>Anthony Galichet</v>
      </c>
      <c r="B661" s="39" t="str">
        <f>INDEX('MO Store'!F:F,MATCH('Week Wise OT Hours'!$G661,'MO Store'!$A:$A,0))</f>
        <v>Romio Hamdar</v>
      </c>
      <c r="C661" s="39" t="str">
        <f>INDEX('MO Store'!G:G,MATCH('Week Wise OT Hours'!$G661,'MO Store'!$A:$A,0))</f>
        <v>Colorado Market - No TM</v>
      </c>
      <c r="D661" s="39" t="str">
        <f>INDEX('MO Store'!E:E,MATCH('Week Wise OT Hours'!$G661,'MO Store'!$A:$A,0))</f>
        <v>Brittanie Braggs</v>
      </c>
      <c r="E661" s="39" t="str">
        <f>INDEX('MO Store'!B:B,MATCH('Week Wise OT Hours'!$G661,'MO Store'!$A:$A,0))</f>
        <v>Colorado</v>
      </c>
      <c r="F661" s="39" t="str">
        <f>INDEX('MO Store'!C:C,MATCH('Week Wise OT Hours'!$G661,'MO Store'!$A:$A,0))</f>
        <v>Interquest</v>
      </c>
      <c r="G661" s="38">
        <v>241356</v>
      </c>
      <c r="H661" s="40" t="str">
        <f>INDEX('MO Store'!I:I,MATCH('Week Wise OT Hours'!$G661,'MO Store'!$A:$A,0))</f>
        <v>Regular</v>
      </c>
      <c r="I661" s="89" t="s">
        <v>865</v>
      </c>
      <c r="J661" s="90" t="s">
        <v>2769</v>
      </c>
      <c r="K661" s="38">
        <v>0</v>
      </c>
      <c r="L661" s="39">
        <v>0</v>
      </c>
      <c r="M661" s="39">
        <v>0</v>
      </c>
      <c r="N661" s="39">
        <v>0</v>
      </c>
      <c r="O661" s="39">
        <v>0</v>
      </c>
      <c r="P661" s="39">
        <v>0</v>
      </c>
      <c r="Q661" s="39">
        <v>0</v>
      </c>
      <c r="R661" s="39">
        <v>0</v>
      </c>
      <c r="S661" s="39">
        <v>0</v>
      </c>
      <c r="T661" s="39">
        <v>0</v>
      </c>
      <c r="U661" s="39">
        <v>0</v>
      </c>
      <c r="V661" s="39">
        <v>0</v>
      </c>
      <c r="W661" s="39">
        <v>0</v>
      </c>
      <c r="X661" s="39">
        <v>0</v>
      </c>
      <c r="Y661" s="39">
        <v>0</v>
      </c>
      <c r="Z661" s="39">
        <v>0</v>
      </c>
      <c r="AA661" s="39">
        <v>0</v>
      </c>
      <c r="AB661" s="39">
        <v>0</v>
      </c>
      <c r="AC661" s="39">
        <v>0</v>
      </c>
      <c r="AD661" s="39">
        <v>0</v>
      </c>
    </row>
    <row r="662" spans="1:30" x14ac:dyDescent="0.25">
      <c r="A662" s="39" t="str">
        <f>INDEX('MO Store'!D:D,MATCH('Week Wise OT Hours'!$G662,'MO Store'!$A:$A,0))</f>
        <v>Anthony Galichet</v>
      </c>
      <c r="B662" s="39" t="str">
        <f>INDEX('MO Store'!F:F,MATCH('Week Wise OT Hours'!$G662,'MO Store'!$A:$A,0))</f>
        <v>Romio Hamdar</v>
      </c>
      <c r="C662" s="39" t="str">
        <f>INDEX('MO Store'!G:G,MATCH('Week Wise OT Hours'!$G662,'MO Store'!$A:$A,0))</f>
        <v>Isreal Gomez- Level Up</v>
      </c>
      <c r="D662" s="39" t="str">
        <f>INDEX('MO Store'!E:E,MATCH('Week Wise OT Hours'!$G662,'MO Store'!$A:$A,0))</f>
        <v>Brittanie Braggs</v>
      </c>
      <c r="E662" s="39" t="str">
        <f>INDEX('MO Store'!B:B,MATCH('Week Wise OT Hours'!$G662,'MO Store'!$A:$A,0))</f>
        <v>Houston East</v>
      </c>
      <c r="F662" s="39" t="str">
        <f>INDEX('MO Store'!C:C,MATCH('Week Wise OT Hours'!$G662,'MO Store'!$A:$A,0))</f>
        <v>Baytown</v>
      </c>
      <c r="G662" s="38">
        <v>219201</v>
      </c>
      <c r="H662" s="40" t="str">
        <f>INDEX('MO Store'!I:I,MATCH('Week Wise OT Hours'!$G662,'MO Store'!$A:$A,0))</f>
        <v>Regular</v>
      </c>
      <c r="I662" s="89" t="s">
        <v>803</v>
      </c>
      <c r="J662" s="90" t="s">
        <v>2023</v>
      </c>
      <c r="K662" s="38">
        <v>0</v>
      </c>
      <c r="L662" s="39">
        <v>0</v>
      </c>
      <c r="M662" s="39">
        <v>0</v>
      </c>
      <c r="N662" s="39">
        <v>0</v>
      </c>
      <c r="O662" s="39">
        <v>0</v>
      </c>
      <c r="P662" s="39">
        <v>0</v>
      </c>
      <c r="Q662" s="39">
        <v>0</v>
      </c>
      <c r="R662" s="39">
        <v>0</v>
      </c>
      <c r="S662" s="39">
        <v>0</v>
      </c>
      <c r="T662" s="39">
        <v>0</v>
      </c>
      <c r="U662" s="39">
        <v>0</v>
      </c>
      <c r="V662" s="39">
        <v>0</v>
      </c>
      <c r="W662" s="39">
        <v>0</v>
      </c>
      <c r="X662" s="39">
        <v>0</v>
      </c>
      <c r="Y662" s="39">
        <v>0</v>
      </c>
      <c r="Z662" s="39">
        <v>0</v>
      </c>
      <c r="AA662" s="39">
        <v>0</v>
      </c>
      <c r="AB662" s="39">
        <v>2.67</v>
      </c>
      <c r="AC662" s="39">
        <v>5.76</v>
      </c>
      <c r="AD662" s="39">
        <v>0</v>
      </c>
    </row>
    <row r="663" spans="1:30" x14ac:dyDescent="0.25">
      <c r="A663" s="39" t="str">
        <f>INDEX('MO Store'!D:D,MATCH('Week Wise OT Hours'!$G663,'MO Store'!$A:$A,0))</f>
        <v>Anthony Galichet</v>
      </c>
      <c r="B663" s="39" t="str">
        <f>INDEX('MO Store'!F:F,MATCH('Week Wise OT Hours'!$G663,'MO Store'!$A:$A,0))</f>
        <v>Romio Hamdar</v>
      </c>
      <c r="C663" s="39" t="str">
        <f>INDEX('MO Store'!G:G,MATCH('Week Wise OT Hours'!$G663,'MO Store'!$A:$A,0))</f>
        <v>Colorado Market - No TM</v>
      </c>
      <c r="D663" s="39" t="str">
        <f>INDEX('MO Store'!E:E,MATCH('Week Wise OT Hours'!$G663,'MO Store'!$A:$A,0))</f>
        <v>Brittanie Braggs</v>
      </c>
      <c r="E663" s="39" t="str">
        <f>INDEX('MO Store'!B:B,MATCH('Week Wise OT Hours'!$G663,'MO Store'!$A:$A,0))</f>
        <v>Colorado</v>
      </c>
      <c r="F663" s="39" t="str">
        <f>INDEX('MO Store'!C:C,MATCH('Week Wise OT Hours'!$G663,'MO Store'!$A:$A,0))</f>
        <v>Briargate</v>
      </c>
      <c r="G663" s="38">
        <v>178937</v>
      </c>
      <c r="H663" s="40" t="str">
        <f>INDEX('MO Store'!I:I,MATCH('Week Wise OT Hours'!$G663,'MO Store'!$A:$A,0))</f>
        <v>Regular</v>
      </c>
      <c r="I663" s="89" t="s">
        <v>824</v>
      </c>
      <c r="J663" s="90" t="s">
        <v>2098</v>
      </c>
      <c r="K663" s="38">
        <v>0</v>
      </c>
      <c r="L663" s="39">
        <v>0</v>
      </c>
      <c r="M663" s="39">
        <v>0</v>
      </c>
      <c r="N663" s="39">
        <v>0</v>
      </c>
      <c r="O663" s="39">
        <v>0</v>
      </c>
      <c r="P663" s="39">
        <v>0</v>
      </c>
      <c r="Q663" s="39">
        <v>0</v>
      </c>
      <c r="R663" s="39">
        <v>0</v>
      </c>
      <c r="S663" s="39">
        <v>0</v>
      </c>
      <c r="T663" s="39">
        <v>0</v>
      </c>
      <c r="U663" s="39">
        <v>0</v>
      </c>
      <c r="V663" s="39">
        <v>0</v>
      </c>
      <c r="W663" s="39">
        <v>0</v>
      </c>
      <c r="X663" s="39">
        <v>0</v>
      </c>
      <c r="Y663" s="39">
        <v>0</v>
      </c>
      <c r="Z663" s="39">
        <v>0</v>
      </c>
      <c r="AA663" s="39">
        <v>0</v>
      </c>
      <c r="AB663" s="39">
        <v>0</v>
      </c>
      <c r="AC663" s="39">
        <v>0</v>
      </c>
      <c r="AD663" s="39">
        <v>0</v>
      </c>
    </row>
    <row r="664" spans="1:30" x14ac:dyDescent="0.25">
      <c r="A664" s="39" t="str">
        <f>INDEX('MO Store'!D:D,MATCH('Week Wise OT Hours'!$G664,'MO Store'!$A:$A,0))</f>
        <v>Anthony Galichet</v>
      </c>
      <c r="B664" s="39" t="str">
        <f>INDEX('MO Store'!F:F,MATCH('Week Wise OT Hours'!$G664,'MO Store'!$A:$A,0))</f>
        <v>Romio Hamdar</v>
      </c>
      <c r="C664" s="39" t="str">
        <f>INDEX('MO Store'!G:G,MATCH('Week Wise OT Hours'!$G664,'MO Store'!$A:$A,0))</f>
        <v>Suhail Ishaq</v>
      </c>
      <c r="D664" s="39" t="str">
        <f>INDEX('MO Store'!E:E,MATCH('Week Wise OT Hours'!$G664,'MO Store'!$A:$A,0))</f>
        <v>Brittanie Braggs</v>
      </c>
      <c r="E664" s="39" t="str">
        <f>INDEX('MO Store'!B:B,MATCH('Week Wise OT Hours'!$G664,'MO Store'!$A:$A,0))</f>
        <v>Houston North East</v>
      </c>
      <c r="F664" s="39" t="str">
        <f>INDEX('MO Store'!C:C,MATCH('Week Wise OT Hours'!$G664,'MO Store'!$A:$A,0))</f>
        <v>FUQUA Ave</v>
      </c>
      <c r="G664" s="38">
        <v>209867</v>
      </c>
      <c r="H664" s="40" t="str">
        <f>INDEX('MO Store'!I:I,MATCH('Week Wise OT Hours'!$G664,'MO Store'!$A:$A,0))</f>
        <v>Regular</v>
      </c>
      <c r="I664" s="89" t="s">
        <v>869</v>
      </c>
      <c r="J664" s="90" t="s">
        <v>2148</v>
      </c>
      <c r="K664" s="38">
        <v>0</v>
      </c>
      <c r="L664" s="39">
        <v>0</v>
      </c>
      <c r="M664" s="39">
        <v>4.3099999999999996</v>
      </c>
      <c r="N664" s="39">
        <v>0</v>
      </c>
      <c r="O664" s="39">
        <v>0</v>
      </c>
      <c r="P664" s="39">
        <v>0</v>
      </c>
      <c r="Q664" s="39">
        <v>0</v>
      </c>
      <c r="R664" s="39">
        <v>0</v>
      </c>
      <c r="S664" s="39">
        <v>0</v>
      </c>
      <c r="T664" s="39">
        <v>0</v>
      </c>
      <c r="U664" s="39">
        <v>0</v>
      </c>
      <c r="V664" s="39">
        <v>0</v>
      </c>
      <c r="W664" s="39">
        <v>0</v>
      </c>
      <c r="X664" s="39">
        <v>0</v>
      </c>
      <c r="Y664" s="39">
        <v>0</v>
      </c>
      <c r="Z664" s="39">
        <v>0</v>
      </c>
      <c r="AA664" s="39">
        <v>0</v>
      </c>
      <c r="AB664" s="39">
        <v>0</v>
      </c>
      <c r="AC664" s="39">
        <v>7.0000000000000007E-2</v>
      </c>
      <c r="AD664" s="39">
        <v>0</v>
      </c>
    </row>
    <row r="665" spans="1:30" x14ac:dyDescent="0.25">
      <c r="A665" s="39" t="str">
        <f>INDEX('MO Store'!D:D,MATCH('Week Wise OT Hours'!$G665,'MO Store'!$A:$A,0))</f>
        <v>Anthony Galichet</v>
      </c>
      <c r="B665" s="39" t="str">
        <f>INDEX('MO Store'!F:F,MATCH('Week Wise OT Hours'!$G665,'MO Store'!$A:$A,0))</f>
        <v>Romio Hamdar</v>
      </c>
      <c r="C665" s="39" t="str">
        <f>INDEX('MO Store'!G:G,MATCH('Week Wise OT Hours'!$G665,'MO Store'!$A:$A,0))</f>
        <v>Colorado Market - No TM</v>
      </c>
      <c r="D665" s="39" t="str">
        <f>INDEX('MO Store'!E:E,MATCH('Week Wise OT Hours'!$G665,'MO Store'!$A:$A,0))</f>
        <v>Brittanie Braggs</v>
      </c>
      <c r="E665" s="39" t="str">
        <f>INDEX('MO Store'!B:B,MATCH('Week Wise OT Hours'!$G665,'MO Store'!$A:$A,0))</f>
        <v>Colorado</v>
      </c>
      <c r="F665" s="39" t="str">
        <f>INDEX('MO Store'!C:C,MATCH('Week Wise OT Hours'!$G665,'MO Store'!$A:$A,0))</f>
        <v>Briargate</v>
      </c>
      <c r="G665" s="38">
        <v>178937</v>
      </c>
      <c r="H665" s="40" t="str">
        <f>INDEX('MO Store'!I:I,MATCH('Week Wise OT Hours'!$G665,'MO Store'!$A:$A,0))</f>
        <v>Regular</v>
      </c>
      <c r="I665" s="89" t="s">
        <v>893</v>
      </c>
      <c r="J665" s="90" t="s">
        <v>2770</v>
      </c>
      <c r="K665" s="38">
        <v>0</v>
      </c>
      <c r="L665" s="39">
        <v>0</v>
      </c>
      <c r="M665" s="39">
        <v>0</v>
      </c>
      <c r="N665" s="39">
        <v>0</v>
      </c>
      <c r="O665" s="39">
        <v>0</v>
      </c>
      <c r="P665" s="39">
        <v>0</v>
      </c>
      <c r="Q665" s="39">
        <v>0</v>
      </c>
      <c r="R665" s="39">
        <v>0</v>
      </c>
      <c r="S665" s="39">
        <v>0</v>
      </c>
      <c r="T665" s="39">
        <v>0</v>
      </c>
      <c r="U665" s="39">
        <v>0</v>
      </c>
      <c r="V665" s="39">
        <v>0</v>
      </c>
      <c r="W665" s="39">
        <v>0</v>
      </c>
      <c r="X665" s="39">
        <v>0</v>
      </c>
      <c r="Y665" s="39">
        <v>0</v>
      </c>
      <c r="Z665" s="39">
        <v>0</v>
      </c>
      <c r="AA665" s="39">
        <v>0</v>
      </c>
      <c r="AB665" s="39">
        <v>1.76</v>
      </c>
      <c r="AC665" s="39">
        <v>0</v>
      </c>
      <c r="AD665" s="39">
        <v>0</v>
      </c>
    </row>
    <row r="666" spans="1:30" x14ac:dyDescent="0.25">
      <c r="A666" s="39" t="str">
        <f>INDEX('MO Store'!D:D,MATCH('Week Wise OT Hours'!$G666,'MO Store'!$A:$A,0))</f>
        <v>Anthony Galichet</v>
      </c>
      <c r="B666" s="39" t="str">
        <f>INDEX('MO Store'!F:F,MATCH('Week Wise OT Hours'!$G666,'MO Store'!$A:$A,0))</f>
        <v>No SD</v>
      </c>
      <c r="C666" s="39" t="str">
        <f>INDEX('MO Store'!G:G,MATCH('Week Wise OT Hours'!$G666,'MO Store'!$A:$A,0))</f>
        <v>Susu Leong</v>
      </c>
      <c r="D666" s="39" t="str">
        <f>INDEX('MO Store'!E:E,MATCH('Week Wise OT Hours'!$G666,'MO Store'!$A:$A,0))</f>
        <v>Brittanie Braggs</v>
      </c>
      <c r="E666" s="39" t="str">
        <f>INDEX('MO Store'!B:B,MATCH('Week Wise OT Hours'!$G666,'MO Store'!$A:$A,0))</f>
        <v>Arizona</v>
      </c>
      <c r="F666" s="39" t="str">
        <f>INDEX('MO Store'!C:C,MATCH('Week Wise OT Hours'!$G666,'MO Store'!$A:$A,0))</f>
        <v>Tucson Speedway</v>
      </c>
      <c r="G666" s="38">
        <v>155061</v>
      </c>
      <c r="H666" s="40" t="str">
        <f>INDEX('MO Store'!I:I,MATCH('Week Wise OT Hours'!$G666,'MO Store'!$A:$A,0))</f>
        <v>Regular</v>
      </c>
      <c r="I666" s="89" t="s">
        <v>864</v>
      </c>
      <c r="J666" s="90" t="s">
        <v>2771</v>
      </c>
      <c r="K666" s="38">
        <v>0</v>
      </c>
      <c r="L666" s="39">
        <v>0</v>
      </c>
      <c r="M666" s="39">
        <v>0</v>
      </c>
      <c r="N666" s="39">
        <v>0</v>
      </c>
      <c r="O666" s="39">
        <v>0</v>
      </c>
      <c r="P666" s="39">
        <v>0</v>
      </c>
      <c r="Q666" s="39">
        <v>0</v>
      </c>
      <c r="R666" s="39">
        <v>0</v>
      </c>
      <c r="S666" s="39">
        <v>0</v>
      </c>
      <c r="T666" s="39">
        <v>0</v>
      </c>
      <c r="U666" s="39">
        <v>0</v>
      </c>
      <c r="V666" s="39">
        <v>0</v>
      </c>
      <c r="W666" s="39">
        <v>0</v>
      </c>
      <c r="X666" s="39">
        <v>0</v>
      </c>
      <c r="Y666" s="39">
        <v>0</v>
      </c>
      <c r="Z666" s="39">
        <v>0</v>
      </c>
      <c r="AA666" s="39">
        <v>0</v>
      </c>
      <c r="AB666" s="39">
        <v>0</v>
      </c>
      <c r="AC666" s="39">
        <v>0</v>
      </c>
      <c r="AD666" s="39">
        <v>0</v>
      </c>
    </row>
    <row r="667" spans="1:30" x14ac:dyDescent="0.25">
      <c r="A667" s="39" t="str">
        <f>INDEX('MO Store'!D:D,MATCH('Week Wise OT Hours'!$G667,'MO Store'!$A:$A,0))</f>
        <v>Anthony Galichet</v>
      </c>
      <c r="B667" s="39" t="str">
        <f>INDEX('MO Store'!F:F,MATCH('Week Wise OT Hours'!$G667,'MO Store'!$A:$A,0))</f>
        <v>Romio Hamdar</v>
      </c>
      <c r="C667" s="39" t="str">
        <f>INDEX('MO Store'!G:G,MATCH('Week Wise OT Hours'!$G667,'MO Store'!$A:$A,0))</f>
        <v>Colorado Market - No TM</v>
      </c>
      <c r="D667" s="39" t="str">
        <f>INDEX('MO Store'!E:E,MATCH('Week Wise OT Hours'!$G667,'MO Store'!$A:$A,0))</f>
        <v>Brittanie Braggs</v>
      </c>
      <c r="E667" s="39" t="str">
        <f>INDEX('MO Store'!B:B,MATCH('Week Wise OT Hours'!$G667,'MO Store'!$A:$A,0))</f>
        <v>Colorado</v>
      </c>
      <c r="F667" s="39" t="str">
        <f>INDEX('MO Store'!C:C,MATCH('Week Wise OT Hours'!$G667,'MO Store'!$A:$A,0))</f>
        <v>Sand Hill</v>
      </c>
      <c r="G667" s="38">
        <v>195709</v>
      </c>
      <c r="H667" s="40" t="str">
        <f>INDEX('MO Store'!I:I,MATCH('Week Wise OT Hours'!$G667,'MO Store'!$A:$A,0))</f>
        <v>Focus</v>
      </c>
      <c r="I667" s="89" t="s">
        <v>879</v>
      </c>
      <c r="J667" s="90" t="s">
        <v>1990</v>
      </c>
      <c r="K667" s="38">
        <v>0</v>
      </c>
      <c r="L667" s="39">
        <v>0</v>
      </c>
      <c r="M667" s="39">
        <v>0.01</v>
      </c>
      <c r="N667" s="39">
        <v>0.26</v>
      </c>
      <c r="O667" s="39">
        <v>0</v>
      </c>
      <c r="P667" s="39">
        <v>0</v>
      </c>
      <c r="Q667" s="39">
        <v>0</v>
      </c>
      <c r="R667" s="39">
        <v>0</v>
      </c>
      <c r="S667" s="39">
        <v>0</v>
      </c>
      <c r="T667" s="39">
        <v>0.94</v>
      </c>
      <c r="U667" s="39">
        <v>2.36</v>
      </c>
      <c r="V667" s="39">
        <v>1.77</v>
      </c>
      <c r="W667" s="39">
        <v>2.85</v>
      </c>
      <c r="X667" s="39">
        <v>7.72</v>
      </c>
      <c r="Y667" s="39">
        <v>14.59</v>
      </c>
      <c r="Z667" s="39">
        <v>0</v>
      </c>
      <c r="AA667" s="39">
        <v>8.93</v>
      </c>
      <c r="AB667" s="39">
        <v>0.32</v>
      </c>
      <c r="AC667" s="39">
        <v>0</v>
      </c>
      <c r="AD667" s="39">
        <v>0</v>
      </c>
    </row>
    <row r="668" spans="1:30" x14ac:dyDescent="0.25">
      <c r="A668" s="39" t="str">
        <f>INDEX('MO Store'!D:D,MATCH('Week Wise OT Hours'!$G668,'MO Store'!$A:$A,0))</f>
        <v>Anthony Galichet</v>
      </c>
      <c r="B668" s="39" t="str">
        <f>INDEX('MO Store'!F:F,MATCH('Week Wise OT Hours'!$G668,'MO Store'!$A:$A,0))</f>
        <v>Romio Hamdar</v>
      </c>
      <c r="C668" s="39" t="str">
        <f>INDEX('MO Store'!G:G,MATCH('Week Wise OT Hours'!$G668,'MO Store'!$A:$A,0))</f>
        <v>Carlos Ayala-Level Up</v>
      </c>
      <c r="D668" s="39" t="str">
        <f>INDEX('MO Store'!E:E,MATCH('Week Wise OT Hours'!$G668,'MO Store'!$A:$A,0))</f>
        <v>Brittanie Braggs</v>
      </c>
      <c r="E668" s="39" t="str">
        <f>INDEX('MO Store'!B:B,MATCH('Week Wise OT Hours'!$G668,'MO Store'!$A:$A,0))</f>
        <v>Houston South West</v>
      </c>
      <c r="F668" s="39" t="str">
        <f>INDEX('MO Store'!C:C,MATCH('Week Wise OT Hours'!$G668,'MO Store'!$A:$A,0))</f>
        <v>The Grid</v>
      </c>
      <c r="G668" s="38">
        <v>209858</v>
      </c>
      <c r="H668" s="40" t="str">
        <f>INDEX('MO Store'!I:I,MATCH('Week Wise OT Hours'!$G668,'MO Store'!$A:$A,0))</f>
        <v>Battleship</v>
      </c>
      <c r="I668" s="89" t="s">
        <v>891</v>
      </c>
      <c r="J668" s="90" t="s">
        <v>2772</v>
      </c>
      <c r="K668" s="38">
        <v>0</v>
      </c>
      <c r="L668" s="39">
        <v>0</v>
      </c>
      <c r="M668" s="39">
        <v>0</v>
      </c>
      <c r="N668" s="39">
        <v>0</v>
      </c>
      <c r="O668" s="39">
        <v>0</v>
      </c>
      <c r="P668" s="39">
        <v>5.74</v>
      </c>
      <c r="Q668" s="39">
        <v>8.68</v>
      </c>
      <c r="R668" s="39">
        <v>11.139999999999999</v>
      </c>
      <c r="S668" s="39">
        <v>0.28000000000000003</v>
      </c>
      <c r="T668" s="39">
        <v>6.57</v>
      </c>
      <c r="U668" s="39">
        <v>0.72</v>
      </c>
      <c r="V668" s="39">
        <v>0</v>
      </c>
      <c r="W668" s="39">
        <v>1.43</v>
      </c>
      <c r="X668" s="39">
        <v>3.11</v>
      </c>
      <c r="Y668" s="39">
        <v>0</v>
      </c>
      <c r="Z668" s="39">
        <v>0</v>
      </c>
      <c r="AA668" s="39">
        <v>1.38</v>
      </c>
      <c r="AB668" s="39">
        <v>2.08</v>
      </c>
      <c r="AC668" s="39">
        <v>2.0499999999999998</v>
      </c>
      <c r="AD668" s="39">
        <v>0</v>
      </c>
    </row>
    <row r="669" spans="1:30" x14ac:dyDescent="0.25">
      <c r="A669" s="39" t="str">
        <f>INDEX('MO Store'!D:D,MATCH('Week Wise OT Hours'!$G669,'MO Store'!$A:$A,0))</f>
        <v>Anthony Galichet</v>
      </c>
      <c r="B669" s="39" t="str">
        <f>INDEX('MO Store'!F:F,MATCH('Week Wise OT Hours'!$G669,'MO Store'!$A:$A,0))</f>
        <v>Romio Hamdar</v>
      </c>
      <c r="C669" s="39" t="str">
        <f>INDEX('MO Store'!G:G,MATCH('Week Wise OT Hours'!$G669,'MO Store'!$A:$A,0))</f>
        <v>Suhail Ishaq</v>
      </c>
      <c r="D669" s="39" t="str">
        <f>INDEX('MO Store'!E:E,MATCH('Week Wise OT Hours'!$G669,'MO Store'!$A:$A,0))</f>
        <v>Brittanie Braggs</v>
      </c>
      <c r="E669" s="39" t="str">
        <f>INDEX('MO Store'!B:B,MATCH('Week Wise OT Hours'!$G669,'MO Store'!$A:$A,0))</f>
        <v>Houston North East</v>
      </c>
      <c r="F669" s="39" t="str">
        <f>INDEX('MO Store'!C:C,MATCH('Week Wise OT Hours'!$G669,'MO Store'!$A:$A,0))</f>
        <v>Midtown</v>
      </c>
      <c r="G669" s="38">
        <v>176027</v>
      </c>
      <c r="H669" s="40" t="str">
        <f>INDEX('MO Store'!I:I,MATCH('Week Wise OT Hours'!$G669,'MO Store'!$A:$A,0))</f>
        <v>Battleship</v>
      </c>
      <c r="I669" s="89" t="s">
        <v>895</v>
      </c>
      <c r="J669" s="90" t="s">
        <v>2773</v>
      </c>
      <c r="K669" s="38">
        <v>0</v>
      </c>
      <c r="L669" s="39">
        <v>0</v>
      </c>
      <c r="M669" s="39">
        <v>0</v>
      </c>
      <c r="N669" s="39">
        <v>0</v>
      </c>
      <c r="O669" s="39">
        <v>0</v>
      </c>
      <c r="P669" s="39">
        <v>0</v>
      </c>
      <c r="Q669" s="39">
        <v>0</v>
      </c>
      <c r="R669" s="39">
        <v>0</v>
      </c>
      <c r="S669" s="39">
        <v>0</v>
      </c>
      <c r="T669" s="39">
        <v>2.08</v>
      </c>
      <c r="U669" s="39">
        <v>2.31</v>
      </c>
      <c r="V669" s="39">
        <v>0</v>
      </c>
      <c r="W669" s="39">
        <v>0</v>
      </c>
      <c r="X669" s="39">
        <v>0</v>
      </c>
      <c r="Y669" s="39">
        <v>0.83</v>
      </c>
      <c r="Z669" s="39">
        <v>0</v>
      </c>
      <c r="AA669" s="39">
        <v>0</v>
      </c>
      <c r="AB669" s="39">
        <v>0</v>
      </c>
      <c r="AC669" s="39">
        <v>1.74</v>
      </c>
      <c r="AD669" s="39">
        <v>4.3899999999999997</v>
      </c>
    </row>
    <row r="670" spans="1:30" x14ac:dyDescent="0.25">
      <c r="A670" s="39" t="str">
        <f>INDEX('MO Store'!D:D,MATCH('Week Wise OT Hours'!$G670,'MO Store'!$A:$A,0))</f>
        <v>Anthony Galichet</v>
      </c>
      <c r="B670" s="39" t="str">
        <f>INDEX('MO Store'!F:F,MATCH('Week Wise OT Hours'!$G670,'MO Store'!$A:$A,0))</f>
        <v>No SD</v>
      </c>
      <c r="C670" s="39" t="str">
        <f>INDEX('MO Store'!G:G,MATCH('Week Wise OT Hours'!$G670,'MO Store'!$A:$A,0))</f>
        <v>Susu Leong</v>
      </c>
      <c r="D670" s="39" t="str">
        <f>INDEX('MO Store'!E:E,MATCH('Week Wise OT Hours'!$G670,'MO Store'!$A:$A,0))</f>
        <v>Brittanie Braggs</v>
      </c>
      <c r="E670" s="39" t="str">
        <f>INDEX('MO Store'!B:B,MATCH('Week Wise OT Hours'!$G670,'MO Store'!$A:$A,0))</f>
        <v>Arizona</v>
      </c>
      <c r="F670" s="39" t="str">
        <f>INDEX('MO Store'!C:C,MATCH('Week Wise OT Hours'!$G670,'MO Store'!$A:$A,0))</f>
        <v>MIDVALE PLAZA</v>
      </c>
      <c r="G670" s="38">
        <v>216515</v>
      </c>
      <c r="H670" s="40" t="str">
        <f>INDEX('MO Store'!I:I,MATCH('Week Wise OT Hours'!$G670,'MO Store'!$A:$A,0))</f>
        <v>Regular</v>
      </c>
      <c r="I670" s="89" t="s">
        <v>735</v>
      </c>
      <c r="J670" s="90" t="s">
        <v>2093</v>
      </c>
      <c r="K670" s="38">
        <v>0</v>
      </c>
      <c r="L670" s="39">
        <v>0</v>
      </c>
      <c r="M670" s="39">
        <v>0</v>
      </c>
      <c r="N670" s="39">
        <v>0</v>
      </c>
      <c r="O670" s="39">
        <v>0</v>
      </c>
      <c r="P670" s="39">
        <v>0</v>
      </c>
      <c r="Q670" s="39">
        <v>0</v>
      </c>
      <c r="R670" s="39">
        <v>0</v>
      </c>
      <c r="S670" s="39">
        <v>0</v>
      </c>
      <c r="T670" s="39">
        <v>0</v>
      </c>
      <c r="U670" s="39">
        <v>0</v>
      </c>
      <c r="V670" s="39">
        <v>0</v>
      </c>
      <c r="W670" s="39">
        <v>0</v>
      </c>
      <c r="X670" s="39">
        <v>0</v>
      </c>
      <c r="Y670" s="39">
        <v>0</v>
      </c>
      <c r="Z670" s="39">
        <v>0</v>
      </c>
      <c r="AA670" s="39">
        <v>0</v>
      </c>
      <c r="AB670" s="39">
        <v>0</v>
      </c>
      <c r="AC670" s="39">
        <v>0</v>
      </c>
      <c r="AD670" s="39">
        <v>0</v>
      </c>
    </row>
    <row r="671" spans="1:30" x14ac:dyDescent="0.25">
      <c r="A671" s="39" t="str">
        <f>INDEX('MO Store'!D:D,MATCH('Week Wise OT Hours'!$G671,'MO Store'!$A:$A,0))</f>
        <v>Anthony Galichet</v>
      </c>
      <c r="B671" s="39" t="str">
        <f>INDEX('MO Store'!F:F,MATCH('Week Wise OT Hours'!$G671,'MO Store'!$A:$A,0))</f>
        <v>Romio Hamdar</v>
      </c>
      <c r="C671" s="39" t="str">
        <f>INDEX('MO Store'!G:G,MATCH('Week Wise OT Hours'!$G671,'MO Store'!$A:$A,0))</f>
        <v>Austin TM</v>
      </c>
      <c r="D671" s="39" t="str">
        <f>INDEX('MO Store'!E:E,MATCH('Week Wise OT Hours'!$G671,'MO Store'!$A:$A,0))</f>
        <v>Brittanie Braggs</v>
      </c>
      <c r="E671" s="39" t="str">
        <f>INDEX('MO Store'!B:B,MATCH('Week Wise OT Hours'!$G671,'MO Store'!$A:$A,0))</f>
        <v>Austin</v>
      </c>
      <c r="F671" s="39" t="str">
        <f>INDEX('MO Store'!C:C,MATCH('Week Wise OT Hours'!$G671,'MO Store'!$A:$A,0))</f>
        <v>Rutland</v>
      </c>
      <c r="G671" s="38">
        <v>152336</v>
      </c>
      <c r="H671" s="40" t="str">
        <f>INDEX('MO Store'!I:I,MATCH('Week Wise OT Hours'!$G671,'MO Store'!$A:$A,0))</f>
        <v>Regular</v>
      </c>
      <c r="I671" s="89" t="s">
        <v>877</v>
      </c>
      <c r="J671" s="90" t="s">
        <v>1946</v>
      </c>
      <c r="K671" s="38">
        <v>4.88</v>
      </c>
      <c r="L671" s="39">
        <v>6.26</v>
      </c>
      <c r="M671" s="39">
        <v>15.620000000000001</v>
      </c>
      <c r="N671" s="39">
        <v>12.46</v>
      </c>
      <c r="O671" s="39">
        <v>0</v>
      </c>
      <c r="P671" s="39">
        <v>9.41</v>
      </c>
      <c r="Q671" s="39">
        <v>0</v>
      </c>
      <c r="R671" s="39">
        <v>0</v>
      </c>
      <c r="S671" s="39">
        <v>0</v>
      </c>
      <c r="T671" s="39">
        <v>0</v>
      </c>
      <c r="U671" s="39">
        <v>0</v>
      </c>
      <c r="V671" s="39">
        <v>0</v>
      </c>
      <c r="W671" s="39">
        <v>0</v>
      </c>
      <c r="X671" s="39">
        <v>0</v>
      </c>
      <c r="Y671" s="39">
        <v>0</v>
      </c>
      <c r="Z671" s="39">
        <v>0</v>
      </c>
      <c r="AA671" s="39">
        <v>0</v>
      </c>
      <c r="AB671" s="39">
        <v>0</v>
      </c>
      <c r="AC671" s="39">
        <v>0</v>
      </c>
      <c r="AD671" s="39">
        <v>2.0499999999999998</v>
      </c>
    </row>
    <row r="672" spans="1:30" x14ac:dyDescent="0.25">
      <c r="A672" s="39" t="str">
        <f>INDEX('MO Store'!D:D,MATCH('Week Wise OT Hours'!$G672,'MO Store'!$A:$A,0))</f>
        <v>Anthony Galichet</v>
      </c>
      <c r="B672" s="39" t="str">
        <f>INDEX('MO Store'!F:F,MATCH('Week Wise OT Hours'!$G672,'MO Store'!$A:$A,0))</f>
        <v>Romio Hamdar</v>
      </c>
      <c r="C672" s="39" t="str">
        <f>INDEX('MO Store'!G:G,MATCH('Week Wise OT Hours'!$G672,'MO Store'!$A:$A,0))</f>
        <v>Carlos Ayala-Level Up</v>
      </c>
      <c r="D672" s="39" t="str">
        <f>INDEX('MO Store'!E:E,MATCH('Week Wise OT Hours'!$G672,'MO Store'!$A:$A,0))</f>
        <v>Brittanie Braggs</v>
      </c>
      <c r="E672" s="39" t="str">
        <f>INDEX('MO Store'!B:B,MATCH('Week Wise OT Hours'!$G672,'MO Store'!$A:$A,0))</f>
        <v>Houston South West</v>
      </c>
      <c r="F672" s="39" t="str">
        <f>INDEX('MO Store'!C:C,MATCH('Week Wise OT Hours'!$G672,'MO Store'!$A:$A,0))</f>
        <v>Little York Rd</v>
      </c>
      <c r="G672" s="38">
        <v>217138</v>
      </c>
      <c r="H672" s="40" t="str">
        <f>INDEX('MO Store'!I:I,MATCH('Week Wise OT Hours'!$G672,'MO Store'!$A:$A,0))</f>
        <v>Regular</v>
      </c>
      <c r="I672" s="89" t="s">
        <v>867</v>
      </c>
      <c r="J672" s="90" t="s">
        <v>2000</v>
      </c>
      <c r="K672" s="38">
        <v>0</v>
      </c>
      <c r="L672" s="39">
        <v>0</v>
      </c>
      <c r="M672" s="39">
        <v>14.870000000000001</v>
      </c>
      <c r="N672" s="39">
        <v>8.75</v>
      </c>
      <c r="O672" s="39">
        <v>7.3</v>
      </c>
      <c r="P672" s="39">
        <v>8.42</v>
      </c>
      <c r="Q672" s="39">
        <v>0</v>
      </c>
      <c r="R672" s="39">
        <v>0</v>
      </c>
      <c r="S672" s="39">
        <v>0</v>
      </c>
      <c r="T672" s="39">
        <v>0</v>
      </c>
      <c r="U672" s="39">
        <v>0</v>
      </c>
      <c r="V672" s="39">
        <v>0</v>
      </c>
      <c r="W672" s="39">
        <v>0</v>
      </c>
      <c r="X672" s="39">
        <v>2.38</v>
      </c>
      <c r="Y672" s="39">
        <v>2.09</v>
      </c>
      <c r="Z672" s="39">
        <v>0</v>
      </c>
      <c r="AA672" s="39">
        <v>0</v>
      </c>
      <c r="AB672" s="39">
        <v>0.28000000000000003</v>
      </c>
      <c r="AC672" s="39">
        <v>4.63</v>
      </c>
      <c r="AD672" s="39">
        <v>0</v>
      </c>
    </row>
    <row r="673" spans="1:30" x14ac:dyDescent="0.25">
      <c r="A673" s="39" t="str">
        <f>INDEX('MO Store'!D:D,MATCH('Week Wise OT Hours'!$G673,'MO Store'!$A:$A,0))</f>
        <v>Anthony Galichet</v>
      </c>
      <c r="B673" s="39" t="str">
        <f>INDEX('MO Store'!F:F,MATCH('Week Wise OT Hours'!$G673,'MO Store'!$A:$A,0))</f>
        <v>Romio Hamdar</v>
      </c>
      <c r="C673" s="39" t="str">
        <f>INDEX('MO Store'!G:G,MATCH('Week Wise OT Hours'!$G673,'MO Store'!$A:$A,0))</f>
        <v>Isreal Gomez- Level Up</v>
      </c>
      <c r="D673" s="39" t="str">
        <f>INDEX('MO Store'!E:E,MATCH('Week Wise OT Hours'!$G673,'MO Store'!$A:$A,0))</f>
        <v>Brittanie Braggs</v>
      </c>
      <c r="E673" s="39" t="str">
        <f>INDEX('MO Store'!B:B,MATCH('Week Wise OT Hours'!$G673,'MO Store'!$A:$A,0))</f>
        <v>Houston East</v>
      </c>
      <c r="F673" s="39" t="str">
        <f>INDEX('MO Store'!C:C,MATCH('Week Wise OT Hours'!$G673,'MO Store'!$A:$A,0))</f>
        <v>Fairmont Pkwy</v>
      </c>
      <c r="G673" s="38">
        <v>209869</v>
      </c>
      <c r="H673" s="40" t="str">
        <f>INDEX('MO Store'!I:I,MATCH('Week Wise OT Hours'!$G673,'MO Store'!$A:$A,0))</f>
        <v>Focus</v>
      </c>
      <c r="I673" s="89" t="s">
        <v>901</v>
      </c>
      <c r="J673" s="90" t="s">
        <v>2774</v>
      </c>
      <c r="K673" s="38">
        <v>0</v>
      </c>
      <c r="L673" s="39">
        <v>0</v>
      </c>
      <c r="M673" s="39">
        <v>0</v>
      </c>
      <c r="N673" s="39">
        <v>0</v>
      </c>
      <c r="O673" s="39">
        <v>0</v>
      </c>
      <c r="P673" s="39">
        <v>0</v>
      </c>
      <c r="Q673" s="39">
        <v>0</v>
      </c>
      <c r="R673" s="39">
        <v>0</v>
      </c>
      <c r="S673" s="39">
        <v>0</v>
      </c>
      <c r="T673" s="39">
        <v>0</v>
      </c>
      <c r="U673" s="39">
        <v>0</v>
      </c>
      <c r="V673" s="39">
        <v>0</v>
      </c>
      <c r="W673" s="39">
        <v>0</v>
      </c>
      <c r="X673" s="39">
        <v>0</v>
      </c>
      <c r="Y673" s="39">
        <v>0</v>
      </c>
      <c r="Z673" s="39">
        <v>0</v>
      </c>
      <c r="AA673" s="39">
        <v>0</v>
      </c>
      <c r="AB673" s="39">
        <v>0</v>
      </c>
      <c r="AC673" s="39">
        <v>0</v>
      </c>
      <c r="AD673" s="39">
        <v>0</v>
      </c>
    </row>
    <row r="674" spans="1:30" x14ac:dyDescent="0.25">
      <c r="A674" s="39" t="str">
        <f>INDEX('MO Store'!D:D,MATCH('Week Wise OT Hours'!$G674,'MO Store'!$A:$A,0))</f>
        <v>Anthony Galichet</v>
      </c>
      <c r="B674" s="39" t="str">
        <f>INDEX('MO Store'!F:F,MATCH('Week Wise OT Hours'!$G674,'MO Store'!$A:$A,0))</f>
        <v>Romio Hamdar</v>
      </c>
      <c r="C674" s="39" t="str">
        <f>INDEX('MO Store'!G:G,MATCH('Week Wise OT Hours'!$G674,'MO Store'!$A:$A,0))</f>
        <v>Colorado Market - No TM</v>
      </c>
      <c r="D674" s="39" t="str">
        <f>INDEX('MO Store'!E:E,MATCH('Week Wise OT Hours'!$G674,'MO Store'!$A:$A,0))</f>
        <v>Brittanie Braggs</v>
      </c>
      <c r="E674" s="39" t="str">
        <f>INDEX('MO Store'!B:B,MATCH('Week Wise OT Hours'!$G674,'MO Store'!$A:$A,0))</f>
        <v>Colorado</v>
      </c>
      <c r="F674" s="39" t="str">
        <f>INDEX('MO Store'!C:C,MATCH('Week Wise OT Hours'!$G674,'MO Store'!$A:$A,0))</f>
        <v>Academy Blvd CO</v>
      </c>
      <c r="G674" s="38">
        <v>176049</v>
      </c>
      <c r="H674" s="40" t="str">
        <f>INDEX('MO Store'!I:I,MATCH('Week Wise OT Hours'!$G674,'MO Store'!$A:$A,0))</f>
        <v>Regular</v>
      </c>
      <c r="I674" s="89" t="s">
        <v>897</v>
      </c>
      <c r="J674" s="90" t="s">
        <v>2227</v>
      </c>
      <c r="K674" s="38">
        <v>0</v>
      </c>
      <c r="L674" s="39">
        <v>0</v>
      </c>
      <c r="M674" s="39">
        <v>0</v>
      </c>
      <c r="N674" s="39">
        <v>0</v>
      </c>
      <c r="O674" s="39">
        <v>0</v>
      </c>
      <c r="P674" s="39">
        <v>0</v>
      </c>
      <c r="Q674" s="39">
        <v>15.53</v>
      </c>
      <c r="R674" s="39">
        <v>16.23</v>
      </c>
      <c r="S674" s="39">
        <v>10.31</v>
      </c>
      <c r="T674" s="39">
        <v>4.4800000000000004</v>
      </c>
      <c r="U674" s="39">
        <v>10.91</v>
      </c>
      <c r="V674" s="39">
        <v>9.3000000000000007</v>
      </c>
      <c r="W674" s="39">
        <v>4.9800000000000004</v>
      </c>
      <c r="X674" s="39">
        <v>1.74</v>
      </c>
      <c r="Y674" s="39">
        <v>7.1</v>
      </c>
      <c r="Z674" s="39">
        <v>0.68</v>
      </c>
      <c r="AA674" s="39">
        <v>0.94</v>
      </c>
      <c r="AB674" s="39">
        <v>1.33</v>
      </c>
      <c r="AC674" s="39">
        <v>0</v>
      </c>
      <c r="AD674" s="39">
        <v>0</v>
      </c>
    </row>
    <row r="675" spans="1:30" x14ac:dyDescent="0.25">
      <c r="A675" s="39" t="str">
        <f>INDEX('MO Store'!D:D,MATCH('Week Wise OT Hours'!$G675,'MO Store'!$A:$A,0))</f>
        <v>Anthony Galichet</v>
      </c>
      <c r="B675" s="39" t="str">
        <f>INDEX('MO Store'!F:F,MATCH('Week Wise OT Hours'!$G675,'MO Store'!$A:$A,0))</f>
        <v>Romio Hamdar</v>
      </c>
      <c r="C675" s="39" t="str">
        <f>INDEX('MO Store'!G:G,MATCH('Week Wise OT Hours'!$G675,'MO Store'!$A:$A,0))</f>
        <v>Veronica Ramos</v>
      </c>
      <c r="D675" s="39" t="str">
        <f>INDEX('MO Store'!E:E,MATCH('Week Wise OT Hours'!$G675,'MO Store'!$A:$A,0))</f>
        <v>Brittanie Braggs</v>
      </c>
      <c r="E675" s="39" t="str">
        <f>INDEX('MO Store'!B:B,MATCH('Week Wise OT Hours'!$G675,'MO Store'!$A:$A,0))</f>
        <v>San Antonio/Laredo</v>
      </c>
      <c r="F675" s="39" t="str">
        <f>INDEX('MO Store'!C:C,MATCH('Week Wise OT Hours'!$G675,'MO Store'!$A:$A,0))</f>
        <v>Uvalde</v>
      </c>
      <c r="G675" s="38">
        <v>215747</v>
      </c>
      <c r="H675" s="40" t="str">
        <f>INDEX('MO Store'!I:I,MATCH('Week Wise OT Hours'!$G675,'MO Store'!$A:$A,0))</f>
        <v>Flagship</v>
      </c>
      <c r="I675" s="89" t="s">
        <v>862</v>
      </c>
      <c r="J675" s="90" t="s">
        <v>2196</v>
      </c>
      <c r="K675" s="38">
        <v>0</v>
      </c>
      <c r="L675" s="39">
        <v>0</v>
      </c>
      <c r="M675" s="39">
        <v>0</v>
      </c>
      <c r="N675" s="39">
        <v>0</v>
      </c>
      <c r="O675" s="39">
        <v>0</v>
      </c>
      <c r="P675" s="39">
        <v>0</v>
      </c>
      <c r="Q675" s="39">
        <v>0</v>
      </c>
      <c r="R675" s="39">
        <v>0</v>
      </c>
      <c r="S675" s="39">
        <v>0</v>
      </c>
      <c r="T675" s="39">
        <v>0</v>
      </c>
      <c r="U675" s="39">
        <v>0</v>
      </c>
      <c r="V675" s="39">
        <v>0</v>
      </c>
      <c r="W675" s="39">
        <v>0</v>
      </c>
      <c r="X675" s="39">
        <v>0</v>
      </c>
      <c r="Y675" s="39">
        <v>0</v>
      </c>
      <c r="Z675" s="39">
        <v>0</v>
      </c>
      <c r="AA675" s="39">
        <v>0</v>
      </c>
      <c r="AB675" s="39">
        <v>0</v>
      </c>
      <c r="AC675" s="39">
        <v>0</v>
      </c>
      <c r="AD675" s="39">
        <v>0</v>
      </c>
    </row>
    <row r="676" spans="1:30" x14ac:dyDescent="0.25">
      <c r="A676" s="39" t="str">
        <f>INDEX('MO Store'!D:D,MATCH('Week Wise OT Hours'!$G676,'MO Store'!$A:$A,0))</f>
        <v>Anthony Galichet</v>
      </c>
      <c r="B676" s="39" t="str">
        <f>INDEX('MO Store'!F:F,MATCH('Week Wise OT Hours'!$G676,'MO Store'!$A:$A,0))</f>
        <v>No SD</v>
      </c>
      <c r="C676" s="39" t="str">
        <f>INDEX('MO Store'!G:G,MATCH('Week Wise OT Hours'!$G676,'MO Store'!$A:$A,0))</f>
        <v>Susu Leong</v>
      </c>
      <c r="D676" s="39" t="str">
        <f>INDEX('MO Store'!E:E,MATCH('Week Wise OT Hours'!$G676,'MO Store'!$A:$A,0))</f>
        <v>Brittanie Braggs</v>
      </c>
      <c r="E676" s="39" t="str">
        <f>INDEX('MO Store'!B:B,MATCH('Week Wise OT Hours'!$G676,'MO Store'!$A:$A,0))</f>
        <v>Arizona</v>
      </c>
      <c r="F676" s="39" t="str">
        <f>INDEX('MO Store'!C:C,MATCH('Week Wise OT Hours'!$G676,'MO Store'!$A:$A,0))</f>
        <v>Old Vail Plaza</v>
      </c>
      <c r="G676" s="38">
        <v>222262</v>
      </c>
      <c r="H676" s="40" t="str">
        <f>INDEX('MO Store'!I:I,MATCH('Week Wise OT Hours'!$G676,'MO Store'!$A:$A,0))</f>
        <v>Regular</v>
      </c>
      <c r="I676" s="89" t="s">
        <v>820</v>
      </c>
      <c r="J676" s="90" t="s">
        <v>2775</v>
      </c>
      <c r="K676" s="38">
        <v>0</v>
      </c>
      <c r="L676" s="39">
        <v>0</v>
      </c>
      <c r="M676" s="39">
        <v>0</v>
      </c>
      <c r="N676" s="39">
        <v>0</v>
      </c>
      <c r="O676" s="39">
        <v>0</v>
      </c>
      <c r="P676" s="39">
        <v>0</v>
      </c>
      <c r="Q676" s="39">
        <v>0</v>
      </c>
      <c r="R676" s="39">
        <v>0</v>
      </c>
      <c r="S676" s="39">
        <v>0</v>
      </c>
      <c r="T676" s="39">
        <v>0</v>
      </c>
      <c r="U676" s="39">
        <v>0</v>
      </c>
      <c r="V676" s="39">
        <v>0</v>
      </c>
      <c r="W676" s="39">
        <v>0</v>
      </c>
      <c r="X676" s="39">
        <v>0</v>
      </c>
      <c r="Y676" s="39">
        <v>0</v>
      </c>
      <c r="Z676" s="39">
        <v>0</v>
      </c>
      <c r="AA676" s="39">
        <v>0</v>
      </c>
      <c r="AB676" s="39">
        <v>0</v>
      </c>
      <c r="AC676" s="39">
        <v>0</v>
      </c>
      <c r="AD676" s="39">
        <v>0</v>
      </c>
    </row>
    <row r="677" spans="1:30" x14ac:dyDescent="0.25">
      <c r="A677" s="39" t="str">
        <f>INDEX('MO Store'!D:D,MATCH('Week Wise OT Hours'!$G677,'MO Store'!$A:$A,0))</f>
        <v>Anthony Galichet</v>
      </c>
      <c r="B677" s="39" t="str">
        <f>INDEX('MO Store'!F:F,MATCH('Week Wise OT Hours'!$G677,'MO Store'!$A:$A,0))</f>
        <v>Romio Hamdar</v>
      </c>
      <c r="C677" s="39" t="str">
        <f>INDEX('MO Store'!G:G,MATCH('Week Wise OT Hours'!$G677,'MO Store'!$A:$A,0))</f>
        <v>Carlos Ayala-Level Up</v>
      </c>
      <c r="D677" s="39" t="str">
        <f>INDEX('MO Store'!E:E,MATCH('Week Wise OT Hours'!$G677,'MO Store'!$A:$A,0))</f>
        <v>Brittanie Braggs</v>
      </c>
      <c r="E677" s="39" t="str">
        <f>INDEX('MO Store'!B:B,MATCH('Week Wise OT Hours'!$G677,'MO Store'!$A:$A,0))</f>
        <v>Houston South West</v>
      </c>
      <c r="F677" s="39" t="str">
        <f>INDEX('MO Store'!C:C,MATCH('Week Wise OT Hours'!$G677,'MO Store'!$A:$A,0))</f>
        <v>The Grid</v>
      </c>
      <c r="G677" s="38">
        <v>209858</v>
      </c>
      <c r="H677" s="40" t="str">
        <f>INDEX('MO Store'!I:I,MATCH('Week Wise OT Hours'!$G677,'MO Store'!$A:$A,0))</f>
        <v>Battleship</v>
      </c>
      <c r="I677" s="89" t="s">
        <v>905</v>
      </c>
      <c r="J677" s="90" t="s">
        <v>2057</v>
      </c>
      <c r="K677" s="38">
        <v>0</v>
      </c>
      <c r="L677" s="39">
        <v>0</v>
      </c>
      <c r="M677" s="39">
        <v>0</v>
      </c>
      <c r="N677" s="39">
        <v>0</v>
      </c>
      <c r="O677" s="39">
        <v>0</v>
      </c>
      <c r="P677" s="39">
        <v>0</v>
      </c>
      <c r="Q677" s="39">
        <v>1.1499999999999999</v>
      </c>
      <c r="R677" s="39">
        <v>0</v>
      </c>
      <c r="S677" s="39">
        <v>0</v>
      </c>
      <c r="T677" s="39">
        <v>0</v>
      </c>
      <c r="U677" s="39">
        <v>0</v>
      </c>
      <c r="V677" s="39">
        <v>0</v>
      </c>
      <c r="W677" s="39">
        <v>0</v>
      </c>
      <c r="X677" s="39">
        <v>0</v>
      </c>
      <c r="Y677" s="39">
        <v>0</v>
      </c>
      <c r="Z677" s="39">
        <v>0</v>
      </c>
      <c r="AA677" s="39">
        <v>1.45</v>
      </c>
      <c r="AB677" s="39">
        <v>0</v>
      </c>
      <c r="AC677" s="39">
        <v>1.93</v>
      </c>
      <c r="AD677" s="39">
        <v>0</v>
      </c>
    </row>
    <row r="678" spans="1:30" x14ac:dyDescent="0.25">
      <c r="A678" s="39" t="str">
        <f>INDEX('MO Store'!D:D,MATCH('Week Wise OT Hours'!$G678,'MO Store'!$A:$A,0))</f>
        <v>Anthony Galichet</v>
      </c>
      <c r="B678" s="39" t="str">
        <f>INDEX('MO Store'!F:F,MATCH('Week Wise OT Hours'!$G678,'MO Store'!$A:$A,0))</f>
        <v>No SD</v>
      </c>
      <c r="C678" s="39" t="str">
        <f>INDEX('MO Store'!G:G,MATCH('Week Wise OT Hours'!$G678,'MO Store'!$A:$A,0))</f>
        <v>North Carolina Market - No TM</v>
      </c>
      <c r="D678" s="39" t="str">
        <f>INDEX('MO Store'!E:E,MATCH('Week Wise OT Hours'!$G678,'MO Store'!$A:$A,0))</f>
        <v>Brittanie Braggs</v>
      </c>
      <c r="E678" s="39" t="str">
        <f>INDEX('MO Store'!B:B,MATCH('Week Wise OT Hours'!$G678,'MO Store'!$A:$A,0))</f>
        <v>North Carolina</v>
      </c>
      <c r="F678" s="39" t="str">
        <f>INDEX('MO Store'!C:C,MATCH('Week Wise OT Hours'!$G678,'MO Store'!$A:$A,0))</f>
        <v>Reidsville Rd</v>
      </c>
      <c r="G678" s="38">
        <v>220742</v>
      </c>
      <c r="H678" s="40" t="str">
        <f>INDEX('MO Store'!I:I,MATCH('Week Wise OT Hours'!$G678,'MO Store'!$A:$A,0))</f>
        <v>Focus</v>
      </c>
      <c r="I678" s="89" t="s">
        <v>844</v>
      </c>
      <c r="J678" s="90" t="s">
        <v>2134</v>
      </c>
      <c r="K678" s="38">
        <v>0</v>
      </c>
      <c r="L678" s="39">
        <v>0</v>
      </c>
      <c r="M678" s="39">
        <v>0</v>
      </c>
      <c r="N678" s="39">
        <v>0</v>
      </c>
      <c r="O678" s="39">
        <v>0</v>
      </c>
      <c r="P678" s="39">
        <v>0</v>
      </c>
      <c r="Q678" s="39">
        <v>0</v>
      </c>
      <c r="R678" s="39">
        <v>0</v>
      </c>
      <c r="S678" s="39">
        <v>0</v>
      </c>
      <c r="T678" s="39">
        <v>0.1</v>
      </c>
      <c r="U678" s="39">
        <v>0</v>
      </c>
      <c r="V678" s="39">
        <v>0</v>
      </c>
      <c r="W678" s="39">
        <v>0</v>
      </c>
      <c r="X678" s="39">
        <v>0</v>
      </c>
      <c r="Y678" s="39">
        <v>0</v>
      </c>
      <c r="Z678" s="39">
        <v>0</v>
      </c>
      <c r="AA678" s="39">
        <v>0</v>
      </c>
      <c r="AB678" s="39">
        <v>0</v>
      </c>
      <c r="AC678" s="39">
        <v>0</v>
      </c>
      <c r="AD678" s="39">
        <v>0</v>
      </c>
    </row>
    <row r="679" spans="1:30" x14ac:dyDescent="0.25">
      <c r="A679" s="39" t="str">
        <f>INDEX('MO Store'!D:D,MATCH('Week Wise OT Hours'!$G679,'MO Store'!$A:$A,0))</f>
        <v>Anthony Galichet</v>
      </c>
      <c r="B679" s="39" t="str">
        <f>INDEX('MO Store'!F:F,MATCH('Week Wise OT Hours'!$G679,'MO Store'!$A:$A,0))</f>
        <v>No SD</v>
      </c>
      <c r="C679" s="39" t="str">
        <f>INDEX('MO Store'!G:G,MATCH('Week Wise OT Hours'!$G679,'MO Store'!$A:$A,0))</f>
        <v>Susu Leong</v>
      </c>
      <c r="D679" s="39" t="str">
        <f>INDEX('MO Store'!E:E,MATCH('Week Wise OT Hours'!$G679,'MO Store'!$A:$A,0))</f>
        <v>Brittanie Braggs</v>
      </c>
      <c r="E679" s="39" t="str">
        <f>INDEX('MO Store'!B:B,MATCH('Week Wise OT Hours'!$G679,'MO Store'!$A:$A,0))</f>
        <v>Arizona</v>
      </c>
      <c r="F679" s="39" t="str">
        <f>INDEX('MO Store'!C:C,MATCH('Week Wise OT Hours'!$G679,'MO Store'!$A:$A,0))</f>
        <v>Tucson Speedway</v>
      </c>
      <c r="G679" s="38">
        <v>155061</v>
      </c>
      <c r="H679" s="40" t="str">
        <f>INDEX('MO Store'!I:I,MATCH('Week Wise OT Hours'!$G679,'MO Store'!$A:$A,0))</f>
        <v>Regular</v>
      </c>
      <c r="I679" s="89" t="s">
        <v>908</v>
      </c>
      <c r="J679" s="90" t="s">
        <v>2180</v>
      </c>
      <c r="K679" s="38">
        <v>0</v>
      </c>
      <c r="L679" s="39">
        <v>0</v>
      </c>
      <c r="M679" s="39">
        <v>0</v>
      </c>
      <c r="N679" s="39">
        <v>0</v>
      </c>
      <c r="O679" s="39">
        <v>0</v>
      </c>
      <c r="P679" s="39">
        <v>0</v>
      </c>
      <c r="Q679" s="39">
        <v>0</v>
      </c>
      <c r="R679" s="39">
        <v>0</v>
      </c>
      <c r="S679" s="39">
        <v>0</v>
      </c>
      <c r="T679" s="39">
        <v>0</v>
      </c>
      <c r="U679" s="39">
        <v>0.02</v>
      </c>
      <c r="V679" s="39">
        <v>0</v>
      </c>
      <c r="W679" s="39">
        <v>0</v>
      </c>
      <c r="X679" s="39">
        <v>0</v>
      </c>
      <c r="Y679" s="39">
        <v>0</v>
      </c>
      <c r="Z679" s="39">
        <v>0</v>
      </c>
      <c r="AA679" s="39">
        <v>0</v>
      </c>
      <c r="AB679" s="39">
        <v>0</v>
      </c>
      <c r="AC679" s="39">
        <v>1.3</v>
      </c>
      <c r="AD679" s="39">
        <v>0</v>
      </c>
    </row>
    <row r="680" spans="1:30" x14ac:dyDescent="0.25">
      <c r="A680" s="39" t="str">
        <f>INDEX('MO Store'!D:D,MATCH('Week Wise OT Hours'!$G680,'MO Store'!$A:$A,0))</f>
        <v>Anthony Galichet</v>
      </c>
      <c r="B680" s="39" t="str">
        <f>INDEX('MO Store'!F:F,MATCH('Week Wise OT Hours'!$G680,'MO Store'!$A:$A,0))</f>
        <v>No SD</v>
      </c>
      <c r="C680" s="39" t="str">
        <f>INDEX('MO Store'!G:G,MATCH('Week Wise OT Hours'!$G680,'MO Store'!$A:$A,0))</f>
        <v>Jayme Roraff</v>
      </c>
      <c r="D680" s="39" t="str">
        <f>INDEX('MO Store'!E:E,MATCH('Week Wise OT Hours'!$G680,'MO Store'!$A:$A,0))</f>
        <v>Brittanie Braggs</v>
      </c>
      <c r="E680" s="39" t="str">
        <f>INDEX('MO Store'!B:B,MATCH('Week Wise OT Hours'!$G680,'MO Store'!$A:$A,0))</f>
        <v>Wisconsin West</v>
      </c>
      <c r="F680" s="39" t="str">
        <f>INDEX('MO Store'!C:C,MATCH('Week Wise OT Hours'!$G680,'MO Store'!$A:$A,0))</f>
        <v>BELVIDERE</v>
      </c>
      <c r="G680" s="38">
        <v>215003</v>
      </c>
      <c r="H680" s="40" t="str">
        <f>INDEX('MO Store'!I:I,MATCH('Week Wise OT Hours'!$G680,'MO Store'!$A:$A,0))</f>
        <v>Focus</v>
      </c>
      <c r="I680" s="89" t="s">
        <v>876</v>
      </c>
      <c r="J680" s="90" t="s">
        <v>2776</v>
      </c>
      <c r="K680" s="38">
        <v>0</v>
      </c>
      <c r="L680" s="39">
        <v>0</v>
      </c>
      <c r="M680" s="39">
        <v>0</v>
      </c>
      <c r="N680" s="39">
        <v>0</v>
      </c>
      <c r="O680" s="39">
        <v>0</v>
      </c>
      <c r="P680" s="39">
        <v>0</v>
      </c>
      <c r="Q680" s="39">
        <v>0</v>
      </c>
      <c r="R680" s="39">
        <v>0</v>
      </c>
      <c r="S680" s="39">
        <v>0</v>
      </c>
      <c r="T680" s="39">
        <v>0</v>
      </c>
      <c r="U680" s="39">
        <v>0</v>
      </c>
      <c r="V680" s="39">
        <v>0</v>
      </c>
      <c r="W680" s="39">
        <v>0</v>
      </c>
      <c r="X680" s="39">
        <v>3.28</v>
      </c>
      <c r="Y680" s="39">
        <v>0</v>
      </c>
      <c r="Z680" s="39">
        <v>0</v>
      </c>
      <c r="AA680" s="39">
        <v>0</v>
      </c>
      <c r="AB680" s="39">
        <v>0</v>
      </c>
      <c r="AC680" s="39">
        <v>0</v>
      </c>
      <c r="AD680" s="39">
        <v>0</v>
      </c>
    </row>
    <row r="681" spans="1:30" x14ac:dyDescent="0.25">
      <c r="A681" s="39" t="str">
        <f>INDEX('MO Store'!D:D,MATCH('Week Wise OT Hours'!$G681,'MO Store'!$A:$A,0))</f>
        <v>Anthony Galichet</v>
      </c>
      <c r="B681" s="39" t="str">
        <f>INDEX('MO Store'!F:F,MATCH('Week Wise OT Hours'!$G681,'MO Store'!$A:$A,0))</f>
        <v>No SD</v>
      </c>
      <c r="C681" s="39" t="str">
        <f>INDEX('MO Store'!G:G,MATCH('Week Wise OT Hours'!$G681,'MO Store'!$A:$A,0))</f>
        <v>Jayme Roraff</v>
      </c>
      <c r="D681" s="39" t="str">
        <f>INDEX('MO Store'!E:E,MATCH('Week Wise OT Hours'!$G681,'MO Store'!$A:$A,0))</f>
        <v>Brittanie Braggs</v>
      </c>
      <c r="E681" s="39" t="str">
        <f>INDEX('MO Store'!B:B,MATCH('Week Wise OT Hours'!$G681,'MO Store'!$A:$A,0))</f>
        <v>Wisconsin West</v>
      </c>
      <c r="F681" s="39" t="str">
        <f>INDEX('MO Store'!C:C,MATCH('Week Wise OT Hours'!$G681,'MO Store'!$A:$A,0))</f>
        <v>Onalaska</v>
      </c>
      <c r="G681" s="38">
        <v>180225</v>
      </c>
      <c r="H681" s="40" t="str">
        <f>INDEX('MO Store'!I:I,MATCH('Week Wise OT Hours'!$G681,'MO Store'!$A:$A,0))</f>
        <v>Flagship</v>
      </c>
      <c r="I681" s="89" t="s">
        <v>806</v>
      </c>
      <c r="J681" s="90" t="s">
        <v>2777</v>
      </c>
      <c r="K681" s="38">
        <v>0</v>
      </c>
      <c r="L681" s="39">
        <v>0</v>
      </c>
      <c r="M681" s="39">
        <v>0</v>
      </c>
      <c r="N681" s="39">
        <v>0</v>
      </c>
      <c r="O681" s="39">
        <v>0</v>
      </c>
      <c r="P681" s="39">
        <v>0</v>
      </c>
      <c r="Q681" s="39">
        <v>0</v>
      </c>
      <c r="R681" s="39">
        <v>0</v>
      </c>
      <c r="S681" s="39">
        <v>0</v>
      </c>
      <c r="T681" s="39">
        <v>0</v>
      </c>
      <c r="U681" s="39">
        <v>0</v>
      </c>
      <c r="V681" s="39">
        <v>0</v>
      </c>
      <c r="W681" s="39">
        <v>0</v>
      </c>
      <c r="X681" s="39">
        <v>0</v>
      </c>
      <c r="Y681" s="39">
        <v>0</v>
      </c>
      <c r="Z681" s="39">
        <v>0</v>
      </c>
      <c r="AA681" s="39">
        <v>0</v>
      </c>
      <c r="AB681" s="39">
        <v>0</v>
      </c>
      <c r="AC681" s="39">
        <v>0</v>
      </c>
      <c r="AD681" s="39">
        <v>0</v>
      </c>
    </row>
    <row r="682" spans="1:30" x14ac:dyDescent="0.25">
      <c r="A682" s="39" t="str">
        <f>INDEX('MO Store'!D:D,MATCH('Week Wise OT Hours'!$G682,'MO Store'!$A:$A,0))</f>
        <v>Anthony Galichet</v>
      </c>
      <c r="B682" s="39" t="str">
        <f>INDEX('MO Store'!F:F,MATCH('Week Wise OT Hours'!$G682,'MO Store'!$A:$A,0))</f>
        <v>Romio Hamdar</v>
      </c>
      <c r="C682" s="39" t="str">
        <f>INDEX('MO Store'!G:G,MATCH('Week Wise OT Hours'!$G682,'MO Store'!$A:$A,0))</f>
        <v>Carlos Ayala-Level Up</v>
      </c>
      <c r="D682" s="39" t="str">
        <f>INDEX('MO Store'!E:E,MATCH('Week Wise OT Hours'!$G682,'MO Store'!$A:$A,0))</f>
        <v>Brittanie Braggs</v>
      </c>
      <c r="E682" s="39" t="str">
        <f>INDEX('MO Store'!B:B,MATCH('Week Wise OT Hours'!$G682,'MO Store'!$A:$A,0))</f>
        <v>Houston South West</v>
      </c>
      <c r="F682" s="39" t="str">
        <f>INDEX('MO Store'!C:C,MATCH('Week Wise OT Hours'!$G682,'MO Store'!$A:$A,0))</f>
        <v>Rice Ave</v>
      </c>
      <c r="G682" s="38">
        <v>174112</v>
      </c>
      <c r="H682" s="40" t="str">
        <f>INDEX('MO Store'!I:I,MATCH('Week Wise OT Hours'!$G682,'MO Store'!$A:$A,0))</f>
        <v>Regular</v>
      </c>
      <c r="I682" s="89" t="s">
        <v>920</v>
      </c>
      <c r="J682" s="90" t="s">
        <v>1999</v>
      </c>
      <c r="K682" s="38">
        <v>0</v>
      </c>
      <c r="L682" s="39">
        <v>0</v>
      </c>
      <c r="M682" s="39">
        <v>0</v>
      </c>
      <c r="N682" s="39">
        <v>0</v>
      </c>
      <c r="O682" s="39">
        <v>0</v>
      </c>
      <c r="P682" s="39">
        <v>0</v>
      </c>
      <c r="Q682" s="39">
        <v>0</v>
      </c>
      <c r="R682" s="39">
        <v>0</v>
      </c>
      <c r="S682" s="39">
        <v>0</v>
      </c>
      <c r="T682" s="39">
        <v>0</v>
      </c>
      <c r="U682" s="39">
        <v>0</v>
      </c>
      <c r="V682" s="39">
        <v>0</v>
      </c>
      <c r="W682" s="39">
        <v>0</v>
      </c>
      <c r="X682" s="39">
        <v>0</v>
      </c>
      <c r="Y682" s="39">
        <v>0</v>
      </c>
      <c r="Z682" s="39">
        <v>0</v>
      </c>
      <c r="AA682" s="39">
        <v>0</v>
      </c>
      <c r="AB682" s="39">
        <v>0</v>
      </c>
      <c r="AC682" s="39">
        <v>0</v>
      </c>
      <c r="AD682" s="39">
        <v>0</v>
      </c>
    </row>
    <row r="683" spans="1:30" x14ac:dyDescent="0.25">
      <c r="A683" s="39" t="str">
        <f>INDEX('MO Store'!D:D,MATCH('Week Wise OT Hours'!$G683,'MO Store'!$A:$A,0))</f>
        <v>Anthony Galichet</v>
      </c>
      <c r="B683" s="39" t="str">
        <f>INDEX('MO Store'!F:F,MATCH('Week Wise OT Hours'!$G683,'MO Store'!$A:$A,0))</f>
        <v>No SD</v>
      </c>
      <c r="C683" s="39" t="str">
        <f>INDEX('MO Store'!G:G,MATCH('Week Wise OT Hours'!$G683,'MO Store'!$A:$A,0))</f>
        <v>Susu Leong</v>
      </c>
      <c r="D683" s="39" t="str">
        <f>INDEX('MO Store'!E:E,MATCH('Week Wise OT Hours'!$G683,'MO Store'!$A:$A,0))</f>
        <v>Brittanie Braggs</v>
      </c>
      <c r="E683" s="39" t="str">
        <f>INDEX('MO Store'!B:B,MATCH('Week Wise OT Hours'!$G683,'MO Store'!$A:$A,0))</f>
        <v>Arizona</v>
      </c>
      <c r="F683" s="39" t="str">
        <f>INDEX('MO Store'!C:C,MATCH('Week Wise OT Hours'!$G683,'MO Store'!$A:$A,0))</f>
        <v>Old Vail Plaza</v>
      </c>
      <c r="G683" s="38">
        <v>222262</v>
      </c>
      <c r="H683" s="40" t="str">
        <f>INDEX('MO Store'!I:I,MATCH('Week Wise OT Hours'!$G683,'MO Store'!$A:$A,0))</f>
        <v>Regular</v>
      </c>
      <c r="I683" s="89" t="s">
        <v>899</v>
      </c>
      <c r="J683" s="90" t="s">
        <v>2778</v>
      </c>
      <c r="K683" s="38">
        <v>0</v>
      </c>
      <c r="L683" s="39">
        <v>0</v>
      </c>
      <c r="M683" s="39">
        <v>0</v>
      </c>
      <c r="N683" s="39">
        <v>0</v>
      </c>
      <c r="O683" s="39">
        <v>0</v>
      </c>
      <c r="P683" s="39">
        <v>0</v>
      </c>
      <c r="Q683" s="39">
        <v>0</v>
      </c>
      <c r="R683" s="39">
        <v>0</v>
      </c>
      <c r="S683" s="39">
        <v>0</v>
      </c>
      <c r="T683" s="39">
        <v>0</v>
      </c>
      <c r="U683" s="39">
        <v>0</v>
      </c>
      <c r="V683" s="39">
        <v>0</v>
      </c>
      <c r="W683" s="39">
        <v>0</v>
      </c>
      <c r="X683" s="39">
        <v>0</v>
      </c>
      <c r="Y683" s="39">
        <v>0</v>
      </c>
      <c r="Z683" s="39">
        <v>0</v>
      </c>
      <c r="AA683" s="39">
        <v>0</v>
      </c>
      <c r="AB683" s="39">
        <v>0</v>
      </c>
      <c r="AC683" s="39">
        <v>0</v>
      </c>
      <c r="AD683" s="39">
        <v>0</v>
      </c>
    </row>
    <row r="684" spans="1:30" x14ac:dyDescent="0.25">
      <c r="A684" s="39" t="str">
        <f>INDEX('MO Store'!D:D,MATCH('Week Wise OT Hours'!$G684,'MO Store'!$A:$A,0))</f>
        <v>Anthony Galichet</v>
      </c>
      <c r="B684" s="39" t="str">
        <f>INDEX('MO Store'!F:F,MATCH('Week Wise OT Hours'!$G684,'MO Store'!$A:$A,0))</f>
        <v>Romio Hamdar</v>
      </c>
      <c r="C684" s="39" t="str">
        <f>INDEX('MO Store'!G:G,MATCH('Week Wise OT Hours'!$G684,'MO Store'!$A:$A,0))</f>
        <v>Suhail Ishaq</v>
      </c>
      <c r="D684" s="39" t="str">
        <f>INDEX('MO Store'!E:E,MATCH('Week Wise OT Hours'!$G684,'MO Store'!$A:$A,0))</f>
        <v>Brittanie Braggs</v>
      </c>
      <c r="E684" s="39" t="str">
        <f>INDEX('MO Store'!B:B,MATCH('Week Wise OT Hours'!$G684,'MO Store'!$A:$A,0))</f>
        <v>Houston North East</v>
      </c>
      <c r="F684" s="39" t="str">
        <f>INDEX('MO Store'!C:C,MATCH('Week Wise OT Hours'!$G684,'MO Store'!$A:$A,0))</f>
        <v>Riverstone</v>
      </c>
      <c r="G684" s="38">
        <v>207758</v>
      </c>
      <c r="H684" s="40" t="str">
        <f>INDEX('MO Store'!I:I,MATCH('Week Wise OT Hours'!$G684,'MO Store'!$A:$A,0))</f>
        <v>Flagship</v>
      </c>
      <c r="I684" s="89" t="s">
        <v>923</v>
      </c>
      <c r="J684" s="90" t="s">
        <v>2075</v>
      </c>
      <c r="K684" s="38">
        <v>0</v>
      </c>
      <c r="L684" s="39">
        <v>0</v>
      </c>
      <c r="M684" s="39">
        <v>0</v>
      </c>
      <c r="N684" s="39">
        <v>0.05</v>
      </c>
      <c r="O684" s="39">
        <v>0</v>
      </c>
      <c r="P684" s="39">
        <v>0</v>
      </c>
      <c r="Q684" s="39">
        <v>0</v>
      </c>
      <c r="R684" s="39">
        <v>0</v>
      </c>
      <c r="S684" s="39">
        <v>0</v>
      </c>
      <c r="T684" s="39">
        <v>0</v>
      </c>
      <c r="U684" s="39">
        <v>0</v>
      </c>
      <c r="V684" s="39">
        <v>0</v>
      </c>
      <c r="W684" s="39">
        <v>0</v>
      </c>
      <c r="X684" s="39">
        <v>0</v>
      </c>
      <c r="Y684" s="39">
        <v>0</v>
      </c>
      <c r="Z684" s="39">
        <v>0</v>
      </c>
      <c r="AA684" s="39">
        <v>0</v>
      </c>
      <c r="AB684" s="39">
        <v>0</v>
      </c>
      <c r="AC684" s="39">
        <v>4.03</v>
      </c>
      <c r="AD684" s="39">
        <v>0</v>
      </c>
    </row>
    <row r="685" spans="1:30" x14ac:dyDescent="0.25">
      <c r="A685" s="39" t="str">
        <f>INDEX('MO Store'!D:D,MATCH('Week Wise OT Hours'!$G685,'MO Store'!$A:$A,0))</f>
        <v>Anthony Galichet</v>
      </c>
      <c r="B685" s="39" t="str">
        <f>INDEX('MO Store'!F:F,MATCH('Week Wise OT Hours'!$G685,'MO Store'!$A:$A,0))</f>
        <v>Romio Hamdar</v>
      </c>
      <c r="C685" s="39" t="str">
        <f>INDEX('MO Store'!G:G,MATCH('Week Wise OT Hours'!$G685,'MO Store'!$A:$A,0))</f>
        <v>Suhail Ishaq</v>
      </c>
      <c r="D685" s="39" t="str">
        <f>INDEX('MO Store'!E:E,MATCH('Week Wise OT Hours'!$G685,'MO Store'!$A:$A,0))</f>
        <v>Brittanie Braggs</v>
      </c>
      <c r="E685" s="39" t="str">
        <f>INDEX('MO Store'!B:B,MATCH('Week Wise OT Hours'!$G685,'MO Store'!$A:$A,0))</f>
        <v>Houston North East</v>
      </c>
      <c r="F685" s="39" t="str">
        <f>INDEX('MO Store'!C:C,MATCH('Week Wise OT Hours'!$G685,'MO Store'!$A:$A,0))</f>
        <v>Riverstone</v>
      </c>
      <c r="G685" s="38">
        <v>207758</v>
      </c>
      <c r="H685" s="40" t="str">
        <f>INDEX('MO Store'!I:I,MATCH('Week Wise OT Hours'!$G685,'MO Store'!$A:$A,0))</f>
        <v>Flagship</v>
      </c>
      <c r="I685" s="89" t="s">
        <v>860</v>
      </c>
      <c r="J685" s="90" t="s">
        <v>2779</v>
      </c>
      <c r="K685" s="38">
        <v>0</v>
      </c>
      <c r="L685" s="39">
        <v>0</v>
      </c>
      <c r="M685" s="39">
        <v>0</v>
      </c>
      <c r="N685" s="39">
        <v>0</v>
      </c>
      <c r="O685" s="39">
        <v>0</v>
      </c>
      <c r="P685" s="39">
        <v>0</v>
      </c>
      <c r="Q685" s="39">
        <v>0</v>
      </c>
      <c r="R685" s="39">
        <v>0</v>
      </c>
      <c r="S685" s="39">
        <v>0</v>
      </c>
      <c r="T685" s="39">
        <v>0</v>
      </c>
      <c r="U685" s="39">
        <v>0</v>
      </c>
      <c r="V685" s="39">
        <v>0</v>
      </c>
      <c r="W685" s="39">
        <v>0</v>
      </c>
      <c r="X685" s="39">
        <v>0</v>
      </c>
      <c r="Y685" s="39">
        <v>0</v>
      </c>
      <c r="Z685" s="39">
        <v>0</v>
      </c>
      <c r="AA685" s="39">
        <v>0</v>
      </c>
      <c r="AB685" s="39">
        <v>0</v>
      </c>
      <c r="AC685" s="39">
        <v>0</v>
      </c>
      <c r="AD685" s="39">
        <v>0</v>
      </c>
    </row>
    <row r="686" spans="1:30" x14ac:dyDescent="0.25">
      <c r="A686" s="39" t="str">
        <f>INDEX('MO Store'!D:D,MATCH('Week Wise OT Hours'!$G686,'MO Store'!$A:$A,0))</f>
        <v>Anthony Galichet</v>
      </c>
      <c r="B686" s="39" t="str">
        <f>INDEX('MO Store'!F:F,MATCH('Week Wise OT Hours'!$G686,'MO Store'!$A:$A,0))</f>
        <v>Romio Hamdar</v>
      </c>
      <c r="C686" s="39" t="str">
        <f>INDEX('MO Store'!G:G,MATCH('Week Wise OT Hours'!$G686,'MO Store'!$A:$A,0))</f>
        <v>Suhail Ishaq</v>
      </c>
      <c r="D686" s="39" t="str">
        <f>INDEX('MO Store'!E:E,MATCH('Week Wise OT Hours'!$G686,'MO Store'!$A:$A,0))</f>
        <v>Brittanie Braggs</v>
      </c>
      <c r="E686" s="39" t="str">
        <f>INDEX('MO Store'!B:B,MATCH('Week Wise OT Hours'!$G686,'MO Store'!$A:$A,0))</f>
        <v>Houston North East</v>
      </c>
      <c r="F686" s="39" t="str">
        <f>INDEX('MO Store'!C:C,MATCH('Week Wise OT Hours'!$G686,'MO Store'!$A:$A,0))</f>
        <v>Fondren Village</v>
      </c>
      <c r="G686" s="38">
        <v>209863</v>
      </c>
      <c r="H686" s="40" t="str">
        <f>INDEX('MO Store'!I:I,MATCH('Week Wise OT Hours'!$G686,'MO Store'!$A:$A,0))</f>
        <v>Regular</v>
      </c>
      <c r="I686" s="89" t="s">
        <v>826</v>
      </c>
      <c r="J686" s="90" t="s">
        <v>2070</v>
      </c>
      <c r="K686" s="38">
        <v>0</v>
      </c>
      <c r="L686" s="39">
        <v>0</v>
      </c>
      <c r="M686" s="39">
        <v>0</v>
      </c>
      <c r="N686" s="39">
        <v>0</v>
      </c>
      <c r="O686" s="39">
        <v>0</v>
      </c>
      <c r="P686" s="39">
        <v>0</v>
      </c>
      <c r="Q686" s="39">
        <v>0</v>
      </c>
      <c r="R686" s="39">
        <v>0</v>
      </c>
      <c r="S686" s="39">
        <v>0</v>
      </c>
      <c r="T686" s="39">
        <v>0</v>
      </c>
      <c r="U686" s="39">
        <v>0</v>
      </c>
      <c r="V686" s="39">
        <v>0</v>
      </c>
      <c r="W686" s="39">
        <v>0</v>
      </c>
      <c r="X686" s="39">
        <v>0</v>
      </c>
      <c r="Y686" s="39">
        <v>0</v>
      </c>
      <c r="Z686" s="39">
        <v>0</v>
      </c>
      <c r="AA686" s="39">
        <v>0</v>
      </c>
      <c r="AB686" s="39">
        <v>0</v>
      </c>
      <c r="AC686" s="39">
        <v>0</v>
      </c>
      <c r="AD686" s="39">
        <v>0</v>
      </c>
    </row>
    <row r="687" spans="1:30" x14ac:dyDescent="0.25">
      <c r="A687" s="39" t="str">
        <f>INDEX('MO Store'!D:D,MATCH('Week Wise OT Hours'!$G687,'MO Store'!$A:$A,0))</f>
        <v>Anthony Galichet</v>
      </c>
      <c r="B687" s="39" t="str">
        <f>INDEX('MO Store'!F:F,MATCH('Week Wise OT Hours'!$G687,'MO Store'!$A:$A,0))</f>
        <v>Romio Hamdar</v>
      </c>
      <c r="C687" s="39" t="str">
        <f>INDEX('MO Store'!G:G,MATCH('Week Wise OT Hours'!$G687,'MO Store'!$A:$A,0))</f>
        <v>Suhail Ishaq</v>
      </c>
      <c r="D687" s="39" t="str">
        <f>INDEX('MO Store'!E:E,MATCH('Week Wise OT Hours'!$G687,'MO Store'!$A:$A,0))</f>
        <v>Brittanie Braggs</v>
      </c>
      <c r="E687" s="39" t="str">
        <f>INDEX('MO Store'!B:B,MATCH('Week Wise OT Hours'!$G687,'MO Store'!$A:$A,0))</f>
        <v>Houston North East</v>
      </c>
      <c r="F687" s="39" t="str">
        <f>INDEX('MO Store'!C:C,MATCH('Week Wise OT Hours'!$G687,'MO Store'!$A:$A,0))</f>
        <v>Riverstone</v>
      </c>
      <c r="G687" s="38">
        <v>207758</v>
      </c>
      <c r="H687" s="40" t="str">
        <f>INDEX('MO Store'!I:I,MATCH('Week Wise OT Hours'!$G687,'MO Store'!$A:$A,0))</f>
        <v>Flagship</v>
      </c>
      <c r="I687" s="89" t="s">
        <v>912</v>
      </c>
      <c r="J687" s="90" t="s">
        <v>2780</v>
      </c>
      <c r="K687" s="38">
        <v>0</v>
      </c>
      <c r="L687" s="39">
        <v>0</v>
      </c>
      <c r="M687" s="39">
        <v>0</v>
      </c>
      <c r="N687" s="39">
        <v>0</v>
      </c>
      <c r="O687" s="39">
        <v>0</v>
      </c>
      <c r="P687" s="39">
        <v>0</v>
      </c>
      <c r="Q687" s="39">
        <v>0</v>
      </c>
      <c r="R687" s="39">
        <v>0</v>
      </c>
      <c r="S687" s="39">
        <v>0</v>
      </c>
      <c r="T687" s="39">
        <v>0</v>
      </c>
      <c r="U687" s="39">
        <v>0</v>
      </c>
      <c r="V687" s="39">
        <v>0</v>
      </c>
      <c r="W687" s="39">
        <v>0</v>
      </c>
      <c r="X687" s="39">
        <v>0</v>
      </c>
      <c r="Y687" s="39">
        <v>0</v>
      </c>
      <c r="Z687" s="39">
        <v>0</v>
      </c>
      <c r="AA687" s="39">
        <v>0</v>
      </c>
      <c r="AB687" s="39">
        <v>0</v>
      </c>
      <c r="AC687" s="39">
        <v>0.65</v>
      </c>
      <c r="AD687" s="39">
        <v>0</v>
      </c>
    </row>
    <row r="688" spans="1:30" x14ac:dyDescent="0.25">
      <c r="A688" s="39" t="str">
        <f>INDEX('MO Store'!D:D,MATCH('Week Wise OT Hours'!$G688,'MO Store'!$A:$A,0))</f>
        <v>Anthony Galichet</v>
      </c>
      <c r="B688" s="39" t="str">
        <f>INDEX('MO Store'!F:F,MATCH('Week Wise OT Hours'!$G688,'MO Store'!$A:$A,0))</f>
        <v>No SD</v>
      </c>
      <c r="C688" s="39" t="str">
        <f>INDEX('MO Store'!G:G,MATCH('Week Wise OT Hours'!$G688,'MO Store'!$A:$A,0))</f>
        <v>Susu Leong</v>
      </c>
      <c r="D688" s="39" t="str">
        <f>INDEX('MO Store'!E:E,MATCH('Week Wise OT Hours'!$G688,'MO Store'!$A:$A,0))</f>
        <v>Brittanie Braggs</v>
      </c>
      <c r="E688" s="39" t="str">
        <f>INDEX('MO Store'!B:B,MATCH('Week Wise OT Hours'!$G688,'MO Store'!$A:$A,0))</f>
        <v>Arizona</v>
      </c>
      <c r="F688" s="39" t="str">
        <f>INDEX('MO Store'!C:C,MATCH('Week Wise OT Hours'!$G688,'MO Store'!$A:$A,0))</f>
        <v>VAL VISTA</v>
      </c>
      <c r="G688" s="38">
        <v>176995</v>
      </c>
      <c r="H688" s="40" t="str">
        <f>INDEX('MO Store'!I:I,MATCH('Week Wise OT Hours'!$G688,'MO Store'!$A:$A,0))</f>
        <v>Regular</v>
      </c>
      <c r="I688" s="89" t="s">
        <v>900</v>
      </c>
      <c r="J688" s="90" t="s">
        <v>2781</v>
      </c>
      <c r="K688" s="38">
        <v>0</v>
      </c>
      <c r="L688" s="39">
        <v>0</v>
      </c>
      <c r="M688" s="39">
        <v>0</v>
      </c>
      <c r="N688" s="39">
        <v>0</v>
      </c>
      <c r="O688" s="39">
        <v>0</v>
      </c>
      <c r="P688" s="39">
        <v>0</v>
      </c>
      <c r="Q688" s="39">
        <v>0</v>
      </c>
      <c r="R688" s="39">
        <v>0</v>
      </c>
      <c r="S688" s="39">
        <v>0</v>
      </c>
      <c r="T688" s="39">
        <v>0</v>
      </c>
      <c r="U688" s="39">
        <v>0</v>
      </c>
      <c r="V688" s="39">
        <v>0.73</v>
      </c>
      <c r="W688" s="39">
        <v>1.06</v>
      </c>
      <c r="X688" s="39">
        <v>1.86</v>
      </c>
      <c r="Y688" s="39">
        <v>0</v>
      </c>
      <c r="Z688" s="39">
        <v>0</v>
      </c>
      <c r="AA688" s="39">
        <v>0</v>
      </c>
      <c r="AB688" s="39">
        <v>0.84</v>
      </c>
      <c r="AC688" s="39">
        <v>0</v>
      </c>
      <c r="AD688" s="39">
        <v>8.27</v>
      </c>
    </row>
    <row r="689" spans="1:30" x14ac:dyDescent="0.25">
      <c r="A689" s="39" t="str">
        <f>INDEX('MO Store'!D:D,MATCH('Week Wise OT Hours'!$G689,'MO Store'!$A:$A,0))</f>
        <v>Anthony Galichet</v>
      </c>
      <c r="B689" s="39" t="str">
        <f>INDEX('MO Store'!F:F,MATCH('Week Wise OT Hours'!$G689,'MO Store'!$A:$A,0))</f>
        <v>Romio Hamdar</v>
      </c>
      <c r="C689" s="39" t="str">
        <f>INDEX('MO Store'!G:G,MATCH('Week Wise OT Hours'!$G689,'MO Store'!$A:$A,0))</f>
        <v>Isreal Gomez- Level Up</v>
      </c>
      <c r="D689" s="39" t="str">
        <f>INDEX('MO Store'!E:E,MATCH('Week Wise OT Hours'!$G689,'MO Store'!$A:$A,0))</f>
        <v>Brittanie Braggs</v>
      </c>
      <c r="E689" s="39" t="str">
        <f>INDEX('MO Store'!B:B,MATCH('Week Wise OT Hours'!$G689,'MO Store'!$A:$A,0))</f>
        <v>Houston East</v>
      </c>
      <c r="F689" s="39" t="str">
        <f>INDEX('MO Store'!C:C,MATCH('Week Wise OT Hours'!$G689,'MO Store'!$A:$A,0))</f>
        <v>Baytown</v>
      </c>
      <c r="G689" s="38">
        <v>219201</v>
      </c>
      <c r="H689" s="40" t="str">
        <f>INDEX('MO Store'!I:I,MATCH('Week Wise OT Hours'!$G689,'MO Store'!$A:$A,0))</f>
        <v>Regular</v>
      </c>
      <c r="I689" s="89" t="s">
        <v>925</v>
      </c>
      <c r="J689" s="90" t="s">
        <v>2782</v>
      </c>
      <c r="K689" s="38">
        <v>0</v>
      </c>
      <c r="L689" s="39">
        <v>0</v>
      </c>
      <c r="M689" s="39">
        <v>0</v>
      </c>
      <c r="N689" s="39">
        <v>0</v>
      </c>
      <c r="O689" s="39">
        <v>0</v>
      </c>
      <c r="P689" s="39">
        <v>0</v>
      </c>
      <c r="Q689" s="39">
        <v>0</v>
      </c>
      <c r="R689" s="39">
        <v>0</v>
      </c>
      <c r="S689" s="39">
        <v>0</v>
      </c>
      <c r="T689" s="39">
        <v>0</v>
      </c>
      <c r="U689" s="39">
        <v>0</v>
      </c>
      <c r="V689" s="39">
        <v>0</v>
      </c>
      <c r="W689" s="39">
        <v>0</v>
      </c>
      <c r="X689" s="39">
        <v>0</v>
      </c>
      <c r="Y689" s="39">
        <v>0</v>
      </c>
      <c r="Z689" s="39">
        <v>0</v>
      </c>
      <c r="AA689" s="39">
        <v>6.16</v>
      </c>
      <c r="AB689" s="39">
        <v>0</v>
      </c>
      <c r="AC689" s="39">
        <v>0</v>
      </c>
      <c r="AD689" s="39">
        <v>0</v>
      </c>
    </row>
    <row r="690" spans="1:30" x14ac:dyDescent="0.25">
      <c r="A690" s="39" t="str">
        <f>INDEX('MO Store'!D:D,MATCH('Week Wise OT Hours'!$G690,'MO Store'!$A:$A,0))</f>
        <v>Anthony Galichet</v>
      </c>
      <c r="B690" s="39" t="str">
        <f>INDEX('MO Store'!F:F,MATCH('Week Wise OT Hours'!$G690,'MO Store'!$A:$A,0))</f>
        <v>Romio Hamdar</v>
      </c>
      <c r="C690" s="39" t="str">
        <f>INDEX('MO Store'!G:G,MATCH('Week Wise OT Hours'!$G690,'MO Store'!$A:$A,0))</f>
        <v>Isreal Gomez- Level Up</v>
      </c>
      <c r="D690" s="39" t="str">
        <f>INDEX('MO Store'!E:E,MATCH('Week Wise OT Hours'!$G690,'MO Store'!$A:$A,0))</f>
        <v>Brittanie Braggs</v>
      </c>
      <c r="E690" s="39" t="str">
        <f>INDEX('MO Store'!B:B,MATCH('Week Wise OT Hours'!$G690,'MO Store'!$A:$A,0))</f>
        <v>Houston East</v>
      </c>
      <c r="F690" s="39" t="str">
        <f>INDEX('MO Store'!C:C,MATCH('Week Wise OT Hours'!$G690,'MO Store'!$A:$A,0))</f>
        <v>Deer Park</v>
      </c>
      <c r="G690" s="38">
        <v>209870</v>
      </c>
      <c r="H690" s="40" t="str">
        <f>INDEX('MO Store'!I:I,MATCH('Week Wise OT Hours'!$G690,'MO Store'!$A:$A,0))</f>
        <v>Regular</v>
      </c>
      <c r="I690" s="89" t="s">
        <v>941</v>
      </c>
      <c r="J690" s="90" t="s">
        <v>2783</v>
      </c>
      <c r="K690" s="38">
        <v>0</v>
      </c>
      <c r="L690" s="39">
        <v>0</v>
      </c>
      <c r="M690" s="39">
        <v>0</v>
      </c>
      <c r="N690" s="39">
        <v>0</v>
      </c>
      <c r="O690" s="39">
        <v>0</v>
      </c>
      <c r="P690" s="39">
        <v>0</v>
      </c>
      <c r="Q690" s="39">
        <v>0</v>
      </c>
      <c r="R690" s="39">
        <v>0</v>
      </c>
      <c r="S690" s="39">
        <v>0</v>
      </c>
      <c r="T690" s="39">
        <v>0</v>
      </c>
      <c r="U690" s="39">
        <v>0</v>
      </c>
      <c r="V690" s="39">
        <v>0</v>
      </c>
      <c r="W690" s="39">
        <v>0</v>
      </c>
      <c r="X690" s="39">
        <v>0</v>
      </c>
      <c r="Y690" s="39">
        <v>0</v>
      </c>
      <c r="Z690" s="39">
        <v>0</v>
      </c>
      <c r="AA690" s="39">
        <v>0</v>
      </c>
      <c r="AB690" s="39">
        <v>3.22</v>
      </c>
      <c r="AC690" s="39">
        <v>0</v>
      </c>
      <c r="AD690" s="39">
        <v>14.22</v>
      </c>
    </row>
    <row r="691" spans="1:30" x14ac:dyDescent="0.25">
      <c r="A691" s="39" t="str">
        <f>INDEX('MO Store'!D:D,MATCH('Week Wise OT Hours'!$G691,'MO Store'!$A:$A,0))</f>
        <v>Anthony Galichet</v>
      </c>
      <c r="B691" s="39" t="str">
        <f>INDEX('MO Store'!F:F,MATCH('Week Wise OT Hours'!$G691,'MO Store'!$A:$A,0))</f>
        <v>Romio Hamdar</v>
      </c>
      <c r="C691" s="39" t="str">
        <f>INDEX('MO Store'!G:G,MATCH('Week Wise OT Hours'!$G691,'MO Store'!$A:$A,0))</f>
        <v>Carlos Ayala-Level Up</v>
      </c>
      <c r="D691" s="39" t="str">
        <f>INDEX('MO Store'!E:E,MATCH('Week Wise OT Hours'!$G691,'MO Store'!$A:$A,0))</f>
        <v>Brittanie Braggs</v>
      </c>
      <c r="E691" s="39" t="str">
        <f>INDEX('MO Store'!B:B,MATCH('Week Wise OT Hours'!$G691,'MO Store'!$A:$A,0))</f>
        <v>Houston South West</v>
      </c>
      <c r="F691" s="39" t="str">
        <f>INDEX('MO Store'!C:C,MATCH('Week Wise OT Hours'!$G691,'MO Store'!$A:$A,0))</f>
        <v>Presidio</v>
      </c>
      <c r="G691" s="38">
        <v>211049</v>
      </c>
      <c r="H691" s="40" t="str">
        <f>INDEX('MO Store'!I:I,MATCH('Week Wise OT Hours'!$G691,'MO Store'!$A:$A,0))</f>
        <v>Regular</v>
      </c>
      <c r="I691" s="89" t="s">
        <v>883</v>
      </c>
      <c r="J691" s="90" t="s">
        <v>1928</v>
      </c>
      <c r="K691" s="38">
        <v>0</v>
      </c>
      <c r="L691" s="39">
        <v>0</v>
      </c>
      <c r="M691" s="39">
        <v>0</v>
      </c>
      <c r="N691" s="39">
        <v>0</v>
      </c>
      <c r="O691" s="39">
        <v>0</v>
      </c>
      <c r="P691" s="39">
        <v>0</v>
      </c>
      <c r="Q691" s="39">
        <v>0</v>
      </c>
      <c r="R691" s="39">
        <v>0</v>
      </c>
      <c r="S691" s="39">
        <v>0</v>
      </c>
      <c r="T691" s="39">
        <v>0</v>
      </c>
      <c r="U691" s="39">
        <v>0</v>
      </c>
      <c r="V691" s="39">
        <v>0.57999999999999996</v>
      </c>
      <c r="W691" s="39">
        <v>0</v>
      </c>
      <c r="X691" s="39">
        <v>0</v>
      </c>
      <c r="Y691" s="39">
        <v>0</v>
      </c>
      <c r="Z691" s="39">
        <v>0</v>
      </c>
      <c r="AA691" s="39">
        <v>0</v>
      </c>
      <c r="AB691" s="39">
        <v>0</v>
      </c>
      <c r="AC691" s="39">
        <v>0</v>
      </c>
      <c r="AD691" s="39">
        <v>0</v>
      </c>
    </row>
    <row r="692" spans="1:30" x14ac:dyDescent="0.25">
      <c r="A692" s="39" t="str">
        <f>INDEX('MO Store'!D:D,MATCH('Week Wise OT Hours'!$G692,'MO Store'!$A:$A,0))</f>
        <v>Anthony Galichet</v>
      </c>
      <c r="B692" s="39" t="str">
        <f>INDEX('MO Store'!F:F,MATCH('Week Wise OT Hours'!$G692,'MO Store'!$A:$A,0))</f>
        <v>Romio Hamdar</v>
      </c>
      <c r="C692" s="39" t="str">
        <f>INDEX('MO Store'!G:G,MATCH('Week Wise OT Hours'!$G692,'MO Store'!$A:$A,0))</f>
        <v>Isreal Gomez- Level Up</v>
      </c>
      <c r="D692" s="39" t="str">
        <f>INDEX('MO Store'!E:E,MATCH('Week Wise OT Hours'!$G692,'MO Store'!$A:$A,0))</f>
        <v>Brittanie Braggs</v>
      </c>
      <c r="E692" s="39" t="str">
        <f>INDEX('MO Store'!B:B,MATCH('Week Wise OT Hours'!$G692,'MO Store'!$A:$A,0))</f>
        <v>Houston East</v>
      </c>
      <c r="F692" s="39" t="str">
        <f>INDEX('MO Store'!C:C,MATCH('Week Wise OT Hours'!$G692,'MO Store'!$A:$A,0))</f>
        <v>Jasper</v>
      </c>
      <c r="G692" s="38">
        <v>215661</v>
      </c>
      <c r="H692" s="40" t="str">
        <f>INDEX('MO Store'!I:I,MATCH('Week Wise OT Hours'!$G692,'MO Store'!$A:$A,0))</f>
        <v>Regular</v>
      </c>
      <c r="I692" s="89" t="s">
        <v>916</v>
      </c>
      <c r="J692" s="90" t="s">
        <v>1962</v>
      </c>
      <c r="K692" s="38">
        <v>0</v>
      </c>
      <c r="L692" s="39">
        <v>0</v>
      </c>
      <c r="M692" s="39">
        <v>0.01</v>
      </c>
      <c r="N692" s="39">
        <v>0.15</v>
      </c>
      <c r="O692" s="39">
        <v>0.94</v>
      </c>
      <c r="P692" s="39">
        <v>2.2000000000000002</v>
      </c>
      <c r="Q692" s="39">
        <v>0</v>
      </c>
      <c r="R692" s="39">
        <v>3.8</v>
      </c>
      <c r="S692" s="39">
        <v>6.77</v>
      </c>
      <c r="T692" s="39">
        <v>6.59</v>
      </c>
      <c r="U692" s="39">
        <v>5.01</v>
      </c>
      <c r="V692" s="39">
        <v>12.21</v>
      </c>
      <c r="W692" s="39">
        <v>0</v>
      </c>
      <c r="X692" s="39">
        <v>0</v>
      </c>
      <c r="Y692" s="39">
        <v>0</v>
      </c>
      <c r="Z692" s="39">
        <v>0</v>
      </c>
      <c r="AA692" s="39">
        <v>0</v>
      </c>
      <c r="AB692" s="39">
        <v>0</v>
      </c>
      <c r="AC692" s="39">
        <v>1.75</v>
      </c>
      <c r="AD692" s="39">
        <v>0</v>
      </c>
    </row>
    <row r="693" spans="1:30" x14ac:dyDescent="0.25">
      <c r="A693" s="39" t="str">
        <f>INDEX('MO Store'!D:D,MATCH('Week Wise OT Hours'!$G693,'MO Store'!$A:$A,0))</f>
        <v>Anthony Galichet</v>
      </c>
      <c r="B693" s="39" t="str">
        <f>INDEX('MO Store'!F:F,MATCH('Week Wise OT Hours'!$G693,'MO Store'!$A:$A,0))</f>
        <v>Romio Hamdar</v>
      </c>
      <c r="C693" s="39" t="str">
        <f>INDEX('MO Store'!G:G,MATCH('Week Wise OT Hours'!$G693,'MO Store'!$A:$A,0))</f>
        <v>Veronica Ramos</v>
      </c>
      <c r="D693" s="39" t="str">
        <f>INDEX('MO Store'!E:E,MATCH('Week Wise OT Hours'!$G693,'MO Store'!$A:$A,0))</f>
        <v>Brittanie Braggs</v>
      </c>
      <c r="E693" s="39" t="str">
        <f>INDEX('MO Store'!B:B,MATCH('Week Wise OT Hours'!$G693,'MO Store'!$A:$A,0))</f>
        <v>San Antonio/Laredo</v>
      </c>
      <c r="F693" s="39" t="str">
        <f>INDEX('MO Store'!C:C,MATCH('Week Wise OT Hours'!$G693,'MO Store'!$A:$A,0))</f>
        <v>LAREDO PLANTATION CENTRE</v>
      </c>
      <c r="G693" s="38">
        <v>207752</v>
      </c>
      <c r="H693" s="40" t="str">
        <f>INDEX('MO Store'!I:I,MATCH('Week Wise OT Hours'!$G693,'MO Store'!$A:$A,0))</f>
        <v>Flagship</v>
      </c>
      <c r="I693" s="89" t="s">
        <v>857</v>
      </c>
      <c r="J693" s="90" t="s">
        <v>2784</v>
      </c>
      <c r="K693" s="38">
        <v>0</v>
      </c>
      <c r="L693" s="39">
        <v>0</v>
      </c>
      <c r="M693" s="39">
        <v>0</v>
      </c>
      <c r="N693" s="39">
        <v>0</v>
      </c>
      <c r="O693" s="39">
        <v>0</v>
      </c>
      <c r="P693" s="39">
        <v>0</v>
      </c>
      <c r="Q693" s="39">
        <v>0</v>
      </c>
      <c r="R693" s="39">
        <v>0</v>
      </c>
      <c r="S693" s="39">
        <v>0</v>
      </c>
      <c r="T693" s="39">
        <v>0</v>
      </c>
      <c r="U693" s="39">
        <v>0</v>
      </c>
      <c r="V693" s="39">
        <v>0</v>
      </c>
      <c r="W693" s="39">
        <v>0</v>
      </c>
      <c r="X693" s="39">
        <v>0</v>
      </c>
      <c r="Y693" s="39">
        <v>0</v>
      </c>
      <c r="Z693" s="39">
        <v>0</v>
      </c>
      <c r="AA693" s="39">
        <v>0</v>
      </c>
      <c r="AB693" s="39">
        <v>0</v>
      </c>
      <c r="AC693" s="39">
        <v>0</v>
      </c>
      <c r="AD693" s="39">
        <v>0</v>
      </c>
    </row>
    <row r="694" spans="1:30" x14ac:dyDescent="0.25">
      <c r="A694" s="39" t="str">
        <f>INDEX('MO Store'!D:D,MATCH('Week Wise OT Hours'!$G694,'MO Store'!$A:$A,0))</f>
        <v>Anthony Galichet</v>
      </c>
      <c r="B694" s="39" t="str">
        <f>INDEX('MO Store'!F:F,MATCH('Week Wise OT Hours'!$G694,'MO Store'!$A:$A,0))</f>
        <v>Romio Hamdar</v>
      </c>
      <c r="C694" s="39" t="str">
        <f>INDEX('MO Store'!G:G,MATCH('Week Wise OT Hours'!$G694,'MO Store'!$A:$A,0))</f>
        <v>Isreal Gomez- Level Up</v>
      </c>
      <c r="D694" s="39" t="str">
        <f>INDEX('MO Store'!E:E,MATCH('Week Wise OT Hours'!$G694,'MO Store'!$A:$A,0))</f>
        <v>Brittanie Braggs</v>
      </c>
      <c r="E694" s="39" t="str">
        <f>INDEX('MO Store'!B:B,MATCH('Week Wise OT Hours'!$G694,'MO Store'!$A:$A,0))</f>
        <v>Houston East</v>
      </c>
      <c r="F694" s="39" t="str">
        <f>INDEX('MO Store'!C:C,MATCH('Week Wise OT Hours'!$G694,'MO Store'!$A:$A,0))</f>
        <v>Fairmont Pkwy</v>
      </c>
      <c r="G694" s="38">
        <v>209869</v>
      </c>
      <c r="H694" s="40" t="str">
        <f>INDEX('MO Store'!I:I,MATCH('Week Wise OT Hours'!$G694,'MO Store'!$A:$A,0))</f>
        <v>Focus</v>
      </c>
      <c r="I694" s="89" t="s">
        <v>902</v>
      </c>
      <c r="J694" s="90" t="s">
        <v>2785</v>
      </c>
      <c r="K694" s="38">
        <v>0</v>
      </c>
      <c r="L694" s="39">
        <v>0</v>
      </c>
      <c r="M694" s="39">
        <v>0</v>
      </c>
      <c r="N694" s="39">
        <v>0</v>
      </c>
      <c r="O694" s="39">
        <v>0</v>
      </c>
      <c r="P694" s="39">
        <v>0</v>
      </c>
      <c r="Q694" s="39">
        <v>2.88</v>
      </c>
      <c r="R694" s="39">
        <v>5.31</v>
      </c>
      <c r="S694" s="39">
        <v>0</v>
      </c>
      <c r="T694" s="39">
        <v>0</v>
      </c>
      <c r="U694" s="39">
        <v>4.93</v>
      </c>
      <c r="V694" s="39">
        <v>0</v>
      </c>
      <c r="W694" s="39">
        <v>0.06</v>
      </c>
      <c r="X694" s="39">
        <v>0</v>
      </c>
      <c r="Y694" s="39">
        <v>0</v>
      </c>
      <c r="Z694" s="39">
        <v>0</v>
      </c>
      <c r="AA694" s="39">
        <v>0</v>
      </c>
      <c r="AB694" s="39">
        <v>9.57</v>
      </c>
      <c r="AC694" s="39">
        <v>0</v>
      </c>
      <c r="AD694" s="39">
        <v>0</v>
      </c>
    </row>
    <row r="695" spans="1:30" x14ac:dyDescent="0.25">
      <c r="A695" s="39" t="str">
        <f>INDEX('MO Store'!D:D,MATCH('Week Wise OT Hours'!$G695,'MO Store'!$A:$A,0))</f>
        <v>Anthony Galichet</v>
      </c>
      <c r="B695" s="39" t="str">
        <f>INDEX('MO Store'!F:F,MATCH('Week Wise OT Hours'!$G695,'MO Store'!$A:$A,0))</f>
        <v>Romio Hamdar</v>
      </c>
      <c r="C695" s="39" t="str">
        <f>INDEX('MO Store'!G:G,MATCH('Week Wise OT Hours'!$G695,'MO Store'!$A:$A,0))</f>
        <v>Carlos Ayala-Level Up</v>
      </c>
      <c r="D695" s="39" t="str">
        <f>INDEX('MO Store'!E:E,MATCH('Week Wise OT Hours'!$G695,'MO Store'!$A:$A,0))</f>
        <v>Brittanie Braggs</v>
      </c>
      <c r="E695" s="39" t="str">
        <f>INDEX('MO Store'!B:B,MATCH('Week Wise OT Hours'!$G695,'MO Store'!$A:$A,0))</f>
        <v>Houston South West</v>
      </c>
      <c r="F695" s="39" t="str">
        <f>INDEX('MO Store'!C:C,MATCH('Week Wise OT Hours'!$G695,'MO Store'!$A:$A,0))</f>
        <v>Kingsbridge</v>
      </c>
      <c r="G695" s="38">
        <v>209862</v>
      </c>
      <c r="H695" s="40" t="str">
        <f>INDEX('MO Store'!I:I,MATCH('Week Wise OT Hours'!$G695,'MO Store'!$A:$A,0))</f>
        <v>Regular</v>
      </c>
      <c r="I695" s="89" t="s">
        <v>946</v>
      </c>
      <c r="J695" s="90" t="s">
        <v>1932</v>
      </c>
      <c r="K695" s="38">
        <v>0</v>
      </c>
      <c r="L695" s="39">
        <v>0</v>
      </c>
      <c r="M695" s="39">
        <v>0</v>
      </c>
      <c r="N695" s="39">
        <v>0</v>
      </c>
      <c r="O695" s="39">
        <v>0</v>
      </c>
      <c r="P695" s="39">
        <v>0</v>
      </c>
      <c r="Q695" s="39">
        <v>0</v>
      </c>
      <c r="R695" s="39">
        <v>0.15</v>
      </c>
      <c r="S695" s="39">
        <v>0.31</v>
      </c>
      <c r="T695" s="39">
        <v>0</v>
      </c>
      <c r="U695" s="39">
        <v>0</v>
      </c>
      <c r="V695" s="39">
        <v>1.1499999999999999</v>
      </c>
      <c r="W695" s="39">
        <v>8.58</v>
      </c>
      <c r="X695" s="39">
        <v>2.5</v>
      </c>
      <c r="Y695" s="39">
        <v>0.01</v>
      </c>
      <c r="Z695" s="39">
        <v>0</v>
      </c>
      <c r="AA695" s="39">
        <v>5.0999999999999996</v>
      </c>
      <c r="AB695" s="39">
        <v>2.4300000000000002</v>
      </c>
      <c r="AC695" s="39">
        <v>0</v>
      </c>
      <c r="AD695" s="39">
        <v>8.0299999999999994</v>
      </c>
    </row>
    <row r="696" spans="1:30" x14ac:dyDescent="0.25">
      <c r="A696" s="39" t="str">
        <f>INDEX('MO Store'!D:D,MATCH('Week Wise OT Hours'!$G696,'MO Store'!$A:$A,0))</f>
        <v>Anthony Galichet</v>
      </c>
      <c r="B696" s="39" t="str">
        <f>INDEX('MO Store'!F:F,MATCH('Week Wise OT Hours'!$G696,'MO Store'!$A:$A,0))</f>
        <v>Romio Hamdar</v>
      </c>
      <c r="C696" s="39" t="str">
        <f>INDEX('MO Store'!G:G,MATCH('Week Wise OT Hours'!$G696,'MO Store'!$A:$A,0))</f>
        <v>Carlos Ayala-Level Up</v>
      </c>
      <c r="D696" s="39" t="str">
        <f>INDEX('MO Store'!E:E,MATCH('Week Wise OT Hours'!$G696,'MO Store'!$A:$A,0))</f>
        <v>Brittanie Braggs</v>
      </c>
      <c r="E696" s="39" t="str">
        <f>INDEX('MO Store'!B:B,MATCH('Week Wise OT Hours'!$G696,'MO Store'!$A:$A,0))</f>
        <v>Houston South West</v>
      </c>
      <c r="F696" s="39" t="str">
        <f>INDEX('MO Store'!C:C,MATCH('Week Wise OT Hours'!$G696,'MO Store'!$A:$A,0))</f>
        <v>Memorial Dr</v>
      </c>
      <c r="G696" s="38">
        <v>213409</v>
      </c>
      <c r="H696" s="40" t="str">
        <f>INDEX('MO Store'!I:I,MATCH('Week Wise OT Hours'!$G696,'MO Store'!$A:$A,0))</f>
        <v>Regular</v>
      </c>
      <c r="I696" s="89" t="s">
        <v>898</v>
      </c>
      <c r="J696" s="90" t="s">
        <v>1939</v>
      </c>
      <c r="K696" s="38">
        <v>0</v>
      </c>
      <c r="L696" s="39">
        <v>0</v>
      </c>
      <c r="M696" s="39">
        <v>0</v>
      </c>
      <c r="N696" s="39">
        <v>0</v>
      </c>
      <c r="O696" s="39">
        <v>0</v>
      </c>
      <c r="P696" s="39">
        <v>0</v>
      </c>
      <c r="Q696" s="39">
        <v>0</v>
      </c>
      <c r="R696" s="39">
        <v>0</v>
      </c>
      <c r="S696" s="39">
        <v>0</v>
      </c>
      <c r="T696" s="39">
        <v>0</v>
      </c>
      <c r="U696" s="39">
        <v>0</v>
      </c>
      <c r="V696" s="39">
        <v>0</v>
      </c>
      <c r="W696" s="39">
        <v>0</v>
      </c>
      <c r="X696" s="39">
        <v>0</v>
      </c>
      <c r="Y696" s="39">
        <v>0</v>
      </c>
      <c r="Z696" s="39">
        <v>0</v>
      </c>
      <c r="AA696" s="39">
        <v>0</v>
      </c>
      <c r="AB696" s="39">
        <v>0</v>
      </c>
      <c r="AC696" s="39">
        <v>0</v>
      </c>
      <c r="AD696" s="39">
        <v>2.34</v>
      </c>
    </row>
    <row r="697" spans="1:30" x14ac:dyDescent="0.25">
      <c r="A697" s="39" t="str">
        <f>INDEX('MO Store'!D:D,MATCH('Week Wise OT Hours'!$G697,'MO Store'!$A:$A,0))</f>
        <v>Anthony Galichet</v>
      </c>
      <c r="B697" s="39" t="str">
        <f>INDEX('MO Store'!F:F,MATCH('Week Wise OT Hours'!$G697,'MO Store'!$A:$A,0))</f>
        <v>No SD</v>
      </c>
      <c r="C697" s="39" t="str">
        <f>INDEX('MO Store'!G:G,MATCH('Week Wise OT Hours'!$G697,'MO Store'!$A:$A,0))</f>
        <v>Susu Leong</v>
      </c>
      <c r="D697" s="39" t="str">
        <f>INDEX('MO Store'!E:E,MATCH('Week Wise OT Hours'!$G697,'MO Store'!$A:$A,0))</f>
        <v>Brittanie Braggs</v>
      </c>
      <c r="E697" s="39" t="str">
        <f>INDEX('MO Store'!B:B,MATCH('Week Wise OT Hours'!$G697,'MO Store'!$A:$A,0))</f>
        <v>Arizona</v>
      </c>
      <c r="F697" s="39" t="str">
        <f>INDEX('MO Store'!C:C,MATCH('Week Wise OT Hours'!$G697,'MO Store'!$A:$A,0))</f>
        <v>VAL VISTA</v>
      </c>
      <c r="G697" s="38">
        <v>176995</v>
      </c>
      <c r="H697" s="40" t="str">
        <f>INDEX('MO Store'!I:I,MATCH('Week Wise OT Hours'!$G697,'MO Store'!$A:$A,0))</f>
        <v>Regular</v>
      </c>
      <c r="I697" s="89" t="s">
        <v>690</v>
      </c>
      <c r="J697" s="90" t="s">
        <v>2046</v>
      </c>
      <c r="K697" s="38">
        <v>0</v>
      </c>
      <c r="L697" s="39">
        <v>0</v>
      </c>
      <c r="M697" s="39">
        <v>0</v>
      </c>
      <c r="N697" s="39">
        <v>0</v>
      </c>
      <c r="O697" s="39">
        <v>0</v>
      </c>
      <c r="P697" s="39">
        <v>0</v>
      </c>
      <c r="Q697" s="39">
        <v>0</v>
      </c>
      <c r="R697" s="39">
        <v>0</v>
      </c>
      <c r="S697" s="39">
        <v>0</v>
      </c>
      <c r="T697" s="39">
        <v>0</v>
      </c>
      <c r="U697" s="39">
        <v>5.37</v>
      </c>
      <c r="V697" s="39">
        <v>0</v>
      </c>
      <c r="W697" s="39">
        <v>0</v>
      </c>
      <c r="X697" s="39">
        <v>0</v>
      </c>
      <c r="Y697" s="39">
        <v>0</v>
      </c>
      <c r="Z697" s="39">
        <v>0</v>
      </c>
      <c r="AA697" s="39">
        <v>0</v>
      </c>
      <c r="AB697" s="39">
        <v>0</v>
      </c>
      <c r="AC697" s="39">
        <v>0</v>
      </c>
      <c r="AD697" s="39">
        <v>5.61</v>
      </c>
    </row>
    <row r="698" spans="1:30" x14ac:dyDescent="0.25">
      <c r="A698" s="39" t="str">
        <f>INDEX('MO Store'!D:D,MATCH('Week Wise OT Hours'!$G698,'MO Store'!$A:$A,0))</f>
        <v>Anthony Galichet</v>
      </c>
      <c r="B698" s="39" t="str">
        <f>INDEX('MO Store'!F:F,MATCH('Week Wise OT Hours'!$G698,'MO Store'!$A:$A,0))</f>
        <v>Romio Hamdar</v>
      </c>
      <c r="C698" s="39" t="str">
        <f>INDEX('MO Store'!G:G,MATCH('Week Wise OT Hours'!$G698,'MO Store'!$A:$A,0))</f>
        <v>Isreal Gomez- Level Up</v>
      </c>
      <c r="D698" s="39" t="str">
        <f>INDEX('MO Store'!E:E,MATCH('Week Wise OT Hours'!$G698,'MO Store'!$A:$A,0))</f>
        <v>Brittanie Braggs</v>
      </c>
      <c r="E698" s="39" t="str">
        <f>INDEX('MO Store'!B:B,MATCH('Week Wise OT Hours'!$G698,'MO Store'!$A:$A,0))</f>
        <v>Houston East</v>
      </c>
      <c r="F698" s="39" t="str">
        <f>INDEX('MO Store'!C:C,MATCH('Week Wise OT Hours'!$G698,'MO Store'!$A:$A,0))</f>
        <v>Deer Park</v>
      </c>
      <c r="G698" s="38">
        <v>209870</v>
      </c>
      <c r="H698" s="40" t="str">
        <f>INDEX('MO Store'!I:I,MATCH('Week Wise OT Hours'!$G698,'MO Store'!$A:$A,0))</f>
        <v>Regular</v>
      </c>
      <c r="I698" s="89" t="s">
        <v>955</v>
      </c>
      <c r="J698" s="90" t="s">
        <v>2162</v>
      </c>
      <c r="K698" s="38">
        <v>0</v>
      </c>
      <c r="L698" s="39">
        <v>1.87</v>
      </c>
      <c r="M698" s="39">
        <v>0</v>
      </c>
      <c r="N698" s="39">
        <v>6.62</v>
      </c>
      <c r="O698" s="39">
        <v>5.19</v>
      </c>
      <c r="P698" s="39">
        <v>4.7</v>
      </c>
      <c r="Q698" s="39">
        <v>0</v>
      </c>
      <c r="R698" s="39">
        <v>6.51</v>
      </c>
      <c r="S698" s="39">
        <v>0</v>
      </c>
      <c r="T698" s="39">
        <v>9</v>
      </c>
      <c r="U698" s="39">
        <v>2.97</v>
      </c>
      <c r="V698" s="39">
        <v>19.66</v>
      </c>
      <c r="W698" s="39">
        <v>10.54</v>
      </c>
      <c r="X698" s="39">
        <v>17.23</v>
      </c>
      <c r="Y698" s="39">
        <v>11.379999999999999</v>
      </c>
      <c r="Z698" s="39">
        <v>0</v>
      </c>
      <c r="AA698" s="39">
        <v>0</v>
      </c>
      <c r="AB698" s="39">
        <v>4.58</v>
      </c>
      <c r="AC698" s="39">
        <v>12.89</v>
      </c>
      <c r="AD698" s="39">
        <v>0</v>
      </c>
    </row>
    <row r="699" spans="1:30" x14ac:dyDescent="0.25">
      <c r="A699" s="39" t="str">
        <f>INDEX('MO Store'!D:D,MATCH('Week Wise OT Hours'!$G699,'MO Store'!$A:$A,0))</f>
        <v>Anthony Galichet</v>
      </c>
      <c r="B699" s="39" t="str">
        <f>INDEX('MO Store'!F:F,MATCH('Week Wise OT Hours'!$G699,'MO Store'!$A:$A,0))</f>
        <v>No SD</v>
      </c>
      <c r="C699" s="39" t="str">
        <f>INDEX('MO Store'!G:G,MATCH('Week Wise OT Hours'!$G699,'MO Store'!$A:$A,0))</f>
        <v>North Carolina Market - No TM</v>
      </c>
      <c r="D699" s="39" t="str">
        <f>INDEX('MO Store'!E:E,MATCH('Week Wise OT Hours'!$G699,'MO Store'!$A:$A,0))</f>
        <v>Brittanie Braggs</v>
      </c>
      <c r="E699" s="39" t="str">
        <f>INDEX('MO Store'!B:B,MATCH('Week Wise OT Hours'!$G699,'MO Store'!$A:$A,0))</f>
        <v>North Carolina</v>
      </c>
      <c r="F699" s="39" t="str">
        <f>INDEX('MO Store'!C:C,MATCH('Week Wise OT Hours'!$G699,'MO Store'!$A:$A,0))</f>
        <v>Reidsville Rd</v>
      </c>
      <c r="G699" s="38">
        <v>220742</v>
      </c>
      <c r="H699" s="40" t="str">
        <f>INDEX('MO Store'!I:I,MATCH('Week Wise OT Hours'!$G699,'MO Store'!$A:$A,0))</f>
        <v>Focus</v>
      </c>
      <c r="I699" s="89" t="s">
        <v>939</v>
      </c>
      <c r="J699" s="90" t="s">
        <v>1964</v>
      </c>
      <c r="K699" s="38">
        <v>0</v>
      </c>
      <c r="L699" s="39">
        <v>0</v>
      </c>
      <c r="M699" s="39">
        <v>0</v>
      </c>
      <c r="N699" s="39">
        <v>0</v>
      </c>
      <c r="O699" s="39">
        <v>0</v>
      </c>
      <c r="P699" s="39">
        <v>0</v>
      </c>
      <c r="Q699" s="39">
        <v>0</v>
      </c>
      <c r="R699" s="39">
        <v>0</v>
      </c>
      <c r="S699" s="39">
        <v>0</v>
      </c>
      <c r="T699" s="39">
        <v>0</v>
      </c>
      <c r="U699" s="39">
        <v>0</v>
      </c>
      <c r="V699" s="39">
        <v>0</v>
      </c>
      <c r="W699" s="39">
        <v>0</v>
      </c>
      <c r="X699" s="39">
        <v>0</v>
      </c>
      <c r="Y699" s="39">
        <v>0</v>
      </c>
      <c r="Z699" s="39">
        <v>0</v>
      </c>
      <c r="AA699" s="39">
        <v>0</v>
      </c>
      <c r="AB699" s="39">
        <v>0</v>
      </c>
      <c r="AC699" s="39">
        <v>0</v>
      </c>
      <c r="AD699" s="39">
        <v>0</v>
      </c>
    </row>
    <row r="700" spans="1:30" x14ac:dyDescent="0.25">
      <c r="A700" s="39" t="str">
        <f>INDEX('MO Store'!D:D,MATCH('Week Wise OT Hours'!$G700,'MO Store'!$A:$A,0))</f>
        <v>Anthony Galichet</v>
      </c>
      <c r="B700" s="39" t="str">
        <f>INDEX('MO Store'!F:F,MATCH('Week Wise OT Hours'!$G700,'MO Store'!$A:$A,0))</f>
        <v>Romio Hamdar</v>
      </c>
      <c r="C700" s="39" t="str">
        <f>INDEX('MO Store'!G:G,MATCH('Week Wise OT Hours'!$G700,'MO Store'!$A:$A,0))</f>
        <v>Suhail Ishaq</v>
      </c>
      <c r="D700" s="39" t="str">
        <f>INDEX('MO Store'!E:E,MATCH('Week Wise OT Hours'!$G700,'MO Store'!$A:$A,0))</f>
        <v>Brittanie Braggs</v>
      </c>
      <c r="E700" s="39" t="str">
        <f>INDEX('MO Store'!B:B,MATCH('Week Wise OT Hours'!$G700,'MO Store'!$A:$A,0))</f>
        <v>Houston North East</v>
      </c>
      <c r="F700" s="39" t="str">
        <f>INDEX('MO Store'!C:C,MATCH('Week Wise OT Hours'!$G700,'MO Store'!$A:$A,0))</f>
        <v>Midtown</v>
      </c>
      <c r="G700" s="38">
        <v>176027</v>
      </c>
      <c r="H700" s="40" t="str">
        <f>INDEX('MO Store'!I:I,MATCH('Week Wise OT Hours'!$G700,'MO Store'!$A:$A,0))</f>
        <v>Battleship</v>
      </c>
      <c r="I700" s="89" t="s">
        <v>913</v>
      </c>
      <c r="J700" s="90" t="s">
        <v>1968</v>
      </c>
      <c r="K700" s="38">
        <v>0</v>
      </c>
      <c r="L700" s="39">
        <v>0</v>
      </c>
      <c r="M700" s="39">
        <v>0</v>
      </c>
      <c r="N700" s="39">
        <v>0</v>
      </c>
      <c r="O700" s="39">
        <v>0</v>
      </c>
      <c r="P700" s="39">
        <v>0</v>
      </c>
      <c r="Q700" s="39">
        <v>0</v>
      </c>
      <c r="R700" s="39">
        <v>0</v>
      </c>
      <c r="S700" s="39">
        <v>0</v>
      </c>
      <c r="T700" s="39">
        <v>0</v>
      </c>
      <c r="U700" s="39">
        <v>0</v>
      </c>
      <c r="V700" s="39">
        <v>0</v>
      </c>
      <c r="W700" s="39">
        <v>0</v>
      </c>
      <c r="X700" s="39">
        <v>0</v>
      </c>
      <c r="Y700" s="39">
        <v>0</v>
      </c>
      <c r="Z700" s="39">
        <v>0</v>
      </c>
      <c r="AA700" s="39">
        <v>0</v>
      </c>
      <c r="AB700" s="39">
        <v>0</v>
      </c>
      <c r="AC700" s="39">
        <v>0.74</v>
      </c>
      <c r="AD700" s="39">
        <v>0</v>
      </c>
    </row>
    <row r="701" spans="1:30" x14ac:dyDescent="0.25">
      <c r="A701" s="39" t="str">
        <f>INDEX('MO Store'!D:D,MATCH('Week Wise OT Hours'!$G701,'MO Store'!$A:$A,0))</f>
        <v>Anthony Galichet</v>
      </c>
      <c r="B701" s="39" t="str">
        <f>INDEX('MO Store'!F:F,MATCH('Week Wise OT Hours'!$G701,'MO Store'!$A:$A,0))</f>
        <v>No SD</v>
      </c>
      <c r="C701" s="39" t="str">
        <f>INDEX('MO Store'!G:G,MATCH('Week Wise OT Hours'!$G701,'MO Store'!$A:$A,0))</f>
        <v>North Carolina Market - No TM</v>
      </c>
      <c r="D701" s="39" t="str">
        <f>INDEX('MO Store'!E:E,MATCH('Week Wise OT Hours'!$G701,'MO Store'!$A:$A,0))</f>
        <v>Brittanie Braggs</v>
      </c>
      <c r="E701" s="39" t="str">
        <f>INDEX('MO Store'!B:B,MATCH('Week Wise OT Hours'!$G701,'MO Store'!$A:$A,0))</f>
        <v>North Carolina</v>
      </c>
      <c r="F701" s="39" t="str">
        <f>INDEX('MO Store'!C:C,MATCH('Week Wise OT Hours'!$G701,'MO Store'!$A:$A,0))</f>
        <v>Durham</v>
      </c>
      <c r="G701" s="38">
        <v>216129</v>
      </c>
      <c r="H701" s="40" t="str">
        <f>INDEX('MO Store'!I:I,MATCH('Week Wise OT Hours'!$G701,'MO Store'!$A:$A,0))</f>
        <v>Regular</v>
      </c>
      <c r="I701" s="89" t="s">
        <v>738</v>
      </c>
      <c r="J701" s="90" t="s">
        <v>2068</v>
      </c>
      <c r="K701" s="38">
        <v>0</v>
      </c>
      <c r="L701" s="39">
        <v>0.57999999999999996</v>
      </c>
      <c r="M701" s="39">
        <v>0.41</v>
      </c>
      <c r="N701" s="39">
        <v>0</v>
      </c>
      <c r="O701" s="39">
        <v>0.7</v>
      </c>
      <c r="P701" s="39">
        <v>0</v>
      </c>
      <c r="Q701" s="39">
        <v>0</v>
      </c>
      <c r="R701" s="39">
        <v>0</v>
      </c>
      <c r="S701" s="39">
        <v>0</v>
      </c>
      <c r="T701" s="39">
        <v>0</v>
      </c>
      <c r="U701" s="39">
        <v>0</v>
      </c>
      <c r="V701" s="39">
        <v>0</v>
      </c>
      <c r="W701" s="39">
        <v>0</v>
      </c>
      <c r="X701" s="39">
        <v>0</v>
      </c>
      <c r="Y701" s="39">
        <v>0</v>
      </c>
      <c r="Z701" s="39">
        <v>0</v>
      </c>
      <c r="AA701" s="39">
        <v>0</v>
      </c>
      <c r="AB701" s="39">
        <v>0</v>
      </c>
      <c r="AC701" s="39">
        <v>2.2400000000000002</v>
      </c>
      <c r="AD701" s="39">
        <v>0</v>
      </c>
    </row>
    <row r="702" spans="1:30" x14ac:dyDescent="0.25">
      <c r="A702" s="39" t="str">
        <f>INDEX('MO Store'!D:D,MATCH('Week Wise OT Hours'!$G702,'MO Store'!$A:$A,0))</f>
        <v>Anthony Galichet</v>
      </c>
      <c r="B702" s="39" t="str">
        <f>INDEX('MO Store'!F:F,MATCH('Week Wise OT Hours'!$G702,'MO Store'!$A:$A,0))</f>
        <v>Romio Hamdar</v>
      </c>
      <c r="C702" s="39" t="str">
        <f>INDEX('MO Store'!G:G,MATCH('Week Wise OT Hours'!$G702,'MO Store'!$A:$A,0))</f>
        <v>Isreal Gomez- Level Up</v>
      </c>
      <c r="D702" s="39" t="str">
        <f>INDEX('MO Store'!E:E,MATCH('Week Wise OT Hours'!$G702,'MO Store'!$A:$A,0))</f>
        <v>Brittanie Braggs</v>
      </c>
      <c r="E702" s="39" t="str">
        <f>INDEX('MO Store'!B:B,MATCH('Week Wise OT Hours'!$G702,'MO Store'!$A:$A,0))</f>
        <v>Houston East</v>
      </c>
      <c r="F702" s="39" t="str">
        <f>INDEX('MO Store'!C:C,MATCH('Week Wise OT Hours'!$G702,'MO Store'!$A:$A,0))</f>
        <v>Angleton Harvin Dr</v>
      </c>
      <c r="G702" s="38">
        <v>180412</v>
      </c>
      <c r="H702" s="40" t="str">
        <f>INDEX('MO Store'!I:I,MATCH('Week Wise OT Hours'!$G702,'MO Store'!$A:$A,0))</f>
        <v>Regular</v>
      </c>
      <c r="I702" s="89" t="s">
        <v>928</v>
      </c>
      <c r="J702" s="90" t="s">
        <v>2084</v>
      </c>
      <c r="K702" s="38">
        <v>0</v>
      </c>
      <c r="L702" s="39">
        <v>0</v>
      </c>
      <c r="M702" s="39">
        <v>0</v>
      </c>
      <c r="N702" s="39">
        <v>0</v>
      </c>
      <c r="O702" s="39">
        <v>0</v>
      </c>
      <c r="P702" s="39">
        <v>0</v>
      </c>
      <c r="Q702" s="39">
        <v>0</v>
      </c>
      <c r="R702" s="39">
        <v>0</v>
      </c>
      <c r="S702" s="39">
        <v>0</v>
      </c>
      <c r="T702" s="39">
        <v>0</v>
      </c>
      <c r="U702" s="39">
        <v>0</v>
      </c>
      <c r="V702" s="39">
        <v>0</v>
      </c>
      <c r="W702" s="39">
        <v>0</v>
      </c>
      <c r="X702" s="39">
        <v>0</v>
      </c>
      <c r="Y702" s="39">
        <v>0</v>
      </c>
      <c r="Z702" s="39">
        <v>0</v>
      </c>
      <c r="AA702" s="39">
        <v>0</v>
      </c>
      <c r="AB702" s="39">
        <v>0</v>
      </c>
      <c r="AC702" s="39">
        <v>0.09</v>
      </c>
      <c r="AD702" s="39">
        <v>0</v>
      </c>
    </row>
    <row r="703" spans="1:30" x14ac:dyDescent="0.25">
      <c r="A703" s="39" t="str">
        <f>INDEX('MO Store'!D:D,MATCH('Week Wise OT Hours'!$G703,'MO Store'!$A:$A,0))</f>
        <v>Anthony Galichet</v>
      </c>
      <c r="B703" s="39" t="str">
        <f>INDEX('MO Store'!F:F,MATCH('Week Wise OT Hours'!$G703,'MO Store'!$A:$A,0))</f>
        <v>No SD</v>
      </c>
      <c r="C703" s="39" t="str">
        <f>INDEX('MO Store'!G:G,MATCH('Week Wise OT Hours'!$G703,'MO Store'!$A:$A,0))</f>
        <v>Jayme Roraff</v>
      </c>
      <c r="D703" s="39" t="str">
        <f>INDEX('MO Store'!E:E,MATCH('Week Wise OT Hours'!$G703,'MO Store'!$A:$A,0))</f>
        <v>Brittanie Braggs</v>
      </c>
      <c r="E703" s="39" t="str">
        <f>INDEX('MO Store'!B:B,MATCH('Week Wise OT Hours'!$G703,'MO Store'!$A:$A,0))</f>
        <v>Wisconsin East</v>
      </c>
      <c r="F703" s="39" t="str">
        <f>INDEX('MO Store'!C:C,MATCH('Week Wise OT Hours'!$G703,'MO Store'!$A:$A,0))</f>
        <v>WAUKESHA</v>
      </c>
      <c r="G703" s="38">
        <v>176115</v>
      </c>
      <c r="H703" s="40" t="str">
        <f>INDEX('MO Store'!I:I,MATCH('Week Wise OT Hours'!$G703,'MO Store'!$A:$A,0))</f>
        <v>Regular</v>
      </c>
      <c r="I703" s="89" t="s">
        <v>950</v>
      </c>
      <c r="J703" s="90" t="s">
        <v>2786</v>
      </c>
      <c r="K703" s="38">
        <v>0</v>
      </c>
      <c r="L703" s="39">
        <v>0</v>
      </c>
      <c r="M703" s="39">
        <v>0</v>
      </c>
      <c r="N703" s="39">
        <v>0</v>
      </c>
      <c r="O703" s="39">
        <v>0</v>
      </c>
      <c r="P703" s="39">
        <v>0</v>
      </c>
      <c r="Q703" s="39">
        <v>0</v>
      </c>
      <c r="R703" s="39">
        <v>0</v>
      </c>
      <c r="S703" s="39">
        <v>0</v>
      </c>
      <c r="T703" s="39">
        <v>0</v>
      </c>
      <c r="U703" s="39">
        <v>0</v>
      </c>
      <c r="V703" s="39">
        <v>0</v>
      </c>
      <c r="W703" s="39">
        <v>0</v>
      </c>
      <c r="X703" s="39">
        <v>0</v>
      </c>
      <c r="Y703" s="39">
        <v>2.37</v>
      </c>
      <c r="Z703" s="39">
        <v>0</v>
      </c>
      <c r="AA703" s="39">
        <v>5.62</v>
      </c>
      <c r="AB703" s="39">
        <v>8.07</v>
      </c>
      <c r="AC703" s="39">
        <v>4.51</v>
      </c>
      <c r="AD703" s="39">
        <v>0</v>
      </c>
    </row>
    <row r="704" spans="1:30" x14ac:dyDescent="0.25">
      <c r="A704" s="39" t="str">
        <f>INDEX('MO Store'!D:D,MATCH('Week Wise OT Hours'!$G704,'MO Store'!$A:$A,0))</f>
        <v>Anthony Galichet</v>
      </c>
      <c r="B704" s="39" t="str">
        <f>INDEX('MO Store'!F:F,MATCH('Week Wise OT Hours'!$G704,'MO Store'!$A:$A,0))</f>
        <v>Romio Hamdar</v>
      </c>
      <c r="C704" s="39" t="str">
        <f>INDEX('MO Store'!G:G,MATCH('Week Wise OT Hours'!$G704,'MO Store'!$A:$A,0))</f>
        <v>Carlos Ayala-Level Up</v>
      </c>
      <c r="D704" s="39" t="str">
        <f>INDEX('MO Store'!E:E,MATCH('Week Wise OT Hours'!$G704,'MO Store'!$A:$A,0))</f>
        <v>Brittanie Braggs</v>
      </c>
      <c r="E704" s="39" t="str">
        <f>INDEX('MO Store'!B:B,MATCH('Week Wise OT Hours'!$G704,'MO Store'!$A:$A,0))</f>
        <v>Houston South West</v>
      </c>
      <c r="F704" s="39" t="str">
        <f>INDEX('MO Store'!C:C,MATCH('Week Wise OT Hours'!$G704,'MO Store'!$A:$A,0))</f>
        <v>The Grid</v>
      </c>
      <c r="G704" s="38">
        <v>209858</v>
      </c>
      <c r="H704" s="40" t="str">
        <f>INDEX('MO Store'!I:I,MATCH('Week Wise OT Hours'!$G704,'MO Store'!$A:$A,0))</f>
        <v>Battleship</v>
      </c>
      <c r="I704" s="89" t="s">
        <v>914</v>
      </c>
      <c r="J704" s="90" t="s">
        <v>2001</v>
      </c>
      <c r="K704" s="38">
        <v>0</v>
      </c>
      <c r="L704" s="39">
        <v>0</v>
      </c>
      <c r="M704" s="39">
        <v>0</v>
      </c>
      <c r="N704" s="39">
        <v>0</v>
      </c>
      <c r="O704" s="39">
        <v>0</v>
      </c>
      <c r="P704" s="39">
        <v>0</v>
      </c>
      <c r="Q704" s="39">
        <v>0</v>
      </c>
      <c r="R704" s="39">
        <v>0</v>
      </c>
      <c r="S704" s="39">
        <v>0</v>
      </c>
      <c r="T704" s="39">
        <v>0</v>
      </c>
      <c r="U704" s="39">
        <v>0</v>
      </c>
      <c r="V704" s="39">
        <v>0</v>
      </c>
      <c r="W704" s="39">
        <v>2.88</v>
      </c>
      <c r="X704" s="39">
        <v>0</v>
      </c>
      <c r="Y704" s="39">
        <v>0</v>
      </c>
      <c r="Z704" s="39">
        <v>0</v>
      </c>
      <c r="AA704" s="39">
        <v>0</v>
      </c>
      <c r="AB704" s="39">
        <v>0</v>
      </c>
      <c r="AC704" s="39">
        <v>3.26</v>
      </c>
      <c r="AD704" s="39">
        <v>0</v>
      </c>
    </row>
    <row r="705" spans="1:30" x14ac:dyDescent="0.25">
      <c r="A705" s="39" t="str">
        <f>INDEX('MO Store'!D:D,MATCH('Week Wise OT Hours'!$G705,'MO Store'!$A:$A,0))</f>
        <v>Anthony Galichet</v>
      </c>
      <c r="B705" s="39" t="str">
        <f>INDEX('MO Store'!F:F,MATCH('Week Wise OT Hours'!$G705,'MO Store'!$A:$A,0))</f>
        <v>No SD</v>
      </c>
      <c r="C705" s="39" t="str">
        <f>INDEX('MO Store'!G:G,MATCH('Week Wise OT Hours'!$G705,'MO Store'!$A:$A,0))</f>
        <v>Jayme Roraff</v>
      </c>
      <c r="D705" s="39" t="str">
        <f>INDEX('MO Store'!E:E,MATCH('Week Wise OT Hours'!$G705,'MO Store'!$A:$A,0))</f>
        <v>Brittanie Braggs</v>
      </c>
      <c r="E705" s="39" t="str">
        <f>INDEX('MO Store'!B:B,MATCH('Week Wise OT Hours'!$G705,'MO Store'!$A:$A,0))</f>
        <v>Wisconsin East</v>
      </c>
      <c r="F705" s="39" t="str">
        <f>INDEX('MO Store'!C:C,MATCH('Week Wise OT Hours'!$G705,'MO Store'!$A:$A,0))</f>
        <v>WAUKESHA</v>
      </c>
      <c r="G705" s="38">
        <v>176115</v>
      </c>
      <c r="H705" s="40" t="str">
        <f>INDEX('MO Store'!I:I,MATCH('Week Wise OT Hours'!$G705,'MO Store'!$A:$A,0))</f>
        <v>Regular</v>
      </c>
      <c r="I705" s="89" t="s">
        <v>961</v>
      </c>
      <c r="J705" s="90" t="s">
        <v>1947</v>
      </c>
      <c r="K705" s="38">
        <v>0</v>
      </c>
      <c r="L705" s="39">
        <v>0</v>
      </c>
      <c r="M705" s="39">
        <v>0</v>
      </c>
      <c r="N705" s="39">
        <v>0</v>
      </c>
      <c r="O705" s="39">
        <v>0</v>
      </c>
      <c r="P705" s="39">
        <v>0</v>
      </c>
      <c r="Q705" s="39">
        <v>1.35</v>
      </c>
      <c r="R705" s="39">
        <v>0</v>
      </c>
      <c r="S705" s="39">
        <v>0.93</v>
      </c>
      <c r="T705" s="39">
        <v>0</v>
      </c>
      <c r="U705" s="39">
        <v>0</v>
      </c>
      <c r="V705" s="39">
        <v>0</v>
      </c>
      <c r="W705" s="39">
        <v>0.6</v>
      </c>
      <c r="X705" s="39">
        <v>11.870000000000001</v>
      </c>
      <c r="Y705" s="39">
        <v>0</v>
      </c>
      <c r="Z705" s="39">
        <v>0.96</v>
      </c>
      <c r="AA705" s="39">
        <v>1.0900000000000001</v>
      </c>
      <c r="AB705" s="39">
        <v>10.17</v>
      </c>
      <c r="AC705" s="39">
        <v>0</v>
      </c>
      <c r="AD705" s="39">
        <v>0</v>
      </c>
    </row>
    <row r="706" spans="1:30" x14ac:dyDescent="0.25">
      <c r="A706" s="39" t="str">
        <f>INDEX('MO Store'!D:D,MATCH('Week Wise OT Hours'!$G706,'MO Store'!$A:$A,0))</f>
        <v>Anthony Galichet</v>
      </c>
      <c r="B706" s="39" t="str">
        <f>INDEX('MO Store'!F:F,MATCH('Week Wise OT Hours'!$G706,'MO Store'!$A:$A,0))</f>
        <v>Romio Hamdar</v>
      </c>
      <c r="C706" s="39" t="str">
        <f>INDEX('MO Store'!G:G,MATCH('Week Wise OT Hours'!$G706,'MO Store'!$A:$A,0))</f>
        <v>Isreal Gomez- Level Up</v>
      </c>
      <c r="D706" s="39" t="str">
        <f>INDEX('MO Store'!E:E,MATCH('Week Wise OT Hours'!$G706,'MO Store'!$A:$A,0))</f>
        <v>Brittanie Braggs</v>
      </c>
      <c r="E706" s="39" t="str">
        <f>INDEX('MO Store'!B:B,MATCH('Week Wise OT Hours'!$G706,'MO Store'!$A:$A,0))</f>
        <v>Houston East</v>
      </c>
      <c r="F706" s="39" t="str">
        <f>INDEX('MO Store'!C:C,MATCH('Week Wise OT Hours'!$G706,'MO Store'!$A:$A,0))</f>
        <v>Baytown</v>
      </c>
      <c r="G706" s="38">
        <v>219201</v>
      </c>
      <c r="H706" s="40" t="str">
        <f>INDEX('MO Store'!I:I,MATCH('Week Wise OT Hours'!$G706,'MO Store'!$A:$A,0))</f>
        <v>Regular</v>
      </c>
      <c r="I706" s="89" t="s">
        <v>968</v>
      </c>
      <c r="J706" s="90" t="s">
        <v>2787</v>
      </c>
      <c r="K706" s="38">
        <v>0</v>
      </c>
      <c r="L706" s="39">
        <v>0</v>
      </c>
      <c r="M706" s="39">
        <v>0</v>
      </c>
      <c r="N706" s="39">
        <v>0</v>
      </c>
      <c r="O706" s="39">
        <v>0</v>
      </c>
      <c r="P706" s="39">
        <v>0</v>
      </c>
      <c r="Q706" s="39">
        <v>0</v>
      </c>
      <c r="R706" s="39">
        <v>0</v>
      </c>
      <c r="S706" s="39">
        <v>0</v>
      </c>
      <c r="T706" s="39">
        <v>0</v>
      </c>
      <c r="U706" s="39">
        <v>0</v>
      </c>
      <c r="V706" s="39">
        <v>0</v>
      </c>
      <c r="W706" s="39">
        <v>0</v>
      </c>
      <c r="X706" s="39">
        <v>0</v>
      </c>
      <c r="Y706" s="39">
        <v>0</v>
      </c>
      <c r="Z706" s="39">
        <v>0</v>
      </c>
      <c r="AA706" s="39">
        <v>0</v>
      </c>
      <c r="AB706" s="39">
        <v>10.19</v>
      </c>
      <c r="AC706" s="39">
        <v>0</v>
      </c>
      <c r="AD706" s="39">
        <v>0</v>
      </c>
    </row>
    <row r="707" spans="1:30" x14ac:dyDescent="0.25">
      <c r="A707" s="39" t="str">
        <f>INDEX('MO Store'!D:D,MATCH('Week Wise OT Hours'!$G707,'MO Store'!$A:$A,0))</f>
        <v>Anthony Galichet</v>
      </c>
      <c r="B707" s="39" t="str">
        <f>INDEX('MO Store'!F:F,MATCH('Week Wise OT Hours'!$G707,'MO Store'!$A:$A,0))</f>
        <v>Romio Hamdar</v>
      </c>
      <c r="C707" s="39" t="str">
        <f>INDEX('MO Store'!G:G,MATCH('Week Wise OT Hours'!$G707,'MO Store'!$A:$A,0))</f>
        <v>Carlos Ayala-Level Up</v>
      </c>
      <c r="D707" s="39" t="str">
        <f>INDEX('MO Store'!E:E,MATCH('Week Wise OT Hours'!$G707,'MO Store'!$A:$A,0))</f>
        <v>Brittanie Braggs</v>
      </c>
      <c r="E707" s="39" t="str">
        <f>INDEX('MO Store'!B:B,MATCH('Week Wise OT Hours'!$G707,'MO Store'!$A:$A,0))</f>
        <v>Houston South West</v>
      </c>
      <c r="F707" s="39" t="str">
        <f>INDEX('MO Store'!C:C,MATCH('Week Wise OT Hours'!$G707,'MO Store'!$A:$A,0))</f>
        <v>The Grid</v>
      </c>
      <c r="G707" s="38">
        <v>209858</v>
      </c>
      <c r="H707" s="40" t="str">
        <f>INDEX('MO Store'!I:I,MATCH('Week Wise OT Hours'!$G707,'MO Store'!$A:$A,0))</f>
        <v>Battleship</v>
      </c>
      <c r="I707" s="89" t="s">
        <v>938</v>
      </c>
      <c r="J707" s="90" t="s">
        <v>2217</v>
      </c>
      <c r="K707" s="38">
        <v>0</v>
      </c>
      <c r="L707" s="39">
        <v>0</v>
      </c>
      <c r="M707" s="39">
        <v>0</v>
      </c>
      <c r="N707" s="39">
        <v>0</v>
      </c>
      <c r="O707" s="39">
        <v>0</v>
      </c>
      <c r="P707" s="39">
        <v>0</v>
      </c>
      <c r="Q707" s="39">
        <v>0</v>
      </c>
      <c r="R707" s="39">
        <v>4.63</v>
      </c>
      <c r="S707" s="39">
        <v>0</v>
      </c>
      <c r="T707" s="39">
        <v>0</v>
      </c>
      <c r="U707" s="39">
        <v>0</v>
      </c>
      <c r="V707" s="39">
        <v>0</v>
      </c>
      <c r="W707" s="39">
        <v>0.42</v>
      </c>
      <c r="X707" s="39">
        <v>0</v>
      </c>
      <c r="Y707" s="39">
        <v>0</v>
      </c>
      <c r="Z707" s="39">
        <v>0</v>
      </c>
      <c r="AA707" s="39">
        <v>0</v>
      </c>
      <c r="AB707" s="39">
        <v>0</v>
      </c>
      <c r="AC707" s="39">
        <v>0</v>
      </c>
      <c r="AD707" s="39">
        <v>1.98</v>
      </c>
    </row>
    <row r="708" spans="1:30" x14ac:dyDescent="0.25">
      <c r="A708" s="39" t="str">
        <f>INDEX('MO Store'!D:D,MATCH('Week Wise OT Hours'!$G708,'MO Store'!$A:$A,0))</f>
        <v>Anthony Galichet</v>
      </c>
      <c r="B708" s="39" t="str">
        <f>INDEX('MO Store'!F:F,MATCH('Week Wise OT Hours'!$G708,'MO Store'!$A:$A,0))</f>
        <v>Romio Hamdar</v>
      </c>
      <c r="C708" s="39" t="str">
        <f>INDEX('MO Store'!G:G,MATCH('Week Wise OT Hours'!$G708,'MO Store'!$A:$A,0))</f>
        <v>Carlos Ayala-Level Up</v>
      </c>
      <c r="D708" s="39" t="str">
        <f>INDEX('MO Store'!E:E,MATCH('Week Wise OT Hours'!$G708,'MO Store'!$A:$A,0))</f>
        <v>Brittanie Braggs</v>
      </c>
      <c r="E708" s="39" t="str">
        <f>INDEX('MO Store'!B:B,MATCH('Week Wise OT Hours'!$G708,'MO Store'!$A:$A,0))</f>
        <v>Houston South West</v>
      </c>
      <c r="F708" s="39" t="str">
        <f>INDEX('MO Store'!C:C,MATCH('Week Wise OT Hours'!$G708,'MO Store'!$A:$A,0))</f>
        <v>Kingsbridge</v>
      </c>
      <c r="G708" s="38">
        <v>209862</v>
      </c>
      <c r="H708" s="40" t="str">
        <f>INDEX('MO Store'!I:I,MATCH('Week Wise OT Hours'!$G708,'MO Store'!$A:$A,0))</f>
        <v>Regular</v>
      </c>
      <c r="I708" s="89" t="s">
        <v>971</v>
      </c>
      <c r="J708" s="90" t="s">
        <v>2788</v>
      </c>
      <c r="K708" s="38">
        <v>0</v>
      </c>
      <c r="L708" s="39">
        <v>0</v>
      </c>
      <c r="M708" s="39">
        <v>0</v>
      </c>
      <c r="N708" s="39">
        <v>0</v>
      </c>
      <c r="O708" s="39">
        <v>0</v>
      </c>
      <c r="P708" s="39">
        <v>0</v>
      </c>
      <c r="Q708" s="39">
        <v>0</v>
      </c>
      <c r="R708" s="39">
        <v>0</v>
      </c>
      <c r="S708" s="39">
        <v>0</v>
      </c>
      <c r="T708" s="39">
        <v>0</v>
      </c>
      <c r="U708" s="39">
        <v>0</v>
      </c>
      <c r="V708" s="39">
        <v>0</v>
      </c>
      <c r="W708" s="39">
        <v>0</v>
      </c>
      <c r="X708" s="39">
        <v>0</v>
      </c>
      <c r="Y708" s="39">
        <v>0.34</v>
      </c>
      <c r="Z708" s="39">
        <v>0</v>
      </c>
      <c r="AA708" s="39">
        <v>0</v>
      </c>
      <c r="AB708" s="39">
        <v>0</v>
      </c>
      <c r="AC708" s="39">
        <v>0</v>
      </c>
      <c r="AD708" s="39"/>
    </row>
    <row r="709" spans="1:30" x14ac:dyDescent="0.25">
      <c r="A709" s="39" t="str">
        <f>INDEX('MO Store'!D:D,MATCH('Week Wise OT Hours'!$G709,'MO Store'!$A:$A,0))</f>
        <v>Anthony Galichet</v>
      </c>
      <c r="B709" s="39" t="str">
        <f>INDEX('MO Store'!F:F,MATCH('Week Wise OT Hours'!$G709,'MO Store'!$A:$A,0))</f>
        <v>Romio Hamdar</v>
      </c>
      <c r="C709" s="39" t="str">
        <f>INDEX('MO Store'!G:G,MATCH('Week Wise OT Hours'!$G709,'MO Store'!$A:$A,0))</f>
        <v>Isreal Gomez- Level Up</v>
      </c>
      <c r="D709" s="39" t="str">
        <f>INDEX('MO Store'!E:E,MATCH('Week Wise OT Hours'!$G709,'MO Store'!$A:$A,0))</f>
        <v>Brittanie Braggs</v>
      </c>
      <c r="E709" s="39" t="str">
        <f>INDEX('MO Store'!B:B,MATCH('Week Wise OT Hours'!$G709,'MO Store'!$A:$A,0))</f>
        <v>Houston East</v>
      </c>
      <c r="F709" s="39" t="str">
        <f>INDEX('MO Store'!C:C,MATCH('Week Wise OT Hours'!$G709,'MO Store'!$A:$A,0))</f>
        <v>Angleton Harvin Dr</v>
      </c>
      <c r="G709" s="38">
        <v>180412</v>
      </c>
      <c r="H709" s="40" t="str">
        <f>INDEX('MO Store'!I:I,MATCH('Week Wise OT Hours'!$G709,'MO Store'!$A:$A,0))</f>
        <v>Regular</v>
      </c>
      <c r="I709" s="89" t="s">
        <v>927</v>
      </c>
      <c r="J709" s="90" t="s">
        <v>2053</v>
      </c>
      <c r="K709" s="38">
        <v>1</v>
      </c>
      <c r="L709" s="39">
        <v>10.709999999999999</v>
      </c>
      <c r="M709" s="39">
        <v>6.6000000000000005</v>
      </c>
      <c r="N709" s="39">
        <v>11.120000000000001</v>
      </c>
      <c r="O709" s="39">
        <v>0</v>
      </c>
      <c r="P709" s="39">
        <v>0</v>
      </c>
      <c r="Q709" s="39">
        <v>0</v>
      </c>
      <c r="R709" s="39">
        <v>0.77</v>
      </c>
      <c r="S709" s="39">
        <v>3.05</v>
      </c>
      <c r="T709" s="39">
        <v>0</v>
      </c>
      <c r="U709" s="39">
        <v>0</v>
      </c>
      <c r="V709" s="39">
        <v>0</v>
      </c>
      <c r="W709" s="39">
        <v>0</v>
      </c>
      <c r="X709" s="39">
        <v>0</v>
      </c>
      <c r="Y709" s="39">
        <v>0</v>
      </c>
      <c r="Z709" s="39">
        <v>0</v>
      </c>
      <c r="AA709" s="39">
        <v>0</v>
      </c>
      <c r="AB709" s="39">
        <v>1.55</v>
      </c>
      <c r="AC709" s="39">
        <v>0</v>
      </c>
      <c r="AD709" s="39"/>
    </row>
    <row r="710" spans="1:30" x14ac:dyDescent="0.25">
      <c r="A710" s="39" t="str">
        <f>INDEX('MO Store'!D:D,MATCH('Week Wise OT Hours'!$G710,'MO Store'!$A:$A,0))</f>
        <v>Anthony Galichet</v>
      </c>
      <c r="B710" s="39" t="str">
        <f>INDEX('MO Store'!F:F,MATCH('Week Wise OT Hours'!$G710,'MO Store'!$A:$A,0))</f>
        <v>No SD</v>
      </c>
      <c r="C710" s="39" t="str">
        <f>INDEX('MO Store'!G:G,MATCH('Week Wise OT Hours'!$G710,'MO Store'!$A:$A,0))</f>
        <v>Jayme Roraff</v>
      </c>
      <c r="D710" s="39" t="str">
        <f>INDEX('MO Store'!E:E,MATCH('Week Wise OT Hours'!$G710,'MO Store'!$A:$A,0))</f>
        <v>Brittanie Braggs</v>
      </c>
      <c r="E710" s="39" t="str">
        <f>INDEX('MO Store'!B:B,MATCH('Week Wise OT Hours'!$G710,'MO Store'!$A:$A,0))</f>
        <v>Wisconsin West</v>
      </c>
      <c r="F710" s="39" t="str">
        <f>INDEX('MO Store'!C:C,MATCH('Week Wise OT Hours'!$G710,'MO Store'!$A:$A,0))</f>
        <v>Onalaska</v>
      </c>
      <c r="G710" s="38">
        <v>180225</v>
      </c>
      <c r="H710" s="40" t="str">
        <f>INDEX('MO Store'!I:I,MATCH('Week Wise OT Hours'!$G710,'MO Store'!$A:$A,0))</f>
        <v>Flagship</v>
      </c>
      <c r="I710" s="89" t="s">
        <v>921</v>
      </c>
      <c r="J710" s="90" t="s">
        <v>2055</v>
      </c>
      <c r="K710" s="38">
        <v>0</v>
      </c>
      <c r="L710" s="39">
        <v>0</v>
      </c>
      <c r="M710" s="39">
        <v>0</v>
      </c>
      <c r="N710" s="39">
        <v>0</v>
      </c>
      <c r="O710" s="39">
        <v>0</v>
      </c>
      <c r="P710" s="39">
        <v>1.39</v>
      </c>
      <c r="Q710" s="39">
        <v>0</v>
      </c>
      <c r="R710" s="39">
        <v>0</v>
      </c>
      <c r="S710" s="39">
        <v>0</v>
      </c>
      <c r="T710" s="39">
        <v>2.21</v>
      </c>
      <c r="U710" s="39">
        <v>0.95</v>
      </c>
      <c r="V710" s="39">
        <v>0.82</v>
      </c>
      <c r="W710" s="39">
        <v>0</v>
      </c>
      <c r="X710" s="39">
        <v>5.79</v>
      </c>
      <c r="Y710" s="39">
        <v>0</v>
      </c>
      <c r="Z710" s="39">
        <v>0</v>
      </c>
      <c r="AA710" s="39">
        <v>0</v>
      </c>
      <c r="AB710" s="39">
        <v>1.62</v>
      </c>
      <c r="AC710" s="39">
        <v>0</v>
      </c>
      <c r="AD710" s="39"/>
    </row>
    <row r="711" spans="1:30" x14ac:dyDescent="0.25">
      <c r="A711" s="39" t="str">
        <f>INDEX('MO Store'!D:D,MATCH('Week Wise OT Hours'!$G711,'MO Store'!$A:$A,0))</f>
        <v>Anthony Galichet</v>
      </c>
      <c r="B711" s="39" t="str">
        <f>INDEX('MO Store'!F:F,MATCH('Week Wise OT Hours'!$G711,'MO Store'!$A:$A,0))</f>
        <v>No SD</v>
      </c>
      <c r="C711" s="39" t="str">
        <f>INDEX('MO Store'!G:G,MATCH('Week Wise OT Hours'!$G711,'MO Store'!$A:$A,0))</f>
        <v>Susu Leong</v>
      </c>
      <c r="D711" s="39" t="str">
        <f>INDEX('MO Store'!E:E,MATCH('Week Wise OT Hours'!$G711,'MO Store'!$A:$A,0))</f>
        <v>Brittanie Braggs</v>
      </c>
      <c r="E711" s="39" t="str">
        <f>INDEX('MO Store'!B:B,MATCH('Week Wise OT Hours'!$G711,'MO Store'!$A:$A,0))</f>
        <v>Arizona</v>
      </c>
      <c r="F711" s="39" t="str">
        <f>INDEX('MO Store'!C:C,MATCH('Week Wise OT Hours'!$G711,'MO Store'!$A:$A,0))</f>
        <v>Bethany Home</v>
      </c>
      <c r="G711" s="38">
        <v>216514</v>
      </c>
      <c r="H711" s="40" t="str">
        <f>INDEX('MO Store'!I:I,MATCH('Week Wise OT Hours'!$G711,'MO Store'!$A:$A,0))</f>
        <v>Regular</v>
      </c>
      <c r="I711" s="89" t="s">
        <v>943</v>
      </c>
      <c r="J711" s="90" t="s">
        <v>2086</v>
      </c>
      <c r="K711" s="38">
        <v>0</v>
      </c>
      <c r="L711" s="39">
        <v>0</v>
      </c>
      <c r="M711" s="39">
        <v>0</v>
      </c>
      <c r="N711" s="39">
        <v>0</v>
      </c>
      <c r="O711" s="39">
        <v>0</v>
      </c>
      <c r="P711" s="39">
        <v>0</v>
      </c>
      <c r="Q711" s="39">
        <v>0</v>
      </c>
      <c r="R711" s="39">
        <v>0</v>
      </c>
      <c r="S711" s="39">
        <v>0</v>
      </c>
      <c r="T711" s="39">
        <v>0</v>
      </c>
      <c r="U711" s="39">
        <v>0</v>
      </c>
      <c r="V711" s="39">
        <v>0</v>
      </c>
      <c r="W711" s="39">
        <v>0</v>
      </c>
      <c r="X711" s="39">
        <v>3.8</v>
      </c>
      <c r="Y711" s="39">
        <v>0</v>
      </c>
      <c r="Z711" s="39">
        <v>5.4</v>
      </c>
      <c r="AA711" s="39">
        <v>2.1800000000000002</v>
      </c>
      <c r="AB711" s="39">
        <v>0.27</v>
      </c>
      <c r="AC711" s="39">
        <v>0</v>
      </c>
      <c r="AD711" s="39"/>
    </row>
    <row r="712" spans="1:30" x14ac:dyDescent="0.25">
      <c r="A712" s="39" t="str">
        <f>INDEX('MO Store'!D:D,MATCH('Week Wise OT Hours'!$G712,'MO Store'!$A:$A,0))</f>
        <v>Anthony Galichet</v>
      </c>
      <c r="B712" s="39" t="str">
        <f>INDEX('MO Store'!F:F,MATCH('Week Wise OT Hours'!$G712,'MO Store'!$A:$A,0))</f>
        <v>Romio Hamdar</v>
      </c>
      <c r="C712" s="39" t="str">
        <f>INDEX('MO Store'!G:G,MATCH('Week Wise OT Hours'!$G712,'MO Store'!$A:$A,0))</f>
        <v>Austin TM</v>
      </c>
      <c r="D712" s="39" t="str">
        <f>INDEX('MO Store'!E:E,MATCH('Week Wise OT Hours'!$G712,'MO Store'!$A:$A,0))</f>
        <v>Brittanie Braggs</v>
      </c>
      <c r="E712" s="39" t="str">
        <f>INDEX('MO Store'!B:B,MATCH('Week Wise OT Hours'!$G712,'MO Store'!$A:$A,0))</f>
        <v>Austin</v>
      </c>
      <c r="F712" s="39" t="str">
        <f>INDEX('MO Store'!C:C,MATCH('Week Wise OT Hours'!$G712,'MO Store'!$A:$A,0))</f>
        <v>Rutland</v>
      </c>
      <c r="G712" s="38">
        <v>152336</v>
      </c>
      <c r="H712" s="40" t="str">
        <f>INDEX('MO Store'!I:I,MATCH('Week Wise OT Hours'!$G712,'MO Store'!$A:$A,0))</f>
        <v>Regular</v>
      </c>
      <c r="I712" s="89" t="s">
        <v>859</v>
      </c>
      <c r="J712" s="90" t="s">
        <v>2131</v>
      </c>
      <c r="K712" s="38">
        <v>0</v>
      </c>
      <c r="L712" s="39">
        <v>0</v>
      </c>
      <c r="M712" s="39">
        <v>0</v>
      </c>
      <c r="N712" s="39">
        <v>0</v>
      </c>
      <c r="O712" s="39">
        <v>0</v>
      </c>
      <c r="P712" s="39">
        <v>0</v>
      </c>
      <c r="Q712" s="39">
        <v>0</v>
      </c>
      <c r="R712" s="39">
        <v>0</v>
      </c>
      <c r="S712" s="39">
        <v>0</v>
      </c>
      <c r="T712" s="39">
        <v>0</v>
      </c>
      <c r="U712" s="39">
        <v>0</v>
      </c>
      <c r="V712" s="39">
        <v>0</v>
      </c>
      <c r="W712" s="39">
        <v>0</v>
      </c>
      <c r="X712" s="39">
        <v>0</v>
      </c>
      <c r="Y712" s="39">
        <v>0</v>
      </c>
      <c r="Z712" s="39">
        <v>0</v>
      </c>
      <c r="AA712" s="39">
        <v>1.08</v>
      </c>
      <c r="AB712" s="39">
        <v>2.5499999999999998</v>
      </c>
      <c r="AC712" s="39">
        <v>0</v>
      </c>
      <c r="AD712" s="39"/>
    </row>
    <row r="713" spans="1:30" x14ac:dyDescent="0.25">
      <c r="A713" s="39" t="str">
        <f>INDEX('MO Store'!D:D,MATCH('Week Wise OT Hours'!$G713,'MO Store'!$A:$A,0))</f>
        <v>Anthony Galichet</v>
      </c>
      <c r="B713" s="39" t="str">
        <f>INDEX('MO Store'!F:F,MATCH('Week Wise OT Hours'!$G713,'MO Store'!$A:$A,0))</f>
        <v>No SD</v>
      </c>
      <c r="C713" s="39" t="str">
        <f>INDEX('MO Store'!G:G,MATCH('Week Wise OT Hours'!$G713,'MO Store'!$A:$A,0))</f>
        <v>Jayme Roraff</v>
      </c>
      <c r="D713" s="39" t="str">
        <f>INDEX('MO Store'!E:E,MATCH('Week Wise OT Hours'!$G713,'MO Store'!$A:$A,0))</f>
        <v>Brittanie Braggs</v>
      </c>
      <c r="E713" s="39" t="str">
        <f>INDEX('MO Store'!B:B,MATCH('Week Wise OT Hours'!$G713,'MO Store'!$A:$A,0))</f>
        <v>Wisconsin West</v>
      </c>
      <c r="F713" s="39" t="str">
        <f>INDEX('MO Store'!C:C,MATCH('Week Wise OT Hours'!$G713,'MO Store'!$A:$A,0))</f>
        <v>APPLETON</v>
      </c>
      <c r="G713" s="38">
        <v>207757</v>
      </c>
      <c r="H713" s="40" t="str">
        <f>INDEX('MO Store'!I:I,MATCH('Week Wise OT Hours'!$G713,'MO Store'!$A:$A,0))</f>
        <v>Battleship</v>
      </c>
      <c r="I713" s="89" t="s">
        <v>964</v>
      </c>
      <c r="J713" s="90" t="s">
        <v>2139</v>
      </c>
      <c r="K713" s="38">
        <v>0</v>
      </c>
      <c r="L713" s="39">
        <v>0</v>
      </c>
      <c r="M713" s="39">
        <v>0</v>
      </c>
      <c r="N713" s="39">
        <v>0</v>
      </c>
      <c r="O713" s="39">
        <v>0</v>
      </c>
      <c r="P713" s="39">
        <v>0</v>
      </c>
      <c r="Q713" s="39">
        <v>0</v>
      </c>
      <c r="R713" s="39">
        <v>0</v>
      </c>
      <c r="S713" s="39">
        <v>0</v>
      </c>
      <c r="T713" s="39">
        <v>0</v>
      </c>
      <c r="U713" s="39">
        <v>0</v>
      </c>
      <c r="V713" s="39">
        <v>0</v>
      </c>
      <c r="W713" s="39">
        <v>0</v>
      </c>
      <c r="X713" s="39">
        <v>0</v>
      </c>
      <c r="Y713" s="39">
        <v>0</v>
      </c>
      <c r="Z713" s="39">
        <v>0</v>
      </c>
      <c r="AA713" s="39">
        <v>1.1200000000000001</v>
      </c>
      <c r="AB713" s="39">
        <v>7.36</v>
      </c>
      <c r="AC713" s="39">
        <v>0</v>
      </c>
      <c r="AD713" s="39"/>
    </row>
    <row r="714" spans="1:30" x14ac:dyDescent="0.25">
      <c r="A714" s="39" t="str">
        <f>INDEX('MO Store'!D:D,MATCH('Week Wise OT Hours'!$G714,'MO Store'!$A:$A,0))</f>
        <v>Anthony Galichet</v>
      </c>
      <c r="B714" s="39" t="str">
        <f>INDEX('MO Store'!F:F,MATCH('Week Wise OT Hours'!$G714,'MO Store'!$A:$A,0))</f>
        <v>No SD</v>
      </c>
      <c r="C714" s="39" t="str">
        <f>INDEX('MO Store'!G:G,MATCH('Week Wise OT Hours'!$G714,'MO Store'!$A:$A,0))</f>
        <v>Jayme Roraff</v>
      </c>
      <c r="D714" s="39" t="str">
        <f>INDEX('MO Store'!E:E,MATCH('Week Wise OT Hours'!$G714,'MO Store'!$A:$A,0))</f>
        <v>Brittanie Braggs</v>
      </c>
      <c r="E714" s="39" t="str">
        <f>INDEX('MO Store'!B:B,MATCH('Week Wise OT Hours'!$G714,'MO Store'!$A:$A,0))</f>
        <v>Wisconsin East</v>
      </c>
      <c r="F714" s="39" t="str">
        <f>INDEX('MO Store'!C:C,MATCH('Week Wise OT Hours'!$G714,'MO Store'!$A:$A,0))</f>
        <v>Sturgeon Bay</v>
      </c>
      <c r="G714" s="38">
        <v>240558</v>
      </c>
      <c r="H714" s="40" t="str">
        <f>INDEX('MO Store'!I:I,MATCH('Week Wise OT Hours'!$G714,'MO Store'!$A:$A,0))</f>
        <v>Regular</v>
      </c>
      <c r="I714" s="89" t="s">
        <v>967</v>
      </c>
      <c r="J714" s="90" t="s">
        <v>2181</v>
      </c>
      <c r="K714" s="38">
        <v>0</v>
      </c>
      <c r="L714" s="39">
        <v>0</v>
      </c>
      <c r="M714" s="39">
        <v>0</v>
      </c>
      <c r="N714" s="39">
        <v>0</v>
      </c>
      <c r="O714" s="39">
        <v>0</v>
      </c>
      <c r="P714" s="39">
        <v>0</v>
      </c>
      <c r="Q714" s="39">
        <v>0</v>
      </c>
      <c r="R714" s="39">
        <v>0</v>
      </c>
      <c r="S714" s="39">
        <v>0</v>
      </c>
      <c r="T714" s="39">
        <v>0</v>
      </c>
      <c r="U714" s="39">
        <v>0</v>
      </c>
      <c r="V714" s="39">
        <v>0</v>
      </c>
      <c r="W714" s="39">
        <v>0</v>
      </c>
      <c r="X714" s="39">
        <v>0</v>
      </c>
      <c r="Y714" s="39">
        <v>0</v>
      </c>
      <c r="Z714" s="39">
        <v>0</v>
      </c>
      <c r="AA714" s="39">
        <v>0</v>
      </c>
      <c r="AB714" s="39">
        <v>5.99</v>
      </c>
      <c r="AC714" s="39">
        <v>0</v>
      </c>
      <c r="AD714" s="39"/>
    </row>
    <row r="715" spans="1:30" x14ac:dyDescent="0.25">
      <c r="A715" s="39" t="str">
        <f>INDEX('MO Store'!D:D,MATCH('Week Wise OT Hours'!$G715,'MO Store'!$A:$A,0))</f>
        <v>Anthony Galichet</v>
      </c>
      <c r="B715" s="39" t="str">
        <f>INDEX('MO Store'!F:F,MATCH('Week Wise OT Hours'!$G715,'MO Store'!$A:$A,0))</f>
        <v>Romio Hamdar</v>
      </c>
      <c r="C715" s="39" t="str">
        <f>INDEX('MO Store'!G:G,MATCH('Week Wise OT Hours'!$G715,'MO Store'!$A:$A,0))</f>
        <v>Suhail Ishaq</v>
      </c>
      <c r="D715" s="39" t="str">
        <f>INDEX('MO Store'!E:E,MATCH('Week Wise OT Hours'!$G715,'MO Store'!$A:$A,0))</f>
        <v>Brittanie Braggs</v>
      </c>
      <c r="E715" s="39" t="str">
        <f>INDEX('MO Store'!B:B,MATCH('Week Wise OT Hours'!$G715,'MO Store'!$A:$A,0))</f>
        <v>Houston North East</v>
      </c>
      <c r="F715" s="39" t="str">
        <f>INDEX('MO Store'!C:C,MATCH('Week Wise OT Hours'!$G715,'MO Store'!$A:$A,0))</f>
        <v>Missouri City</v>
      </c>
      <c r="G715" s="38">
        <v>174113</v>
      </c>
      <c r="H715" s="40" t="str">
        <f>INDEX('MO Store'!I:I,MATCH('Week Wise OT Hours'!$G715,'MO Store'!$A:$A,0))</f>
        <v>Regular</v>
      </c>
      <c r="I715" s="89" t="s">
        <v>918</v>
      </c>
      <c r="J715" s="90" t="s">
        <v>2195</v>
      </c>
      <c r="K715" s="38">
        <v>0</v>
      </c>
      <c r="L715" s="39">
        <v>0</v>
      </c>
      <c r="M715" s="39">
        <v>0</v>
      </c>
      <c r="N715" s="39">
        <v>0</v>
      </c>
      <c r="O715" s="39">
        <v>0</v>
      </c>
      <c r="P715" s="39">
        <v>0</v>
      </c>
      <c r="Q715" s="39">
        <v>0</v>
      </c>
      <c r="R715" s="39">
        <v>0</v>
      </c>
      <c r="S715" s="39">
        <v>0</v>
      </c>
      <c r="T715" s="39">
        <v>0</v>
      </c>
      <c r="U715" s="39">
        <v>0</v>
      </c>
      <c r="V715" s="39">
        <v>0</v>
      </c>
      <c r="W715" s="39">
        <v>0</v>
      </c>
      <c r="X715" s="39">
        <v>0</v>
      </c>
      <c r="Y715" s="39">
        <v>0</v>
      </c>
      <c r="Z715" s="39">
        <v>1.5</v>
      </c>
      <c r="AA715" s="39">
        <v>0</v>
      </c>
      <c r="AB715" s="39">
        <v>2.37</v>
      </c>
      <c r="AC715" s="39">
        <v>0</v>
      </c>
      <c r="AD715" s="39"/>
    </row>
    <row r="716" spans="1:30" x14ac:dyDescent="0.25">
      <c r="A716" s="39" t="str">
        <f>INDEX('MO Store'!D:D,MATCH('Week Wise OT Hours'!$G716,'MO Store'!$A:$A,0))</f>
        <v>Anthony Galichet</v>
      </c>
      <c r="B716" s="39" t="str">
        <f>INDEX('MO Store'!F:F,MATCH('Week Wise OT Hours'!$G716,'MO Store'!$A:$A,0))</f>
        <v>No SD</v>
      </c>
      <c r="C716" s="39" t="str">
        <f>INDEX('MO Store'!G:G,MATCH('Week Wise OT Hours'!$G716,'MO Store'!$A:$A,0))</f>
        <v>Jayme Roraff</v>
      </c>
      <c r="D716" s="39" t="str">
        <f>INDEX('MO Store'!E:E,MATCH('Week Wise OT Hours'!$G716,'MO Store'!$A:$A,0))</f>
        <v>Brittanie Braggs</v>
      </c>
      <c r="E716" s="39" t="str">
        <f>INDEX('MO Store'!B:B,MATCH('Week Wise OT Hours'!$G716,'MO Store'!$A:$A,0))</f>
        <v>Wisconsin East</v>
      </c>
      <c r="F716" s="39" t="str">
        <f>INDEX('MO Store'!C:C,MATCH('Week Wise OT Hours'!$G716,'MO Store'!$A:$A,0))</f>
        <v>WAUKESHA</v>
      </c>
      <c r="G716" s="38">
        <v>176115</v>
      </c>
      <c r="H716" s="40" t="str">
        <f>INDEX('MO Store'!I:I,MATCH('Week Wise OT Hours'!$G716,'MO Store'!$A:$A,0))</f>
        <v>Regular</v>
      </c>
      <c r="I716" s="89" t="s">
        <v>929</v>
      </c>
      <c r="J716" s="90" t="s">
        <v>2789</v>
      </c>
      <c r="K716" s="38">
        <v>0</v>
      </c>
      <c r="L716" s="39">
        <v>0</v>
      </c>
      <c r="M716" s="39">
        <v>0</v>
      </c>
      <c r="N716" s="39">
        <v>0</v>
      </c>
      <c r="O716" s="39">
        <v>0</v>
      </c>
      <c r="P716" s="39">
        <v>0</v>
      </c>
      <c r="Q716" s="39">
        <v>0</v>
      </c>
      <c r="R716" s="39">
        <v>0</v>
      </c>
      <c r="S716" s="39">
        <v>0</v>
      </c>
      <c r="T716" s="39">
        <v>0</v>
      </c>
      <c r="U716" s="39">
        <v>0</v>
      </c>
      <c r="V716" s="39">
        <v>0</v>
      </c>
      <c r="W716" s="39">
        <v>0</v>
      </c>
      <c r="X716" s="39">
        <v>0</v>
      </c>
      <c r="Y716" s="39">
        <v>0</v>
      </c>
      <c r="Z716" s="39">
        <v>0</v>
      </c>
      <c r="AA716" s="39">
        <v>0</v>
      </c>
      <c r="AB716" s="39">
        <v>1.41</v>
      </c>
      <c r="AC716" s="39">
        <v>0</v>
      </c>
      <c r="AD716" s="39"/>
    </row>
    <row r="717" spans="1:30" x14ac:dyDescent="0.25">
      <c r="A717" s="39" t="str">
        <f>INDEX('MO Store'!D:D,MATCH('Week Wise OT Hours'!$G717,'MO Store'!$A:$A,0))</f>
        <v>Anthony Galichet</v>
      </c>
      <c r="B717" s="39" t="str">
        <f>INDEX('MO Store'!F:F,MATCH('Week Wise OT Hours'!$G717,'MO Store'!$A:$A,0))</f>
        <v>No SD</v>
      </c>
      <c r="C717" s="39" t="str">
        <f>INDEX('MO Store'!G:G,MATCH('Week Wise OT Hours'!$G717,'MO Store'!$A:$A,0))</f>
        <v>Jayme Roraff</v>
      </c>
      <c r="D717" s="39" t="str">
        <f>INDEX('MO Store'!E:E,MATCH('Week Wise OT Hours'!$G717,'MO Store'!$A:$A,0))</f>
        <v>Brittanie Braggs</v>
      </c>
      <c r="E717" s="39" t="str">
        <f>INDEX('MO Store'!B:B,MATCH('Week Wise OT Hours'!$G717,'MO Store'!$A:$A,0))</f>
        <v>Wisconsin West</v>
      </c>
      <c r="F717" s="39" t="str">
        <f>INDEX('MO Store'!C:C,MATCH('Week Wise OT Hours'!$G717,'MO Store'!$A:$A,0))</f>
        <v>Onalaska</v>
      </c>
      <c r="G717" s="38">
        <v>180225</v>
      </c>
      <c r="H717" s="40" t="str">
        <f>INDEX('MO Store'!I:I,MATCH('Week Wise OT Hours'!$G717,'MO Store'!$A:$A,0))</f>
        <v>Flagship</v>
      </c>
      <c r="I717" s="89" t="s">
        <v>915</v>
      </c>
      <c r="J717" s="90" t="s">
        <v>2790</v>
      </c>
      <c r="K717" s="38">
        <v>0</v>
      </c>
      <c r="L717" s="39">
        <v>0</v>
      </c>
      <c r="M717" s="39">
        <v>0</v>
      </c>
      <c r="N717" s="39">
        <v>0</v>
      </c>
      <c r="O717" s="39">
        <v>0</v>
      </c>
      <c r="P717" s="39">
        <v>0</v>
      </c>
      <c r="Q717" s="39">
        <v>0</v>
      </c>
      <c r="R717" s="39">
        <v>0</v>
      </c>
      <c r="S717" s="39">
        <v>0</v>
      </c>
      <c r="T717" s="39">
        <v>0</v>
      </c>
      <c r="U717" s="39">
        <v>0</v>
      </c>
      <c r="V717" s="39">
        <v>0</v>
      </c>
      <c r="W717" s="39">
        <v>0</v>
      </c>
      <c r="X717" s="39">
        <v>0</v>
      </c>
      <c r="Y717" s="39">
        <v>0</v>
      </c>
      <c r="Z717" s="39">
        <v>0</v>
      </c>
      <c r="AA717" s="39">
        <v>1.22</v>
      </c>
      <c r="AB717" s="39"/>
      <c r="AC717" s="39"/>
      <c r="AD717" s="39"/>
    </row>
    <row r="718" spans="1:30" x14ac:dyDescent="0.25">
      <c r="A718" s="39" t="str">
        <f>INDEX('MO Store'!D:D,MATCH('Week Wise OT Hours'!$G718,'MO Store'!$A:$A,0))</f>
        <v>Anthony Galichet</v>
      </c>
      <c r="B718" s="39" t="str">
        <f>INDEX('MO Store'!F:F,MATCH('Week Wise OT Hours'!$G718,'MO Store'!$A:$A,0))</f>
        <v>Romio Hamdar</v>
      </c>
      <c r="C718" s="39" t="str">
        <f>INDEX('MO Store'!G:G,MATCH('Week Wise OT Hours'!$G718,'MO Store'!$A:$A,0))</f>
        <v>Carlos Ayala-Level Up</v>
      </c>
      <c r="D718" s="39" t="str">
        <f>INDEX('MO Store'!E:E,MATCH('Week Wise OT Hours'!$G718,'MO Store'!$A:$A,0))</f>
        <v>Brittanie Braggs</v>
      </c>
      <c r="E718" s="39" t="str">
        <f>INDEX('MO Store'!B:B,MATCH('Week Wise OT Hours'!$G718,'MO Store'!$A:$A,0))</f>
        <v>Houston South West</v>
      </c>
      <c r="F718" s="39" t="str">
        <f>INDEX('MO Store'!C:C,MATCH('Week Wise OT Hours'!$G718,'MO Store'!$A:$A,0))</f>
        <v>Kingsbridge</v>
      </c>
      <c r="G718" s="38">
        <v>209862</v>
      </c>
      <c r="H718" s="40" t="str">
        <f>INDEX('MO Store'!I:I,MATCH('Week Wise OT Hours'!$G718,'MO Store'!$A:$A,0))</f>
        <v>Regular</v>
      </c>
      <c r="I718" s="89" t="s">
        <v>931</v>
      </c>
      <c r="J718" s="90" t="s">
        <v>2791</v>
      </c>
      <c r="K718" s="38">
        <v>0</v>
      </c>
      <c r="L718" s="39">
        <v>0</v>
      </c>
      <c r="M718" s="39">
        <v>0</v>
      </c>
      <c r="N718" s="39">
        <v>0</v>
      </c>
      <c r="O718" s="39">
        <v>0</v>
      </c>
      <c r="P718" s="39">
        <v>0</v>
      </c>
      <c r="Q718" s="39">
        <v>0</v>
      </c>
      <c r="R718" s="39">
        <v>0</v>
      </c>
      <c r="S718" s="39">
        <v>0</v>
      </c>
      <c r="T718" s="39">
        <v>0</v>
      </c>
      <c r="U718" s="39">
        <v>0</v>
      </c>
      <c r="V718" s="39">
        <v>0</v>
      </c>
      <c r="W718" s="39">
        <v>0</v>
      </c>
      <c r="X718" s="39">
        <v>0</v>
      </c>
      <c r="Y718" s="39">
        <v>0</v>
      </c>
      <c r="Z718" s="39">
        <v>0</v>
      </c>
      <c r="AA718" s="39">
        <v>0.28999999999999998</v>
      </c>
      <c r="AB718" s="39"/>
      <c r="AC718" s="39"/>
      <c r="AD718" s="39"/>
    </row>
    <row r="719" spans="1:30" x14ac:dyDescent="0.25">
      <c r="A719" s="39" t="str">
        <f>INDEX('MO Store'!D:D,MATCH('Week Wise OT Hours'!$G719,'MO Store'!$A:$A,0))</f>
        <v>Anthony Galichet</v>
      </c>
      <c r="B719" s="39" t="str">
        <f>INDEX('MO Store'!F:F,MATCH('Week Wise OT Hours'!$G719,'MO Store'!$A:$A,0))</f>
        <v>Romio Hamdar</v>
      </c>
      <c r="C719" s="39" t="str">
        <f>INDEX('MO Store'!G:G,MATCH('Week Wise OT Hours'!$G719,'MO Store'!$A:$A,0))</f>
        <v>Suhail Ishaq</v>
      </c>
      <c r="D719" s="39" t="str">
        <f>INDEX('MO Store'!E:E,MATCH('Week Wise OT Hours'!$G719,'MO Store'!$A:$A,0))</f>
        <v>Brittanie Braggs</v>
      </c>
      <c r="E719" s="39" t="str">
        <f>INDEX('MO Store'!B:B,MATCH('Week Wise OT Hours'!$G719,'MO Store'!$A:$A,0))</f>
        <v>Houston North East</v>
      </c>
      <c r="F719" s="39" t="str">
        <f>INDEX('MO Store'!C:C,MATCH('Week Wise OT Hours'!$G719,'MO Store'!$A:$A,0))</f>
        <v>Fondren Village</v>
      </c>
      <c r="G719" s="38">
        <v>209863</v>
      </c>
      <c r="H719" s="40" t="str">
        <f>INDEX('MO Store'!I:I,MATCH('Week Wise OT Hours'!$G719,'MO Store'!$A:$A,0))</f>
        <v>Regular</v>
      </c>
      <c r="I719" s="89" t="s">
        <v>932</v>
      </c>
      <c r="J719" s="90" t="s">
        <v>1925</v>
      </c>
      <c r="K719" s="38">
        <v>0</v>
      </c>
      <c r="L719" s="39">
        <v>0</v>
      </c>
      <c r="M719" s="39">
        <v>0</v>
      </c>
      <c r="N719" s="39">
        <v>0</v>
      </c>
      <c r="O719" s="39">
        <v>0</v>
      </c>
      <c r="P719" s="39">
        <v>0</v>
      </c>
      <c r="Q719" s="39">
        <v>0</v>
      </c>
      <c r="R719" s="39">
        <v>0</v>
      </c>
      <c r="S719" s="39">
        <v>0</v>
      </c>
      <c r="T719" s="39">
        <v>0</v>
      </c>
      <c r="U719" s="39">
        <v>0</v>
      </c>
      <c r="V719" s="39">
        <v>0</v>
      </c>
      <c r="W719" s="39">
        <v>2.48</v>
      </c>
      <c r="X719" s="39">
        <v>0</v>
      </c>
      <c r="Y719" s="39">
        <v>0</v>
      </c>
      <c r="Z719" s="39">
        <v>0</v>
      </c>
      <c r="AA719" s="39">
        <v>0.81</v>
      </c>
      <c r="AB719" s="39"/>
      <c r="AC719" s="39"/>
      <c r="AD719" s="39"/>
    </row>
    <row r="720" spans="1:30" x14ac:dyDescent="0.25">
      <c r="A720" s="39" t="str">
        <f>INDEX('MO Store'!D:D,MATCH('Week Wise OT Hours'!$G720,'MO Store'!$A:$A,0))</f>
        <v>Anthony Galichet</v>
      </c>
      <c r="B720" s="39" t="str">
        <f>INDEX('MO Store'!F:F,MATCH('Week Wise OT Hours'!$G720,'MO Store'!$A:$A,0))</f>
        <v>No SD</v>
      </c>
      <c r="C720" s="39" t="str">
        <f>INDEX('MO Store'!G:G,MATCH('Week Wise OT Hours'!$G720,'MO Store'!$A:$A,0))</f>
        <v>Susu Leong</v>
      </c>
      <c r="D720" s="39" t="str">
        <f>INDEX('MO Store'!E:E,MATCH('Week Wise OT Hours'!$G720,'MO Store'!$A:$A,0))</f>
        <v>Brittanie Braggs</v>
      </c>
      <c r="E720" s="39" t="str">
        <f>INDEX('MO Store'!B:B,MATCH('Week Wise OT Hours'!$G720,'MO Store'!$A:$A,0))</f>
        <v>Arizona</v>
      </c>
      <c r="F720" s="39" t="str">
        <f>INDEX('MO Store'!C:C,MATCH('Week Wise OT Hours'!$G720,'MO Store'!$A:$A,0))</f>
        <v>VAL VISTA</v>
      </c>
      <c r="G720" s="38">
        <v>176995</v>
      </c>
      <c r="H720" s="40" t="str">
        <f>INDEX('MO Store'!I:I,MATCH('Week Wise OT Hours'!$G720,'MO Store'!$A:$A,0))</f>
        <v>Regular</v>
      </c>
      <c r="I720" s="89" t="s">
        <v>795</v>
      </c>
      <c r="J720" s="90" t="s">
        <v>2071</v>
      </c>
      <c r="K720" s="38">
        <v>0</v>
      </c>
      <c r="L720" s="39">
        <v>0</v>
      </c>
      <c r="M720" s="39">
        <v>0</v>
      </c>
      <c r="N720" s="39">
        <v>0</v>
      </c>
      <c r="O720" s="39">
        <v>8.33</v>
      </c>
      <c r="P720" s="39">
        <v>0</v>
      </c>
      <c r="Q720" s="39">
        <v>0</v>
      </c>
      <c r="R720" s="39">
        <v>0</v>
      </c>
      <c r="S720" s="39">
        <v>0</v>
      </c>
      <c r="T720" s="39">
        <v>0</v>
      </c>
      <c r="U720" s="39">
        <v>0</v>
      </c>
      <c r="V720" s="39">
        <v>0</v>
      </c>
      <c r="W720" s="39">
        <v>0</v>
      </c>
      <c r="X720" s="39">
        <v>0</v>
      </c>
      <c r="Y720" s="39">
        <v>0</v>
      </c>
      <c r="Z720" s="39">
        <v>0</v>
      </c>
      <c r="AA720" s="39">
        <v>0.76</v>
      </c>
      <c r="AB720" s="39"/>
      <c r="AC720" s="39"/>
      <c r="AD720" s="39"/>
    </row>
    <row r="721" spans="1:30" x14ac:dyDescent="0.25">
      <c r="A721" s="39" t="str">
        <f>INDEX('MO Store'!D:D,MATCH('Week Wise OT Hours'!$G721,'MO Store'!$A:$A,0))</f>
        <v>Anthony Galichet</v>
      </c>
      <c r="B721" s="39" t="str">
        <f>INDEX('MO Store'!F:F,MATCH('Week Wise OT Hours'!$G721,'MO Store'!$A:$A,0))</f>
        <v>No SD</v>
      </c>
      <c r="C721" s="39" t="str">
        <f>INDEX('MO Store'!G:G,MATCH('Week Wise OT Hours'!$G721,'MO Store'!$A:$A,0))</f>
        <v>Jayme Roraff</v>
      </c>
      <c r="D721" s="39" t="str">
        <f>INDEX('MO Store'!E:E,MATCH('Week Wise OT Hours'!$G721,'MO Store'!$A:$A,0))</f>
        <v>Brittanie Braggs</v>
      </c>
      <c r="E721" s="39" t="str">
        <f>INDEX('MO Store'!B:B,MATCH('Week Wise OT Hours'!$G721,'MO Store'!$A:$A,0))</f>
        <v>Wisconsin West</v>
      </c>
      <c r="F721" s="39" t="str">
        <f>INDEX('MO Store'!C:C,MATCH('Week Wise OT Hours'!$G721,'MO Store'!$A:$A,0))</f>
        <v>APPLETON</v>
      </c>
      <c r="G721" s="38">
        <v>207757</v>
      </c>
      <c r="H721" s="40" t="str">
        <f>INDEX('MO Store'!I:I,MATCH('Week Wise OT Hours'!$G721,'MO Store'!$A:$A,0))</f>
        <v>Battleship</v>
      </c>
      <c r="I721" s="89" t="s">
        <v>976</v>
      </c>
      <c r="J721" s="90" t="s">
        <v>2122</v>
      </c>
      <c r="K721" s="38">
        <v>0</v>
      </c>
      <c r="L721" s="39">
        <v>0</v>
      </c>
      <c r="M721" s="39">
        <v>0</v>
      </c>
      <c r="N721" s="39">
        <v>0</v>
      </c>
      <c r="O721" s="39">
        <v>0</v>
      </c>
      <c r="P721" s="39">
        <v>0</v>
      </c>
      <c r="Q721" s="39">
        <v>0</v>
      </c>
      <c r="R721" s="39">
        <v>0</v>
      </c>
      <c r="S721" s="39">
        <v>0</v>
      </c>
      <c r="T721" s="39">
        <v>0</v>
      </c>
      <c r="U721" s="39">
        <v>0</v>
      </c>
      <c r="V721" s="39">
        <v>0</v>
      </c>
      <c r="W721" s="39">
        <v>0</v>
      </c>
      <c r="X721" s="39">
        <v>0.26</v>
      </c>
      <c r="Y721" s="39">
        <v>1.32</v>
      </c>
      <c r="Z721" s="39">
        <v>0</v>
      </c>
      <c r="AA721" s="39">
        <v>1.36</v>
      </c>
      <c r="AB721" s="39"/>
      <c r="AC721" s="39"/>
      <c r="AD721" s="39"/>
    </row>
    <row r="722" spans="1:30" x14ac:dyDescent="0.25">
      <c r="A722" s="39" t="str">
        <f>INDEX('MO Store'!D:D,MATCH('Week Wise OT Hours'!$G722,'MO Store'!$A:$A,0))</f>
        <v>Anthony Galichet</v>
      </c>
      <c r="B722" s="39" t="str">
        <f>INDEX('MO Store'!F:F,MATCH('Week Wise OT Hours'!$G722,'MO Store'!$A:$A,0))</f>
        <v>Romio Hamdar</v>
      </c>
      <c r="C722" s="39" t="str">
        <f>INDEX('MO Store'!G:G,MATCH('Week Wise OT Hours'!$G722,'MO Store'!$A:$A,0))</f>
        <v>Veronica Ramos</v>
      </c>
      <c r="D722" s="39" t="str">
        <f>INDEX('MO Store'!E:E,MATCH('Week Wise OT Hours'!$G722,'MO Store'!$A:$A,0))</f>
        <v>Brittanie Braggs</v>
      </c>
      <c r="E722" s="39" t="str">
        <f>INDEX('MO Store'!B:B,MATCH('Week Wise OT Hours'!$G722,'MO Store'!$A:$A,0))</f>
        <v>San Antonio/Laredo</v>
      </c>
      <c r="F722" s="39" t="str">
        <f>INDEX('MO Store'!C:C,MATCH('Week Wise OT Hours'!$G722,'MO Store'!$A:$A,0))</f>
        <v>San Pedro</v>
      </c>
      <c r="G722" s="38">
        <v>215746</v>
      </c>
      <c r="H722" s="40" t="str">
        <f>INDEX('MO Store'!I:I,MATCH('Week Wise OT Hours'!$G722,'MO Store'!$A:$A,0))</f>
        <v>Flagship</v>
      </c>
      <c r="I722" s="89" t="s">
        <v>935</v>
      </c>
      <c r="J722" s="90" t="s">
        <v>2792</v>
      </c>
      <c r="K722" s="38">
        <v>0</v>
      </c>
      <c r="L722" s="39">
        <v>0</v>
      </c>
      <c r="M722" s="39">
        <v>0</v>
      </c>
      <c r="N722" s="39">
        <v>0</v>
      </c>
      <c r="O722" s="39">
        <v>0</v>
      </c>
      <c r="P722" s="39">
        <v>0</v>
      </c>
      <c r="Q722" s="39">
        <v>0</v>
      </c>
      <c r="R722" s="39">
        <v>0</v>
      </c>
      <c r="S722" s="39">
        <v>0</v>
      </c>
      <c r="T722" s="39">
        <v>0</v>
      </c>
      <c r="U722" s="39">
        <v>0</v>
      </c>
      <c r="V722" s="39">
        <v>0</v>
      </c>
      <c r="W722" s="39">
        <v>0.17</v>
      </c>
      <c r="X722" s="39">
        <v>0</v>
      </c>
      <c r="Y722" s="39">
        <v>0</v>
      </c>
      <c r="Z722" s="39">
        <v>1.07</v>
      </c>
      <c r="AA722" s="39">
        <v>2.4300000000000002</v>
      </c>
      <c r="AB722" s="39"/>
      <c r="AC722" s="39"/>
      <c r="AD722" s="39"/>
    </row>
    <row r="723" spans="1:30" x14ac:dyDescent="0.25">
      <c r="A723" s="39" t="str">
        <f>INDEX('MO Store'!D:D,MATCH('Week Wise OT Hours'!$G723,'MO Store'!$A:$A,0))</f>
        <v>Anthony Galichet</v>
      </c>
      <c r="B723" s="39" t="str">
        <f>INDEX('MO Store'!F:F,MATCH('Week Wise OT Hours'!$G723,'MO Store'!$A:$A,0))</f>
        <v>No SD</v>
      </c>
      <c r="C723" s="39" t="str">
        <f>INDEX('MO Store'!G:G,MATCH('Week Wise OT Hours'!$G723,'MO Store'!$A:$A,0))</f>
        <v>Jayme Roraff</v>
      </c>
      <c r="D723" s="39" t="str">
        <f>INDEX('MO Store'!E:E,MATCH('Week Wise OT Hours'!$G723,'MO Store'!$A:$A,0))</f>
        <v>Brittanie Braggs</v>
      </c>
      <c r="E723" s="39" t="str">
        <f>INDEX('MO Store'!B:B,MATCH('Week Wise OT Hours'!$G723,'MO Store'!$A:$A,0))</f>
        <v>Wisconsin East</v>
      </c>
      <c r="F723" s="39" t="str">
        <f>INDEX('MO Store'!C:C,MATCH('Week Wise OT Hours'!$G723,'MO Store'!$A:$A,0))</f>
        <v>Sturgeon Bay</v>
      </c>
      <c r="G723" s="38">
        <v>240558</v>
      </c>
      <c r="H723" s="40" t="str">
        <f>INDEX('MO Store'!I:I,MATCH('Week Wise OT Hours'!$G723,'MO Store'!$A:$A,0))</f>
        <v>Regular</v>
      </c>
      <c r="I723" s="89" t="s">
        <v>986</v>
      </c>
      <c r="J723" s="90" t="s">
        <v>2135</v>
      </c>
      <c r="K723" s="38">
        <v>0</v>
      </c>
      <c r="L723" s="39">
        <v>0</v>
      </c>
      <c r="M723" s="39">
        <v>0</v>
      </c>
      <c r="N723" s="39">
        <v>0</v>
      </c>
      <c r="O723" s="39">
        <v>0</v>
      </c>
      <c r="P723" s="39">
        <v>0</v>
      </c>
      <c r="Q723" s="39">
        <v>0</v>
      </c>
      <c r="R723" s="39">
        <v>0</v>
      </c>
      <c r="S723" s="39">
        <v>0</v>
      </c>
      <c r="T723" s="39">
        <v>0</v>
      </c>
      <c r="U723" s="39">
        <v>0</v>
      </c>
      <c r="V723" s="39">
        <v>0</v>
      </c>
      <c r="W723" s="39">
        <v>0</v>
      </c>
      <c r="X723" s="39">
        <v>0</v>
      </c>
      <c r="Y723" s="39">
        <v>0</v>
      </c>
      <c r="Z723" s="39">
        <v>0</v>
      </c>
      <c r="AA723" s="39">
        <v>0.05</v>
      </c>
      <c r="AB723" s="39"/>
      <c r="AC723" s="39"/>
      <c r="AD723" s="39"/>
    </row>
    <row r="724" spans="1:30" x14ac:dyDescent="0.25">
      <c r="A724" s="39" t="str">
        <f>INDEX('MO Store'!D:D,MATCH('Week Wise OT Hours'!$G724,'MO Store'!$A:$A,0))</f>
        <v>Anthony Galichet</v>
      </c>
      <c r="B724" s="39" t="str">
        <f>INDEX('MO Store'!F:F,MATCH('Week Wise OT Hours'!$G724,'MO Store'!$A:$A,0))</f>
        <v>No SD</v>
      </c>
      <c r="C724" s="39" t="str">
        <f>INDEX('MO Store'!G:G,MATCH('Week Wise OT Hours'!$G724,'MO Store'!$A:$A,0))</f>
        <v>Susu Leong</v>
      </c>
      <c r="D724" s="39" t="str">
        <f>INDEX('MO Store'!E:E,MATCH('Week Wise OT Hours'!$G724,'MO Store'!$A:$A,0))</f>
        <v>Brittanie Braggs</v>
      </c>
      <c r="E724" s="39" t="str">
        <f>INDEX('MO Store'!B:B,MATCH('Week Wise OT Hours'!$G724,'MO Store'!$A:$A,0))</f>
        <v>Arizona</v>
      </c>
      <c r="F724" s="39" t="str">
        <f>INDEX('MO Store'!C:C,MATCH('Week Wise OT Hours'!$G724,'MO Store'!$A:$A,0))</f>
        <v>Buffalo Spot</v>
      </c>
      <c r="G724" s="38">
        <v>178109</v>
      </c>
      <c r="H724" s="40" t="str">
        <f>INDEX('MO Store'!I:I,MATCH('Week Wise OT Hours'!$G724,'MO Store'!$A:$A,0))</f>
        <v>Battleship</v>
      </c>
      <c r="I724" s="89" t="s">
        <v>942</v>
      </c>
      <c r="J724" s="90" t="s">
        <v>2067</v>
      </c>
      <c r="K724" s="38">
        <v>0</v>
      </c>
      <c r="L724" s="39">
        <v>0</v>
      </c>
      <c r="M724" s="39">
        <v>0</v>
      </c>
      <c r="N724" s="39">
        <v>0</v>
      </c>
      <c r="O724" s="39">
        <v>0</v>
      </c>
      <c r="P724" s="39">
        <v>0</v>
      </c>
      <c r="Q724" s="39">
        <v>0</v>
      </c>
      <c r="R724" s="39">
        <v>0</v>
      </c>
      <c r="S724" s="39">
        <v>0</v>
      </c>
      <c r="T724" s="39">
        <v>0</v>
      </c>
      <c r="U724" s="39">
        <v>0</v>
      </c>
      <c r="V724" s="39">
        <v>0</v>
      </c>
      <c r="W724" s="39">
        <v>0</v>
      </c>
      <c r="X724" s="39">
        <v>0</v>
      </c>
      <c r="Y724" s="39">
        <v>0</v>
      </c>
      <c r="Z724" s="39">
        <v>0</v>
      </c>
      <c r="AA724" s="39">
        <v>0.42</v>
      </c>
      <c r="AB724" s="39"/>
      <c r="AC724" s="39"/>
      <c r="AD724" s="39"/>
    </row>
    <row r="725" spans="1:30" x14ac:dyDescent="0.25">
      <c r="A725" s="39" t="str">
        <f>INDEX('MO Store'!D:D,MATCH('Week Wise OT Hours'!$G725,'MO Store'!$A:$A,0))</f>
        <v>Anthony Galichet</v>
      </c>
      <c r="B725" s="39" t="str">
        <f>INDEX('MO Store'!F:F,MATCH('Week Wise OT Hours'!$G725,'MO Store'!$A:$A,0))</f>
        <v>Romio Hamdar</v>
      </c>
      <c r="C725" s="39" t="str">
        <f>INDEX('MO Store'!G:G,MATCH('Week Wise OT Hours'!$G725,'MO Store'!$A:$A,0))</f>
        <v>Suhail Ishaq</v>
      </c>
      <c r="D725" s="39" t="str">
        <f>INDEX('MO Store'!E:E,MATCH('Week Wise OT Hours'!$G725,'MO Store'!$A:$A,0))</f>
        <v>Brittanie Braggs</v>
      </c>
      <c r="E725" s="39" t="str">
        <f>INDEX('MO Store'!B:B,MATCH('Week Wise OT Hours'!$G725,'MO Store'!$A:$A,0))</f>
        <v>Houston North East</v>
      </c>
      <c r="F725" s="39" t="str">
        <f>INDEX('MO Store'!C:C,MATCH('Week Wise OT Hours'!$G725,'MO Store'!$A:$A,0))</f>
        <v>Rosenberg</v>
      </c>
      <c r="G725" s="38">
        <v>219200</v>
      </c>
      <c r="H725" s="40" t="str">
        <f>INDEX('MO Store'!I:I,MATCH('Week Wise OT Hours'!$G725,'MO Store'!$A:$A,0))</f>
        <v>Focus</v>
      </c>
      <c r="I725" s="89" t="s">
        <v>917</v>
      </c>
      <c r="J725" s="90" t="s">
        <v>1982</v>
      </c>
      <c r="K725" s="38">
        <v>0</v>
      </c>
      <c r="L725" s="39">
        <v>0</v>
      </c>
      <c r="M725" s="39">
        <v>0</v>
      </c>
      <c r="N725" s="39">
        <v>0</v>
      </c>
      <c r="O725" s="39">
        <v>0.28999999999999998</v>
      </c>
      <c r="P725" s="39">
        <v>0</v>
      </c>
      <c r="Q725" s="39">
        <v>0</v>
      </c>
      <c r="R725" s="39">
        <v>2.46</v>
      </c>
      <c r="S725" s="39">
        <v>0</v>
      </c>
      <c r="T725" s="39">
        <v>0.04</v>
      </c>
      <c r="U725" s="39">
        <v>0.44</v>
      </c>
      <c r="V725" s="39">
        <v>4.09</v>
      </c>
      <c r="W725" s="39">
        <v>0</v>
      </c>
      <c r="X725" s="39">
        <v>4.0999999999999996</v>
      </c>
      <c r="Y725" s="39">
        <v>0</v>
      </c>
      <c r="Z725" s="39">
        <v>5.85</v>
      </c>
      <c r="AA725" s="39">
        <v>0</v>
      </c>
      <c r="AB725" s="39"/>
      <c r="AC725" s="39"/>
      <c r="AD725" s="39"/>
    </row>
    <row r="726" spans="1:30" x14ac:dyDescent="0.25">
      <c r="A726" s="39" t="str">
        <f>INDEX('MO Store'!D:D,MATCH('Week Wise OT Hours'!$G726,'MO Store'!$A:$A,0))</f>
        <v>Anthony Galichet</v>
      </c>
      <c r="B726" s="39" t="str">
        <f>INDEX('MO Store'!F:F,MATCH('Week Wise OT Hours'!$G726,'MO Store'!$A:$A,0))</f>
        <v>Romio Hamdar</v>
      </c>
      <c r="C726" s="39" t="str">
        <f>INDEX('MO Store'!G:G,MATCH('Week Wise OT Hours'!$G726,'MO Store'!$A:$A,0))</f>
        <v>Carlos Ayala-Level Up</v>
      </c>
      <c r="D726" s="39" t="str">
        <f>INDEX('MO Store'!E:E,MATCH('Week Wise OT Hours'!$G726,'MO Store'!$A:$A,0))</f>
        <v>Brittanie Braggs</v>
      </c>
      <c r="E726" s="39" t="str">
        <f>INDEX('MO Store'!B:B,MATCH('Week Wise OT Hours'!$G726,'MO Store'!$A:$A,0))</f>
        <v>Houston South West</v>
      </c>
      <c r="F726" s="39" t="str">
        <f>INDEX('MO Store'!C:C,MATCH('Week Wise OT Hours'!$G726,'MO Store'!$A:$A,0))</f>
        <v>Little York Rd</v>
      </c>
      <c r="G726" s="38">
        <v>217138</v>
      </c>
      <c r="H726" s="40" t="str">
        <f>INDEX('MO Store'!I:I,MATCH('Week Wise OT Hours'!$G726,'MO Store'!$A:$A,0))</f>
        <v>Regular</v>
      </c>
      <c r="I726" s="89" t="s">
        <v>933</v>
      </c>
      <c r="J726" s="90" t="s">
        <v>2793</v>
      </c>
      <c r="K726" s="38">
        <v>0</v>
      </c>
      <c r="L726" s="39">
        <v>0</v>
      </c>
      <c r="M726" s="39">
        <v>0</v>
      </c>
      <c r="N726" s="39">
        <v>0</v>
      </c>
      <c r="O726" s="39">
        <v>0</v>
      </c>
      <c r="P726" s="39">
        <v>0</v>
      </c>
      <c r="Q726" s="39">
        <v>0</v>
      </c>
      <c r="R726" s="39">
        <v>0</v>
      </c>
      <c r="S726" s="39">
        <v>0</v>
      </c>
      <c r="T726" s="39">
        <v>0</v>
      </c>
      <c r="U726" s="39">
        <v>0</v>
      </c>
      <c r="V726" s="39">
        <v>0</v>
      </c>
      <c r="W726" s="39">
        <v>0</v>
      </c>
      <c r="X726" s="39">
        <v>0</v>
      </c>
      <c r="Y726" s="39">
        <v>0</v>
      </c>
      <c r="Z726" s="39">
        <v>0.38</v>
      </c>
      <c r="AA726" s="39">
        <v>0</v>
      </c>
      <c r="AB726" s="39"/>
      <c r="AC726" s="39"/>
      <c r="AD726" s="39"/>
    </row>
    <row r="727" spans="1:30" x14ac:dyDescent="0.25">
      <c r="A727" s="39" t="str">
        <f>INDEX('MO Store'!D:D,MATCH('Week Wise OT Hours'!$G727,'MO Store'!$A:$A,0))</f>
        <v>Anthony Galichet</v>
      </c>
      <c r="B727" s="39" t="str">
        <f>INDEX('MO Store'!F:F,MATCH('Week Wise OT Hours'!$G727,'MO Store'!$A:$A,0))</f>
        <v>Romio Hamdar</v>
      </c>
      <c r="C727" s="39" t="str">
        <f>INDEX('MO Store'!G:G,MATCH('Week Wise OT Hours'!$G727,'MO Store'!$A:$A,0))</f>
        <v>Suhail Ishaq</v>
      </c>
      <c r="D727" s="39" t="str">
        <f>INDEX('MO Store'!E:E,MATCH('Week Wise OT Hours'!$G727,'MO Store'!$A:$A,0))</f>
        <v>Brittanie Braggs</v>
      </c>
      <c r="E727" s="39" t="str">
        <f>INDEX('MO Store'!B:B,MATCH('Week Wise OT Hours'!$G727,'MO Store'!$A:$A,0))</f>
        <v>Houston North East</v>
      </c>
      <c r="F727" s="39" t="str">
        <f>INDEX('MO Store'!C:C,MATCH('Week Wise OT Hours'!$G727,'MO Store'!$A:$A,0))</f>
        <v>Midtown</v>
      </c>
      <c r="G727" s="38">
        <v>176027</v>
      </c>
      <c r="H727" s="40" t="str">
        <f>INDEX('MO Store'!I:I,MATCH('Week Wise OT Hours'!$G727,'MO Store'!$A:$A,0))</f>
        <v>Battleship</v>
      </c>
      <c r="I727" s="89" t="s">
        <v>937</v>
      </c>
      <c r="J727" s="90" t="s">
        <v>2794</v>
      </c>
      <c r="K727" s="38">
        <v>0</v>
      </c>
      <c r="L727" s="39">
        <v>0</v>
      </c>
      <c r="M727" s="39">
        <v>0</v>
      </c>
      <c r="N727" s="39">
        <v>0</v>
      </c>
      <c r="O727" s="39">
        <v>0</v>
      </c>
      <c r="P727" s="39">
        <v>0</v>
      </c>
      <c r="Q727" s="39">
        <v>0</v>
      </c>
      <c r="R727" s="39">
        <v>0</v>
      </c>
      <c r="S727" s="39">
        <v>0</v>
      </c>
      <c r="T727" s="39">
        <v>0</v>
      </c>
      <c r="U727" s="39">
        <v>0</v>
      </c>
      <c r="V727" s="39">
        <v>0</v>
      </c>
      <c r="W727" s="39">
        <v>0</v>
      </c>
      <c r="X727" s="39">
        <v>0</v>
      </c>
      <c r="Y727" s="39">
        <v>0</v>
      </c>
      <c r="Z727" s="39">
        <v>0.64</v>
      </c>
      <c r="AA727" s="39">
        <v>0</v>
      </c>
      <c r="AB727" s="39"/>
      <c r="AC727" s="39"/>
      <c r="AD727" s="39"/>
    </row>
    <row r="728" spans="1:30" x14ac:dyDescent="0.25">
      <c r="A728" s="39" t="str">
        <f>INDEX('MO Store'!D:D,MATCH('Week Wise OT Hours'!$G728,'MO Store'!$A:$A,0))</f>
        <v>Anthony Galichet</v>
      </c>
      <c r="B728" s="39" t="str">
        <f>INDEX('MO Store'!F:F,MATCH('Week Wise OT Hours'!$G728,'MO Store'!$A:$A,0))</f>
        <v>Romio Hamdar</v>
      </c>
      <c r="C728" s="39" t="str">
        <f>INDEX('MO Store'!G:G,MATCH('Week Wise OT Hours'!$G728,'MO Store'!$A:$A,0))</f>
        <v>Suhail Ishaq</v>
      </c>
      <c r="D728" s="39" t="str">
        <f>INDEX('MO Store'!E:E,MATCH('Week Wise OT Hours'!$G728,'MO Store'!$A:$A,0))</f>
        <v>Brittanie Braggs</v>
      </c>
      <c r="E728" s="39" t="str">
        <f>INDEX('MO Store'!B:B,MATCH('Week Wise OT Hours'!$G728,'MO Store'!$A:$A,0))</f>
        <v>Houston North East</v>
      </c>
      <c r="F728" s="39" t="str">
        <f>INDEX('MO Store'!C:C,MATCH('Week Wise OT Hours'!$G728,'MO Store'!$A:$A,0))</f>
        <v>Rosenberg</v>
      </c>
      <c r="G728" s="38">
        <v>219200</v>
      </c>
      <c r="H728" s="40" t="str">
        <f>INDEX('MO Store'!I:I,MATCH('Week Wise OT Hours'!$G728,'MO Store'!$A:$A,0))</f>
        <v>Focus</v>
      </c>
      <c r="I728" s="89" t="s">
        <v>980</v>
      </c>
      <c r="J728" s="90" t="s">
        <v>2795</v>
      </c>
      <c r="K728" s="38">
        <v>0</v>
      </c>
      <c r="L728" s="39">
        <v>0</v>
      </c>
      <c r="M728" s="39">
        <v>0</v>
      </c>
      <c r="N728" s="39">
        <v>0</v>
      </c>
      <c r="O728" s="39">
        <v>0</v>
      </c>
      <c r="P728" s="39">
        <v>3.6</v>
      </c>
      <c r="Q728" s="39">
        <v>7.26</v>
      </c>
      <c r="R728" s="39">
        <v>7.45</v>
      </c>
      <c r="S728" s="39">
        <v>6.46</v>
      </c>
      <c r="T728" s="39">
        <v>4.63</v>
      </c>
      <c r="U728" s="39">
        <v>3.37</v>
      </c>
      <c r="V728" s="39">
        <v>8.5599999999999987</v>
      </c>
      <c r="W728" s="39">
        <v>11.31</v>
      </c>
      <c r="X728" s="39">
        <v>9.15</v>
      </c>
      <c r="Y728" s="39">
        <v>2.93</v>
      </c>
      <c r="Z728" s="39">
        <v>0</v>
      </c>
      <c r="AA728" s="39">
        <v>1.96</v>
      </c>
      <c r="AB728" s="39"/>
      <c r="AC728" s="39"/>
      <c r="AD728" s="39"/>
    </row>
    <row r="729" spans="1:30" x14ac:dyDescent="0.25">
      <c r="A729" s="39" t="str">
        <f>INDEX('MO Store'!D:D,MATCH('Week Wise OT Hours'!$G729,'MO Store'!$A:$A,0))</f>
        <v>Anthony Galichet</v>
      </c>
      <c r="B729" s="39" t="str">
        <f>INDEX('MO Store'!F:F,MATCH('Week Wise OT Hours'!$G729,'MO Store'!$A:$A,0))</f>
        <v>No SD</v>
      </c>
      <c r="C729" s="39" t="str">
        <f>INDEX('MO Store'!G:G,MATCH('Week Wise OT Hours'!$G729,'MO Store'!$A:$A,0))</f>
        <v>Jayme Roraff</v>
      </c>
      <c r="D729" s="39" t="str">
        <f>INDEX('MO Store'!E:E,MATCH('Week Wise OT Hours'!$G729,'MO Store'!$A:$A,0))</f>
        <v>Brittanie Braggs</v>
      </c>
      <c r="E729" s="39" t="str">
        <f>INDEX('MO Store'!B:B,MATCH('Week Wise OT Hours'!$G729,'MO Store'!$A:$A,0))</f>
        <v>Wisconsin West</v>
      </c>
      <c r="F729" s="39" t="str">
        <f>INDEX('MO Store'!C:C,MATCH('Week Wise OT Hours'!$G729,'MO Store'!$A:$A,0))</f>
        <v>PLOVER</v>
      </c>
      <c r="G729" s="38">
        <v>207760</v>
      </c>
      <c r="H729" s="40" t="str">
        <f>INDEX('MO Store'!I:I,MATCH('Week Wise OT Hours'!$G729,'MO Store'!$A:$A,0))</f>
        <v>Flagship</v>
      </c>
      <c r="I729" s="89" t="s">
        <v>966</v>
      </c>
      <c r="J729" s="90" t="s">
        <v>2796</v>
      </c>
      <c r="K729" s="38">
        <v>0</v>
      </c>
      <c r="L729" s="39">
        <v>0</v>
      </c>
      <c r="M729" s="39">
        <v>0</v>
      </c>
      <c r="N729" s="39">
        <v>0</v>
      </c>
      <c r="O729" s="39">
        <v>0</v>
      </c>
      <c r="P729" s="39">
        <v>0</v>
      </c>
      <c r="Q729" s="39">
        <v>0</v>
      </c>
      <c r="R729" s="39">
        <v>0</v>
      </c>
      <c r="S729" s="39">
        <v>0</v>
      </c>
      <c r="T729" s="39">
        <v>0</v>
      </c>
      <c r="U729" s="39">
        <v>0</v>
      </c>
      <c r="V729" s="39">
        <v>0</v>
      </c>
      <c r="W729" s="39">
        <v>0</v>
      </c>
      <c r="X729" s="39">
        <v>0</v>
      </c>
      <c r="Y729" s="39">
        <v>0</v>
      </c>
      <c r="Z729" s="39">
        <v>1.1000000000000001</v>
      </c>
      <c r="AA729" s="39"/>
      <c r="AB729" s="39"/>
      <c r="AC729" s="39"/>
      <c r="AD729" s="39"/>
    </row>
    <row r="730" spans="1:30" x14ac:dyDescent="0.25">
      <c r="A730" s="39" t="str">
        <f>INDEX('MO Store'!D:D,MATCH('Week Wise OT Hours'!$G730,'MO Store'!$A:$A,0))</f>
        <v>Anthony Galichet</v>
      </c>
      <c r="B730" s="39" t="str">
        <f>INDEX('MO Store'!F:F,MATCH('Week Wise OT Hours'!$G730,'MO Store'!$A:$A,0))</f>
        <v>Romio Hamdar</v>
      </c>
      <c r="C730" s="39" t="str">
        <f>INDEX('MO Store'!G:G,MATCH('Week Wise OT Hours'!$G730,'MO Store'!$A:$A,0))</f>
        <v>Isreal Gomez- Level Up</v>
      </c>
      <c r="D730" s="39" t="str">
        <f>INDEX('MO Store'!E:E,MATCH('Week Wise OT Hours'!$G730,'MO Store'!$A:$A,0))</f>
        <v>Brittanie Braggs</v>
      </c>
      <c r="E730" s="39" t="str">
        <f>INDEX('MO Store'!B:B,MATCH('Week Wise OT Hours'!$G730,'MO Store'!$A:$A,0))</f>
        <v>Houston East</v>
      </c>
      <c r="F730" s="39" t="str">
        <f>INDEX('MO Store'!C:C,MATCH('Week Wise OT Hours'!$G730,'MO Store'!$A:$A,0))</f>
        <v>Falls Creek Humble</v>
      </c>
      <c r="G730" s="38">
        <v>176028</v>
      </c>
      <c r="H730" s="40" t="str">
        <f>INDEX('MO Store'!I:I,MATCH('Week Wise OT Hours'!$G730,'MO Store'!$A:$A,0))</f>
        <v>Battleship</v>
      </c>
      <c r="I730" s="89" t="s">
        <v>907</v>
      </c>
      <c r="J730" s="90" t="s">
        <v>2165</v>
      </c>
      <c r="K730" s="38">
        <v>0</v>
      </c>
      <c r="L730" s="39">
        <v>0</v>
      </c>
      <c r="M730" s="39">
        <v>0</v>
      </c>
      <c r="N730" s="39">
        <v>0</v>
      </c>
      <c r="O730" s="39">
        <v>0</v>
      </c>
      <c r="P730" s="39">
        <v>4</v>
      </c>
      <c r="Q730" s="39">
        <v>0</v>
      </c>
      <c r="R730" s="39">
        <v>0</v>
      </c>
      <c r="S730" s="39">
        <v>0</v>
      </c>
      <c r="T730" s="39">
        <v>0</v>
      </c>
      <c r="U730" s="39">
        <v>0.88</v>
      </c>
      <c r="V730" s="39">
        <v>0</v>
      </c>
      <c r="W730" s="39">
        <v>0</v>
      </c>
      <c r="X730" s="39">
        <v>0</v>
      </c>
      <c r="Y730" s="39">
        <v>0</v>
      </c>
      <c r="Z730" s="39">
        <v>0.5</v>
      </c>
      <c r="AA730" s="39"/>
      <c r="AB730" s="39"/>
      <c r="AC730" s="39"/>
      <c r="AD730" s="39"/>
    </row>
    <row r="731" spans="1:30" x14ac:dyDescent="0.25">
      <c r="A731" s="39" t="str">
        <f>INDEX('MO Store'!D:D,MATCH('Week Wise OT Hours'!$G731,'MO Store'!$A:$A,0))</f>
        <v>Anthony Galichet</v>
      </c>
      <c r="B731" s="39" t="str">
        <f>INDEX('MO Store'!F:F,MATCH('Week Wise OT Hours'!$G731,'MO Store'!$A:$A,0))</f>
        <v>Romio Hamdar</v>
      </c>
      <c r="C731" s="39" t="str">
        <f>INDEX('MO Store'!G:G,MATCH('Week Wise OT Hours'!$G731,'MO Store'!$A:$A,0))</f>
        <v>Suhail Ishaq</v>
      </c>
      <c r="D731" s="39" t="str">
        <f>INDEX('MO Store'!E:E,MATCH('Week Wise OT Hours'!$G731,'MO Store'!$A:$A,0))</f>
        <v>Brittanie Braggs</v>
      </c>
      <c r="E731" s="39" t="str">
        <f>INDEX('MO Store'!B:B,MATCH('Week Wise OT Hours'!$G731,'MO Store'!$A:$A,0))</f>
        <v>Houston North East</v>
      </c>
      <c r="F731" s="39" t="str">
        <f>INDEX('MO Store'!C:C,MATCH('Week Wise OT Hours'!$G731,'MO Store'!$A:$A,0))</f>
        <v>Richmond (River Park)</v>
      </c>
      <c r="G731" s="38">
        <v>174110</v>
      </c>
      <c r="H731" s="40" t="str">
        <f>INDEX('MO Store'!I:I,MATCH('Week Wise OT Hours'!$G731,'MO Store'!$A:$A,0))</f>
        <v>Regular</v>
      </c>
      <c r="I731" s="89" t="s">
        <v>957</v>
      </c>
      <c r="J731" s="90" t="s">
        <v>2019</v>
      </c>
      <c r="K731" s="38">
        <v>0</v>
      </c>
      <c r="L731" s="39">
        <v>0</v>
      </c>
      <c r="M731" s="39">
        <v>0</v>
      </c>
      <c r="N731" s="39">
        <v>0</v>
      </c>
      <c r="O731" s="39">
        <v>0</v>
      </c>
      <c r="P731" s="39">
        <v>0</v>
      </c>
      <c r="Q731" s="39">
        <v>0</v>
      </c>
      <c r="R731" s="39">
        <v>0</v>
      </c>
      <c r="S731" s="39">
        <v>0</v>
      </c>
      <c r="T731" s="39">
        <v>0</v>
      </c>
      <c r="U731" s="39">
        <v>0</v>
      </c>
      <c r="V731" s="39">
        <v>0</v>
      </c>
      <c r="W731" s="39">
        <v>0</v>
      </c>
      <c r="X731" s="39">
        <v>0</v>
      </c>
      <c r="Y731" s="39">
        <v>0</v>
      </c>
      <c r="Z731" s="39"/>
      <c r="AA731" s="39"/>
      <c r="AB731" s="39"/>
      <c r="AC731" s="39"/>
      <c r="AD731" s="39"/>
    </row>
    <row r="732" spans="1:30" x14ac:dyDescent="0.25">
      <c r="A732" s="39" t="str">
        <f>INDEX('MO Store'!D:D,MATCH('Week Wise OT Hours'!$G732,'MO Store'!$A:$A,0))</f>
        <v>Anthony Galichet</v>
      </c>
      <c r="B732" s="39" t="str">
        <f>INDEX('MO Store'!F:F,MATCH('Week Wise OT Hours'!$G732,'MO Store'!$A:$A,0))</f>
        <v>No SD</v>
      </c>
      <c r="C732" s="39" t="str">
        <f>INDEX('MO Store'!G:G,MATCH('Week Wise OT Hours'!$G732,'MO Store'!$A:$A,0))</f>
        <v>Jayme Roraff</v>
      </c>
      <c r="D732" s="39" t="str">
        <f>INDEX('MO Store'!E:E,MATCH('Week Wise OT Hours'!$G732,'MO Store'!$A:$A,0))</f>
        <v>Brittanie Braggs</v>
      </c>
      <c r="E732" s="39" t="str">
        <f>INDEX('MO Store'!B:B,MATCH('Week Wise OT Hours'!$G732,'MO Store'!$A:$A,0))</f>
        <v>Wisconsin West</v>
      </c>
      <c r="F732" s="39" t="str">
        <f>INDEX('MO Store'!C:C,MATCH('Week Wise OT Hours'!$G732,'MO Store'!$A:$A,0))</f>
        <v>Tomah Buan Street</v>
      </c>
      <c r="G732" s="38">
        <v>180228</v>
      </c>
      <c r="H732" s="40" t="str">
        <f>INDEX('MO Store'!I:I,MATCH('Week Wise OT Hours'!$G732,'MO Store'!$A:$A,0))</f>
        <v>Battleship</v>
      </c>
      <c r="I732" s="89" t="s">
        <v>972</v>
      </c>
      <c r="J732" s="90" t="s">
        <v>2059</v>
      </c>
      <c r="K732" s="38">
        <v>0</v>
      </c>
      <c r="L732" s="39">
        <v>0.6</v>
      </c>
      <c r="M732" s="39">
        <v>0.34</v>
      </c>
      <c r="N732" s="39">
        <v>0</v>
      </c>
      <c r="O732" s="39">
        <v>0</v>
      </c>
      <c r="P732" s="39">
        <v>0</v>
      </c>
      <c r="Q732" s="39">
        <v>0.27</v>
      </c>
      <c r="R732" s="39">
        <v>3.75</v>
      </c>
      <c r="S732" s="39">
        <v>2.4</v>
      </c>
      <c r="T732" s="39">
        <v>3.14</v>
      </c>
      <c r="U732" s="39">
        <v>0.45</v>
      </c>
      <c r="V732" s="39">
        <v>5.45</v>
      </c>
      <c r="W732" s="39">
        <v>0</v>
      </c>
      <c r="X732" s="39">
        <v>7.17</v>
      </c>
      <c r="Y732" s="39">
        <v>3.51</v>
      </c>
      <c r="Z732" s="39"/>
      <c r="AA732" s="39"/>
      <c r="AB732" s="39"/>
      <c r="AC732" s="39"/>
      <c r="AD732" s="39"/>
    </row>
    <row r="733" spans="1:30" x14ac:dyDescent="0.25">
      <c r="A733" s="39" t="str">
        <f>INDEX('MO Store'!D:D,MATCH('Week Wise OT Hours'!$G733,'MO Store'!$A:$A,0))</f>
        <v>Anthony Galichet</v>
      </c>
      <c r="B733" s="39" t="str">
        <f>INDEX('MO Store'!F:F,MATCH('Week Wise OT Hours'!$G733,'MO Store'!$A:$A,0))</f>
        <v>Romio Hamdar</v>
      </c>
      <c r="C733" s="39" t="str">
        <f>INDEX('MO Store'!G:G,MATCH('Week Wise OT Hours'!$G733,'MO Store'!$A:$A,0))</f>
        <v>Veronica Ramos</v>
      </c>
      <c r="D733" s="39" t="str">
        <f>INDEX('MO Store'!E:E,MATCH('Week Wise OT Hours'!$G733,'MO Store'!$A:$A,0))</f>
        <v>Brittanie Braggs</v>
      </c>
      <c r="E733" s="39" t="str">
        <f>INDEX('MO Store'!B:B,MATCH('Week Wise OT Hours'!$G733,'MO Store'!$A:$A,0))</f>
        <v>San Antonio/Laredo</v>
      </c>
      <c r="F733" s="39" t="str">
        <f>INDEX('MO Store'!C:C,MATCH('Week Wise OT Hours'!$G733,'MO Store'!$A:$A,0))</f>
        <v>Uvalde</v>
      </c>
      <c r="G733" s="38">
        <v>215747</v>
      </c>
      <c r="H733" s="40" t="str">
        <f>INDEX('MO Store'!I:I,MATCH('Week Wise OT Hours'!$G733,'MO Store'!$A:$A,0))</f>
        <v>Flagship</v>
      </c>
      <c r="I733" s="89" t="s">
        <v>993</v>
      </c>
      <c r="J733" s="90" t="s">
        <v>2797</v>
      </c>
      <c r="K733" s="38">
        <v>0</v>
      </c>
      <c r="L733" s="39">
        <v>0</v>
      </c>
      <c r="M733" s="39">
        <v>0</v>
      </c>
      <c r="N733" s="39">
        <v>0</v>
      </c>
      <c r="O733" s="39">
        <v>0</v>
      </c>
      <c r="P733" s="39">
        <v>0</v>
      </c>
      <c r="Q733" s="39">
        <v>0</v>
      </c>
      <c r="R733" s="39">
        <v>0</v>
      </c>
      <c r="S733" s="39">
        <v>0</v>
      </c>
      <c r="T733" s="39">
        <v>0</v>
      </c>
      <c r="U733" s="39">
        <v>0</v>
      </c>
      <c r="V733" s="39">
        <v>0</v>
      </c>
      <c r="W733" s="39">
        <v>0</v>
      </c>
      <c r="X733" s="39">
        <v>0</v>
      </c>
      <c r="Y733" s="39">
        <v>2.69</v>
      </c>
      <c r="Z733" s="39"/>
      <c r="AA733" s="39"/>
      <c r="AB733" s="39"/>
      <c r="AC733" s="39"/>
      <c r="AD733" s="39"/>
    </row>
    <row r="734" spans="1:30" x14ac:dyDescent="0.25">
      <c r="A734" s="39" t="str">
        <f>INDEX('MO Store'!D:D,MATCH('Week Wise OT Hours'!$G734,'MO Store'!$A:$A,0))</f>
        <v>Anthony Galichet</v>
      </c>
      <c r="B734" s="39" t="str">
        <f>INDEX('MO Store'!F:F,MATCH('Week Wise OT Hours'!$G734,'MO Store'!$A:$A,0))</f>
        <v>Romio Hamdar</v>
      </c>
      <c r="C734" s="39" t="str">
        <f>INDEX('MO Store'!G:G,MATCH('Week Wise OT Hours'!$G734,'MO Store'!$A:$A,0))</f>
        <v>Colorado Market - No TM</v>
      </c>
      <c r="D734" s="39" t="str">
        <f>INDEX('MO Store'!E:E,MATCH('Week Wise OT Hours'!$G734,'MO Store'!$A:$A,0))</f>
        <v>Brittanie Braggs</v>
      </c>
      <c r="E734" s="39" t="str">
        <f>INDEX('MO Store'!B:B,MATCH('Week Wise OT Hours'!$G734,'MO Store'!$A:$A,0))</f>
        <v>Colorado</v>
      </c>
      <c r="F734" s="39" t="str">
        <f>INDEX('MO Store'!C:C,MATCH('Week Wise OT Hours'!$G734,'MO Store'!$A:$A,0))</f>
        <v>Interquest</v>
      </c>
      <c r="G734" s="38">
        <v>241356</v>
      </c>
      <c r="H734" s="40" t="str">
        <f>INDEX('MO Store'!I:I,MATCH('Week Wise OT Hours'!$G734,'MO Store'!$A:$A,0))</f>
        <v>Regular</v>
      </c>
      <c r="I734" s="89" t="s">
        <v>954</v>
      </c>
      <c r="J734" s="90" t="s">
        <v>2109</v>
      </c>
      <c r="K734" s="38">
        <v>0</v>
      </c>
      <c r="L734" s="39">
        <v>0</v>
      </c>
      <c r="M734" s="39">
        <v>0</v>
      </c>
      <c r="N734" s="39">
        <v>0</v>
      </c>
      <c r="O734" s="39">
        <v>0</v>
      </c>
      <c r="P734" s="39">
        <v>0</v>
      </c>
      <c r="Q734" s="39">
        <v>0</v>
      </c>
      <c r="R734" s="39">
        <v>0</v>
      </c>
      <c r="S734" s="39">
        <v>0</v>
      </c>
      <c r="T734" s="39">
        <v>0</v>
      </c>
      <c r="U734" s="39">
        <v>0</v>
      </c>
      <c r="V734" s="39">
        <v>1.23</v>
      </c>
      <c r="W734" s="39">
        <v>0</v>
      </c>
      <c r="X734" s="39">
        <v>0</v>
      </c>
      <c r="Y734" s="39">
        <v>2.78</v>
      </c>
      <c r="Z734" s="39"/>
      <c r="AA734" s="39"/>
      <c r="AB734" s="39"/>
      <c r="AC734" s="39"/>
      <c r="AD734" s="39"/>
    </row>
    <row r="735" spans="1:30" x14ac:dyDescent="0.25">
      <c r="A735" s="39" t="str">
        <f>INDEX('MO Store'!D:D,MATCH('Week Wise OT Hours'!$G735,'MO Store'!$A:$A,0))</f>
        <v>Anthony Galichet</v>
      </c>
      <c r="B735" s="39" t="str">
        <f>INDEX('MO Store'!F:F,MATCH('Week Wise OT Hours'!$G735,'MO Store'!$A:$A,0))</f>
        <v>No SD</v>
      </c>
      <c r="C735" s="39" t="str">
        <f>INDEX('MO Store'!G:G,MATCH('Week Wise OT Hours'!$G735,'MO Store'!$A:$A,0))</f>
        <v>Jayme Roraff</v>
      </c>
      <c r="D735" s="39" t="str">
        <f>INDEX('MO Store'!E:E,MATCH('Week Wise OT Hours'!$G735,'MO Store'!$A:$A,0))</f>
        <v>Brittanie Braggs</v>
      </c>
      <c r="E735" s="39" t="str">
        <f>INDEX('MO Store'!B:B,MATCH('Week Wise OT Hours'!$G735,'MO Store'!$A:$A,0))</f>
        <v>Wisconsin East</v>
      </c>
      <c r="F735" s="39" t="str">
        <f>INDEX('MO Store'!C:C,MATCH('Week Wise OT Hours'!$G735,'MO Store'!$A:$A,0))</f>
        <v>Sturgeon Bay</v>
      </c>
      <c r="G735" s="38">
        <v>240558</v>
      </c>
      <c r="H735" s="40" t="str">
        <f>INDEX('MO Store'!I:I,MATCH('Week Wise OT Hours'!$G735,'MO Store'!$A:$A,0))</f>
        <v>Regular</v>
      </c>
      <c r="I735" s="89" t="s">
        <v>990</v>
      </c>
      <c r="J735" s="90" t="s">
        <v>2194</v>
      </c>
      <c r="K735" s="38">
        <v>0</v>
      </c>
      <c r="L735" s="39">
        <v>0</v>
      </c>
      <c r="M735" s="39">
        <v>0</v>
      </c>
      <c r="N735" s="39">
        <v>0</v>
      </c>
      <c r="O735" s="39">
        <v>0</v>
      </c>
      <c r="P735" s="39">
        <v>0</v>
      </c>
      <c r="Q735" s="39">
        <v>0</v>
      </c>
      <c r="R735" s="39">
        <v>7.51</v>
      </c>
      <c r="S735" s="39">
        <v>0</v>
      </c>
      <c r="T735" s="39">
        <v>0</v>
      </c>
      <c r="U735" s="39">
        <v>0</v>
      </c>
      <c r="V735" s="39">
        <v>6.36</v>
      </c>
      <c r="W735" s="39">
        <v>0</v>
      </c>
      <c r="X735" s="39">
        <v>0</v>
      </c>
      <c r="Y735" s="39">
        <v>0.83</v>
      </c>
      <c r="Z735" s="39"/>
      <c r="AA735" s="39"/>
      <c r="AB735" s="39"/>
      <c r="AC735" s="39"/>
      <c r="AD735" s="39"/>
    </row>
    <row r="736" spans="1:30" x14ac:dyDescent="0.25">
      <c r="A736" s="39" t="str">
        <f>INDEX('MO Store'!D:D,MATCH('Week Wise OT Hours'!$G736,'MO Store'!$A:$A,0))</f>
        <v>Anthony Galichet</v>
      </c>
      <c r="B736" s="39" t="str">
        <f>INDEX('MO Store'!F:F,MATCH('Week Wise OT Hours'!$G736,'MO Store'!$A:$A,0))</f>
        <v>Romio Hamdar</v>
      </c>
      <c r="C736" s="39" t="str">
        <f>INDEX('MO Store'!G:G,MATCH('Week Wise OT Hours'!$G736,'MO Store'!$A:$A,0))</f>
        <v>Austin TM</v>
      </c>
      <c r="D736" s="39" t="str">
        <f>INDEX('MO Store'!E:E,MATCH('Week Wise OT Hours'!$G736,'MO Store'!$A:$A,0))</f>
        <v>Brittanie Braggs</v>
      </c>
      <c r="E736" s="39" t="str">
        <f>INDEX('MO Store'!B:B,MATCH('Week Wise OT Hours'!$G736,'MO Store'!$A:$A,0))</f>
        <v>Austin</v>
      </c>
      <c r="F736" s="39" t="str">
        <f>INDEX('MO Store'!C:C,MATCH('Week Wise OT Hours'!$G736,'MO Store'!$A:$A,0))</f>
        <v>OLTORF</v>
      </c>
      <c r="G736" s="38">
        <v>176020</v>
      </c>
      <c r="H736" s="40" t="str">
        <f>INDEX('MO Store'!I:I,MATCH('Week Wise OT Hours'!$G736,'MO Store'!$A:$A,0))</f>
        <v>Regular</v>
      </c>
      <c r="I736" s="89" t="s">
        <v>1000</v>
      </c>
      <c r="J736" s="90" t="s">
        <v>2798</v>
      </c>
      <c r="K736" s="38">
        <v>0</v>
      </c>
      <c r="L736" s="39">
        <v>0</v>
      </c>
      <c r="M736" s="39">
        <v>0</v>
      </c>
      <c r="N736" s="39">
        <v>0</v>
      </c>
      <c r="O736" s="39">
        <v>0</v>
      </c>
      <c r="P736" s="39">
        <v>0</v>
      </c>
      <c r="Q736" s="39">
        <v>0</v>
      </c>
      <c r="R736" s="39">
        <v>0</v>
      </c>
      <c r="S736" s="39">
        <v>0</v>
      </c>
      <c r="T736" s="39">
        <v>0</v>
      </c>
      <c r="U736" s="39">
        <v>0</v>
      </c>
      <c r="V736" s="39">
        <v>0</v>
      </c>
      <c r="W736" s="39">
        <v>0</v>
      </c>
      <c r="X736" s="39">
        <v>0</v>
      </c>
      <c r="Y736" s="39">
        <v>5.25</v>
      </c>
      <c r="Z736" s="39"/>
      <c r="AA736" s="39"/>
      <c r="AB736" s="39"/>
      <c r="AC736" s="39"/>
      <c r="AD736" s="39"/>
    </row>
    <row r="737" spans="1:30" x14ac:dyDescent="0.25">
      <c r="A737" s="39" t="str">
        <f>INDEX('MO Store'!D:D,MATCH('Week Wise OT Hours'!$G737,'MO Store'!$A:$A,0))</f>
        <v>Anthony Galichet</v>
      </c>
      <c r="B737" s="39" t="str">
        <f>INDEX('MO Store'!F:F,MATCH('Week Wise OT Hours'!$G737,'MO Store'!$A:$A,0))</f>
        <v>Romio Hamdar</v>
      </c>
      <c r="C737" s="39" t="str">
        <f>INDEX('MO Store'!G:G,MATCH('Week Wise OT Hours'!$G737,'MO Store'!$A:$A,0))</f>
        <v>Carlos Ayala-Level Up</v>
      </c>
      <c r="D737" s="39" t="str">
        <f>INDEX('MO Store'!E:E,MATCH('Week Wise OT Hours'!$G737,'MO Store'!$A:$A,0))</f>
        <v>Brittanie Braggs</v>
      </c>
      <c r="E737" s="39" t="str">
        <f>INDEX('MO Store'!B:B,MATCH('Week Wise OT Hours'!$G737,'MO Store'!$A:$A,0))</f>
        <v>Houston South West</v>
      </c>
      <c r="F737" s="39" t="str">
        <f>INDEX('MO Store'!C:C,MATCH('Week Wise OT Hours'!$G737,'MO Store'!$A:$A,0))</f>
        <v>Little York Rd</v>
      </c>
      <c r="G737" s="38">
        <v>217138</v>
      </c>
      <c r="H737" s="40" t="str">
        <f>INDEX('MO Store'!I:I,MATCH('Week Wise OT Hours'!$G737,'MO Store'!$A:$A,0))</f>
        <v>Regular</v>
      </c>
      <c r="I737" s="89" t="s">
        <v>906</v>
      </c>
      <c r="J737" s="90" t="s">
        <v>1980</v>
      </c>
      <c r="K737" s="38">
        <v>0</v>
      </c>
      <c r="L737" s="39">
        <v>0</v>
      </c>
      <c r="M737" s="39">
        <v>0.18</v>
      </c>
      <c r="N737" s="39">
        <v>5.93</v>
      </c>
      <c r="O737" s="39">
        <v>4.4800000000000004</v>
      </c>
      <c r="P737" s="39">
        <v>0</v>
      </c>
      <c r="Q737" s="39">
        <v>10.52</v>
      </c>
      <c r="R737" s="39">
        <v>0</v>
      </c>
      <c r="S737" s="39">
        <v>0</v>
      </c>
      <c r="T737" s="39">
        <v>0.26</v>
      </c>
      <c r="U737" s="39">
        <v>0</v>
      </c>
      <c r="V737" s="39">
        <v>0</v>
      </c>
      <c r="W737" s="39">
        <v>1.99</v>
      </c>
      <c r="X737" s="39">
        <v>0.04</v>
      </c>
      <c r="Y737" s="39"/>
      <c r="Z737" s="39"/>
      <c r="AA737" s="39"/>
      <c r="AB737" s="39"/>
      <c r="AC737" s="39"/>
      <c r="AD737" s="39"/>
    </row>
    <row r="738" spans="1:30" x14ac:dyDescent="0.25">
      <c r="A738" s="39" t="str">
        <f>INDEX('MO Store'!D:D,MATCH('Week Wise OT Hours'!$G738,'MO Store'!$A:$A,0))</f>
        <v>Anthony Galichet</v>
      </c>
      <c r="B738" s="39" t="str">
        <f>INDEX('MO Store'!F:F,MATCH('Week Wise OT Hours'!$G738,'MO Store'!$A:$A,0))</f>
        <v>Romio Hamdar</v>
      </c>
      <c r="C738" s="39" t="str">
        <f>INDEX('MO Store'!G:G,MATCH('Week Wise OT Hours'!$G738,'MO Store'!$A:$A,0))</f>
        <v>Suhail Ishaq</v>
      </c>
      <c r="D738" s="39" t="str">
        <f>INDEX('MO Store'!E:E,MATCH('Week Wise OT Hours'!$G738,'MO Store'!$A:$A,0))</f>
        <v>Brittanie Braggs</v>
      </c>
      <c r="E738" s="39" t="str">
        <f>INDEX('MO Store'!B:B,MATCH('Week Wise OT Hours'!$G738,'MO Store'!$A:$A,0))</f>
        <v>Houston North East</v>
      </c>
      <c r="F738" s="39" t="str">
        <f>INDEX('MO Store'!C:C,MATCH('Week Wise OT Hours'!$G738,'MO Store'!$A:$A,0))</f>
        <v>Midtown</v>
      </c>
      <c r="G738" s="38">
        <v>176027</v>
      </c>
      <c r="H738" s="40" t="str">
        <f>INDEX('MO Store'!I:I,MATCH('Week Wise OT Hours'!$G738,'MO Store'!$A:$A,0))</f>
        <v>Battleship</v>
      </c>
      <c r="I738" s="89" t="s">
        <v>981</v>
      </c>
      <c r="J738" s="90" t="s">
        <v>2172</v>
      </c>
      <c r="K738" s="38">
        <v>2.31</v>
      </c>
      <c r="L738" s="39">
        <v>0</v>
      </c>
      <c r="M738" s="39">
        <v>1.05</v>
      </c>
      <c r="N738" s="39">
        <v>0</v>
      </c>
      <c r="O738" s="39">
        <v>0</v>
      </c>
      <c r="P738" s="39">
        <v>0</v>
      </c>
      <c r="Q738" s="39">
        <v>0</v>
      </c>
      <c r="R738" s="39">
        <v>0</v>
      </c>
      <c r="S738" s="39">
        <v>0</v>
      </c>
      <c r="T738" s="39">
        <v>0.02</v>
      </c>
      <c r="U738" s="39">
        <v>0.51</v>
      </c>
      <c r="V738" s="39">
        <v>0</v>
      </c>
      <c r="W738" s="39">
        <v>0</v>
      </c>
      <c r="X738" s="39">
        <v>0</v>
      </c>
      <c r="Y738" s="39"/>
      <c r="Z738" s="39"/>
      <c r="AA738" s="39"/>
      <c r="AB738" s="39"/>
      <c r="AC738" s="39"/>
      <c r="AD738" s="39"/>
    </row>
    <row r="739" spans="1:30" x14ac:dyDescent="0.25">
      <c r="A739" s="39" t="str">
        <f>INDEX('MO Store'!D:D,MATCH('Week Wise OT Hours'!$G739,'MO Store'!$A:$A,0))</f>
        <v>Anthony Galichet</v>
      </c>
      <c r="B739" s="39" t="str">
        <f>INDEX('MO Store'!F:F,MATCH('Week Wise OT Hours'!$G739,'MO Store'!$A:$A,0))</f>
        <v>Romio Hamdar</v>
      </c>
      <c r="C739" s="39" t="str">
        <f>INDEX('MO Store'!G:G,MATCH('Week Wise OT Hours'!$G739,'MO Store'!$A:$A,0))</f>
        <v>Carlos Ayala-Level Up</v>
      </c>
      <c r="D739" s="39" t="str">
        <f>INDEX('MO Store'!E:E,MATCH('Week Wise OT Hours'!$G739,'MO Store'!$A:$A,0))</f>
        <v>Brittanie Braggs</v>
      </c>
      <c r="E739" s="39" t="str">
        <f>INDEX('MO Store'!B:B,MATCH('Week Wise OT Hours'!$G739,'MO Store'!$A:$A,0))</f>
        <v>Houston South West</v>
      </c>
      <c r="F739" s="39" t="str">
        <f>INDEX('MO Store'!C:C,MATCH('Week Wise OT Hours'!$G739,'MO Store'!$A:$A,0))</f>
        <v>The Grid</v>
      </c>
      <c r="G739" s="38">
        <v>209858</v>
      </c>
      <c r="H739" s="40" t="str">
        <f>INDEX('MO Store'!I:I,MATCH('Week Wise OT Hours'!$G739,'MO Store'!$A:$A,0))</f>
        <v>Battleship</v>
      </c>
      <c r="I739" s="89" t="s">
        <v>934</v>
      </c>
      <c r="J739" s="90" t="s">
        <v>2799</v>
      </c>
      <c r="K739" s="38">
        <v>0</v>
      </c>
      <c r="L739" s="39">
        <v>0</v>
      </c>
      <c r="M739" s="39">
        <v>0</v>
      </c>
      <c r="N739" s="39">
        <v>0</v>
      </c>
      <c r="O739" s="39">
        <v>0</v>
      </c>
      <c r="P739" s="39">
        <v>0</v>
      </c>
      <c r="Q739" s="39">
        <v>0</v>
      </c>
      <c r="R739" s="39">
        <v>0</v>
      </c>
      <c r="S739" s="39">
        <v>6.55</v>
      </c>
      <c r="T739" s="39">
        <v>0</v>
      </c>
      <c r="U739" s="39">
        <v>0</v>
      </c>
      <c r="V739" s="39">
        <v>7.3900000000000006</v>
      </c>
      <c r="W739" s="39">
        <v>3.78</v>
      </c>
      <c r="X739" s="39">
        <v>0</v>
      </c>
      <c r="Y739" s="39"/>
      <c r="Z739" s="39"/>
      <c r="AA739" s="39"/>
      <c r="AB739" s="39"/>
      <c r="AC739" s="39"/>
      <c r="AD739" s="39"/>
    </row>
    <row r="740" spans="1:30" x14ac:dyDescent="0.25">
      <c r="A740" s="39" t="str">
        <f>INDEX('MO Store'!D:D,MATCH('Week Wise OT Hours'!$G740,'MO Store'!$A:$A,0))</f>
        <v>Anthony Galichet</v>
      </c>
      <c r="B740" s="39" t="str">
        <f>INDEX('MO Store'!F:F,MATCH('Week Wise OT Hours'!$G740,'MO Store'!$A:$A,0))</f>
        <v>Romio Hamdar</v>
      </c>
      <c r="C740" s="39" t="str">
        <f>INDEX('MO Store'!G:G,MATCH('Week Wise OT Hours'!$G740,'MO Store'!$A:$A,0))</f>
        <v>Colorado Market - No TM</v>
      </c>
      <c r="D740" s="39" t="str">
        <f>INDEX('MO Store'!E:E,MATCH('Week Wise OT Hours'!$G740,'MO Store'!$A:$A,0))</f>
        <v>Brittanie Braggs</v>
      </c>
      <c r="E740" s="39" t="str">
        <f>INDEX('MO Store'!B:B,MATCH('Week Wise OT Hours'!$G740,'MO Store'!$A:$A,0))</f>
        <v>Colorado</v>
      </c>
      <c r="F740" s="39" t="str">
        <f>INDEX('MO Store'!C:C,MATCH('Week Wise OT Hours'!$G740,'MO Store'!$A:$A,0))</f>
        <v>Interquest</v>
      </c>
      <c r="G740" s="38">
        <v>241356</v>
      </c>
      <c r="H740" s="40" t="str">
        <f>INDEX('MO Store'!I:I,MATCH('Week Wise OT Hours'!$G740,'MO Store'!$A:$A,0))</f>
        <v>Regular</v>
      </c>
      <c r="I740" s="89" t="s">
        <v>995</v>
      </c>
      <c r="J740" s="90" t="s">
        <v>2091</v>
      </c>
      <c r="K740" s="38">
        <v>0</v>
      </c>
      <c r="L740" s="39">
        <v>0</v>
      </c>
      <c r="M740" s="39">
        <v>2.62</v>
      </c>
      <c r="N740" s="39">
        <v>0</v>
      </c>
      <c r="O740" s="39">
        <v>3.01</v>
      </c>
      <c r="P740" s="39">
        <v>4.18</v>
      </c>
      <c r="Q740" s="39">
        <v>9.36</v>
      </c>
      <c r="R740" s="39">
        <v>7.28</v>
      </c>
      <c r="S740" s="39">
        <v>2.87</v>
      </c>
      <c r="T740" s="39">
        <v>1.86</v>
      </c>
      <c r="U740" s="39">
        <v>0.91</v>
      </c>
      <c r="V740" s="39">
        <v>0</v>
      </c>
      <c r="W740" s="39">
        <v>1.17</v>
      </c>
      <c r="X740" s="39">
        <v>0</v>
      </c>
      <c r="Y740" s="39"/>
      <c r="Z740" s="39"/>
      <c r="AA740" s="39"/>
      <c r="AB740" s="39"/>
      <c r="AC740" s="39"/>
      <c r="AD740" s="39"/>
    </row>
    <row r="741" spans="1:30" x14ac:dyDescent="0.25">
      <c r="A741" s="39" t="str">
        <f>INDEX('MO Store'!D:D,MATCH('Week Wise OT Hours'!$G741,'MO Store'!$A:$A,0))</f>
        <v>Anthony Galichet</v>
      </c>
      <c r="B741" s="39" t="str">
        <f>INDEX('MO Store'!F:F,MATCH('Week Wise OT Hours'!$G741,'MO Store'!$A:$A,0))</f>
        <v>Romio Hamdar</v>
      </c>
      <c r="C741" s="39" t="str">
        <f>INDEX('MO Store'!G:G,MATCH('Week Wise OT Hours'!$G741,'MO Store'!$A:$A,0))</f>
        <v>Suhail Ishaq</v>
      </c>
      <c r="D741" s="39" t="str">
        <f>INDEX('MO Store'!E:E,MATCH('Week Wise OT Hours'!$G741,'MO Store'!$A:$A,0))</f>
        <v>Brittanie Braggs</v>
      </c>
      <c r="E741" s="39" t="str">
        <f>INDEX('MO Store'!B:B,MATCH('Week Wise OT Hours'!$G741,'MO Store'!$A:$A,0))</f>
        <v>Houston North East</v>
      </c>
      <c r="F741" s="39" t="str">
        <f>INDEX('MO Store'!C:C,MATCH('Week Wise OT Hours'!$G741,'MO Store'!$A:$A,0))</f>
        <v>Missouri City</v>
      </c>
      <c r="G741" s="38">
        <v>174113</v>
      </c>
      <c r="H741" s="40" t="str">
        <f>INDEX('MO Store'!I:I,MATCH('Week Wise OT Hours'!$G741,'MO Store'!$A:$A,0))</f>
        <v>Regular</v>
      </c>
      <c r="I741" s="89" t="s">
        <v>958</v>
      </c>
      <c r="J741" s="90" t="s">
        <v>2175</v>
      </c>
      <c r="K741" s="38">
        <v>0</v>
      </c>
      <c r="L741" s="39">
        <v>0.53</v>
      </c>
      <c r="M741" s="39">
        <v>0</v>
      </c>
      <c r="N741" s="39">
        <v>0</v>
      </c>
      <c r="O741" s="39">
        <v>8.7799999999999994</v>
      </c>
      <c r="P741" s="39">
        <v>4.55</v>
      </c>
      <c r="Q741" s="39">
        <v>6.58</v>
      </c>
      <c r="R741" s="39">
        <v>2.89</v>
      </c>
      <c r="S741" s="39">
        <v>0</v>
      </c>
      <c r="T741" s="39">
        <v>0</v>
      </c>
      <c r="U741" s="39">
        <v>0</v>
      </c>
      <c r="V741" s="39">
        <v>0</v>
      </c>
      <c r="W741" s="39">
        <v>0.05</v>
      </c>
      <c r="X741" s="39">
        <v>0</v>
      </c>
      <c r="Y741" s="39"/>
      <c r="Z741" s="39"/>
      <c r="AA741" s="39"/>
      <c r="AB741" s="39"/>
      <c r="AC741" s="39"/>
      <c r="AD741" s="39"/>
    </row>
    <row r="742" spans="1:30" x14ac:dyDescent="0.25">
      <c r="A742" s="39" t="str">
        <f>INDEX('MO Store'!D:D,MATCH('Week Wise OT Hours'!$G742,'MO Store'!$A:$A,0))</f>
        <v>Anthony Galichet</v>
      </c>
      <c r="B742" s="39" t="str">
        <f>INDEX('MO Store'!F:F,MATCH('Week Wise OT Hours'!$G742,'MO Store'!$A:$A,0))</f>
        <v>No SD</v>
      </c>
      <c r="C742" s="39" t="str">
        <f>INDEX('MO Store'!G:G,MATCH('Week Wise OT Hours'!$G742,'MO Store'!$A:$A,0))</f>
        <v>Susu Leong</v>
      </c>
      <c r="D742" s="39" t="str">
        <f>INDEX('MO Store'!E:E,MATCH('Week Wise OT Hours'!$G742,'MO Store'!$A:$A,0))</f>
        <v>Brittanie Braggs</v>
      </c>
      <c r="E742" s="39" t="str">
        <f>INDEX('MO Store'!B:B,MATCH('Week Wise OT Hours'!$G742,'MO Store'!$A:$A,0))</f>
        <v>Arizona</v>
      </c>
      <c r="F742" s="39" t="str">
        <f>INDEX('MO Store'!C:C,MATCH('Week Wise OT Hours'!$G742,'MO Store'!$A:$A,0))</f>
        <v>Buffalo Spot</v>
      </c>
      <c r="G742" s="38">
        <v>178109</v>
      </c>
      <c r="H742" s="40" t="str">
        <f>INDEX('MO Store'!I:I,MATCH('Week Wise OT Hours'!$G742,'MO Store'!$A:$A,0))</f>
        <v>Battleship</v>
      </c>
      <c r="I742" s="89" t="s">
        <v>975</v>
      </c>
      <c r="J742" s="90" t="s">
        <v>2036</v>
      </c>
      <c r="K742" s="38">
        <v>0</v>
      </c>
      <c r="L742" s="39">
        <v>0</v>
      </c>
      <c r="M742" s="39">
        <v>0</v>
      </c>
      <c r="N742" s="39">
        <v>0</v>
      </c>
      <c r="O742" s="39">
        <v>0</v>
      </c>
      <c r="P742" s="39">
        <v>0</v>
      </c>
      <c r="Q742" s="39">
        <v>0</v>
      </c>
      <c r="R742" s="39">
        <v>0</v>
      </c>
      <c r="S742" s="39">
        <v>0</v>
      </c>
      <c r="T742" s="39">
        <v>0</v>
      </c>
      <c r="U742" s="39">
        <v>0</v>
      </c>
      <c r="V742" s="39">
        <v>0</v>
      </c>
      <c r="W742" s="39">
        <v>1.59</v>
      </c>
      <c r="X742" s="39"/>
      <c r="Y742" s="39"/>
      <c r="Z742" s="39"/>
      <c r="AA742" s="39"/>
      <c r="AB742" s="39"/>
      <c r="AC742" s="39"/>
      <c r="AD742" s="39"/>
    </row>
    <row r="743" spans="1:30" x14ac:dyDescent="0.25">
      <c r="A743" s="39" t="str">
        <f>INDEX('MO Store'!D:D,MATCH('Week Wise OT Hours'!$G743,'MO Store'!$A:$A,0))</f>
        <v>Anthony Galichet</v>
      </c>
      <c r="B743" s="39" t="str">
        <f>INDEX('MO Store'!F:F,MATCH('Week Wise OT Hours'!$G743,'MO Store'!$A:$A,0))</f>
        <v>Romio Hamdar</v>
      </c>
      <c r="C743" s="39" t="str">
        <f>INDEX('MO Store'!G:G,MATCH('Week Wise OT Hours'!$G743,'MO Store'!$A:$A,0))</f>
        <v>Austin TM</v>
      </c>
      <c r="D743" s="39" t="str">
        <f>INDEX('MO Store'!E:E,MATCH('Week Wise OT Hours'!$G743,'MO Store'!$A:$A,0))</f>
        <v>Brittanie Braggs</v>
      </c>
      <c r="E743" s="39" t="str">
        <f>INDEX('MO Store'!B:B,MATCH('Week Wise OT Hours'!$G743,'MO Store'!$A:$A,0))</f>
        <v>Austin</v>
      </c>
      <c r="F743" s="39" t="str">
        <f>INDEX('MO Store'!C:C,MATCH('Week Wise OT Hours'!$G743,'MO Store'!$A:$A,0))</f>
        <v>Rutland</v>
      </c>
      <c r="G743" s="38">
        <v>152336</v>
      </c>
      <c r="H743" s="40" t="str">
        <f>INDEX('MO Store'!I:I,MATCH('Week Wise OT Hours'!$G743,'MO Store'!$A:$A,0))</f>
        <v>Regular</v>
      </c>
      <c r="I743" s="89" t="s">
        <v>1012</v>
      </c>
      <c r="J743" s="90" t="s">
        <v>1974</v>
      </c>
      <c r="K743" s="38">
        <v>0</v>
      </c>
      <c r="L743" s="39">
        <v>0.12</v>
      </c>
      <c r="M743" s="39">
        <v>0</v>
      </c>
      <c r="N743" s="39">
        <v>0</v>
      </c>
      <c r="O743" s="39">
        <v>0</v>
      </c>
      <c r="P743" s="39">
        <v>0</v>
      </c>
      <c r="Q743" s="39">
        <v>0.91</v>
      </c>
      <c r="R743" s="39">
        <v>0</v>
      </c>
      <c r="S743" s="39">
        <v>0</v>
      </c>
      <c r="T743" s="39">
        <v>0</v>
      </c>
      <c r="U743" s="39">
        <v>0</v>
      </c>
      <c r="V743" s="39">
        <v>0.54</v>
      </c>
      <c r="W743" s="39"/>
      <c r="X743" s="39"/>
      <c r="Y743" s="39"/>
      <c r="Z743" s="39"/>
      <c r="AA743" s="39"/>
      <c r="AB743" s="39"/>
      <c r="AC743" s="39"/>
      <c r="AD743" s="39"/>
    </row>
    <row r="744" spans="1:30" x14ac:dyDescent="0.25">
      <c r="A744" s="39" t="str">
        <f>INDEX('MO Store'!D:D,MATCH('Week Wise OT Hours'!$G744,'MO Store'!$A:$A,0))</f>
        <v>Anthony Galichet</v>
      </c>
      <c r="B744" s="39" t="str">
        <f>INDEX('MO Store'!F:F,MATCH('Week Wise OT Hours'!$G744,'MO Store'!$A:$A,0))</f>
        <v>No SD</v>
      </c>
      <c r="C744" s="39" t="str">
        <f>INDEX('MO Store'!G:G,MATCH('Week Wise OT Hours'!$G744,'MO Store'!$A:$A,0))</f>
        <v>Susu Leong</v>
      </c>
      <c r="D744" s="39" t="str">
        <f>INDEX('MO Store'!E:E,MATCH('Week Wise OT Hours'!$G744,'MO Store'!$A:$A,0))</f>
        <v>Brittanie Braggs</v>
      </c>
      <c r="E744" s="39" t="str">
        <f>INDEX('MO Store'!B:B,MATCH('Week Wise OT Hours'!$G744,'MO Store'!$A:$A,0))</f>
        <v>Arizona</v>
      </c>
      <c r="F744" s="39" t="str">
        <f>INDEX('MO Store'!C:C,MATCH('Week Wise OT Hours'!$G744,'MO Store'!$A:$A,0))</f>
        <v>The Groves</v>
      </c>
      <c r="G744" s="38">
        <v>211579</v>
      </c>
      <c r="H744" s="40" t="str">
        <f>INDEX('MO Store'!I:I,MATCH('Week Wise OT Hours'!$G744,'MO Store'!$A:$A,0))</f>
        <v>Regular</v>
      </c>
      <c r="I744" s="89" t="s">
        <v>1011</v>
      </c>
      <c r="J744" s="90" t="s">
        <v>2024</v>
      </c>
      <c r="K744" s="38">
        <v>0</v>
      </c>
      <c r="L744" s="39">
        <v>0</v>
      </c>
      <c r="M744" s="39">
        <v>0</v>
      </c>
      <c r="N744" s="39">
        <v>0</v>
      </c>
      <c r="O744" s="39">
        <v>0</v>
      </c>
      <c r="P744" s="39">
        <v>0</v>
      </c>
      <c r="Q744" s="39">
        <v>0</v>
      </c>
      <c r="R744" s="39">
        <v>2.93</v>
      </c>
      <c r="S744" s="39">
        <v>2.97</v>
      </c>
      <c r="T744" s="39">
        <v>0</v>
      </c>
      <c r="U744" s="39">
        <v>0</v>
      </c>
      <c r="V744" s="39">
        <v>0.46</v>
      </c>
      <c r="W744" s="39"/>
      <c r="X744" s="39"/>
      <c r="Y744" s="39"/>
      <c r="Z744" s="39"/>
      <c r="AA744" s="39"/>
      <c r="AB744" s="39"/>
      <c r="AC744" s="39"/>
      <c r="AD744" s="39"/>
    </row>
    <row r="745" spans="1:30" x14ac:dyDescent="0.25">
      <c r="A745" s="39" t="str">
        <f>INDEX('MO Store'!D:D,MATCH('Week Wise OT Hours'!$G745,'MO Store'!$A:$A,0))</f>
        <v>Anthony Galichet</v>
      </c>
      <c r="B745" s="39" t="str">
        <f>INDEX('MO Store'!F:F,MATCH('Week Wise OT Hours'!$G745,'MO Store'!$A:$A,0))</f>
        <v>Romio Hamdar</v>
      </c>
      <c r="C745" s="39" t="str">
        <f>INDEX('MO Store'!G:G,MATCH('Week Wise OT Hours'!$G745,'MO Store'!$A:$A,0))</f>
        <v>Colorado Market - No TM</v>
      </c>
      <c r="D745" s="39" t="str">
        <f>INDEX('MO Store'!E:E,MATCH('Week Wise OT Hours'!$G745,'MO Store'!$A:$A,0))</f>
        <v>Brittanie Braggs</v>
      </c>
      <c r="E745" s="39" t="str">
        <f>INDEX('MO Store'!B:B,MATCH('Week Wise OT Hours'!$G745,'MO Store'!$A:$A,0))</f>
        <v>Colorado</v>
      </c>
      <c r="F745" s="39" t="str">
        <f>INDEX('MO Store'!C:C,MATCH('Week Wise OT Hours'!$G745,'MO Store'!$A:$A,0))</f>
        <v>Briargate</v>
      </c>
      <c r="G745" s="38">
        <v>178937</v>
      </c>
      <c r="H745" s="40" t="str">
        <f>INDEX('MO Store'!I:I,MATCH('Week Wise OT Hours'!$G745,'MO Store'!$A:$A,0))</f>
        <v>Regular</v>
      </c>
      <c r="I745" s="89" t="s">
        <v>999</v>
      </c>
      <c r="J745" s="90" t="s">
        <v>2800</v>
      </c>
      <c r="K745" s="38">
        <v>0</v>
      </c>
      <c r="L745" s="39">
        <v>0</v>
      </c>
      <c r="M745" s="39">
        <v>0</v>
      </c>
      <c r="N745" s="39">
        <v>0</v>
      </c>
      <c r="O745" s="39">
        <v>0</v>
      </c>
      <c r="P745" s="39">
        <v>7.8699999999999992</v>
      </c>
      <c r="Q745" s="39">
        <v>8</v>
      </c>
      <c r="R745" s="39">
        <v>9.4</v>
      </c>
      <c r="S745" s="39">
        <v>16.66</v>
      </c>
      <c r="T745" s="39">
        <v>14.700000000000001</v>
      </c>
      <c r="U745" s="39">
        <v>18.489999999999998</v>
      </c>
      <c r="V745" s="39">
        <v>5.56</v>
      </c>
      <c r="W745" s="39"/>
      <c r="X745" s="39"/>
      <c r="Y745" s="39"/>
      <c r="Z745" s="39"/>
      <c r="AA745" s="39"/>
      <c r="AB745" s="39"/>
      <c r="AC745" s="39"/>
      <c r="AD745" s="39"/>
    </row>
    <row r="746" spans="1:30" x14ac:dyDescent="0.25">
      <c r="A746" s="39" t="str">
        <f>INDEX('MO Store'!D:D,MATCH('Week Wise OT Hours'!$G746,'MO Store'!$A:$A,0))</f>
        <v>Anthony Galichet</v>
      </c>
      <c r="B746" s="39" t="str">
        <f>INDEX('MO Store'!F:F,MATCH('Week Wise OT Hours'!$G746,'MO Store'!$A:$A,0))</f>
        <v>Romio Hamdar</v>
      </c>
      <c r="C746" s="39" t="str">
        <f>INDEX('MO Store'!G:G,MATCH('Week Wise OT Hours'!$G746,'MO Store'!$A:$A,0))</f>
        <v>Veronica Ramos</v>
      </c>
      <c r="D746" s="39" t="str">
        <f>INDEX('MO Store'!E:E,MATCH('Week Wise OT Hours'!$G746,'MO Store'!$A:$A,0))</f>
        <v>Brittanie Braggs</v>
      </c>
      <c r="E746" s="39" t="str">
        <f>INDEX('MO Store'!B:B,MATCH('Week Wise OT Hours'!$G746,'MO Store'!$A:$A,0))</f>
        <v>San Antonio/Laredo</v>
      </c>
      <c r="F746" s="39" t="str">
        <f>INDEX('MO Store'!C:C,MATCH('Week Wise OT Hours'!$G746,'MO Store'!$A:$A,0))</f>
        <v>Uvalde</v>
      </c>
      <c r="G746" s="38">
        <v>215747</v>
      </c>
      <c r="H746" s="40" t="str">
        <f>INDEX('MO Store'!I:I,MATCH('Week Wise OT Hours'!$G746,'MO Store'!$A:$A,0))</f>
        <v>Flagship</v>
      </c>
      <c r="I746" s="89" t="s">
        <v>1013</v>
      </c>
      <c r="J746" s="90" t="s">
        <v>2133</v>
      </c>
      <c r="K746" s="38">
        <v>0</v>
      </c>
      <c r="L746" s="39">
        <v>0</v>
      </c>
      <c r="M746" s="39">
        <v>0</v>
      </c>
      <c r="N746" s="39">
        <v>0</v>
      </c>
      <c r="O746" s="39">
        <v>0</v>
      </c>
      <c r="P746" s="39">
        <v>0</v>
      </c>
      <c r="Q746" s="39">
        <v>0</v>
      </c>
      <c r="R746" s="39">
        <v>0</v>
      </c>
      <c r="S746" s="39">
        <v>0</v>
      </c>
      <c r="T746" s="39">
        <v>0</v>
      </c>
      <c r="U746" s="39">
        <v>0</v>
      </c>
      <c r="V746" s="39">
        <v>4.03</v>
      </c>
      <c r="W746" s="39"/>
      <c r="X746" s="39"/>
      <c r="Y746" s="39"/>
      <c r="Z746" s="39"/>
      <c r="AA746" s="39"/>
      <c r="AB746" s="39"/>
      <c r="AC746" s="39"/>
      <c r="AD746" s="39"/>
    </row>
    <row r="747" spans="1:30" x14ac:dyDescent="0.25">
      <c r="A747" s="39" t="str">
        <f>INDEX('MO Store'!D:D,MATCH('Week Wise OT Hours'!$G747,'MO Store'!$A:$A,0))</f>
        <v>Anthony Galichet</v>
      </c>
      <c r="B747" s="39" t="str">
        <f>INDEX('MO Store'!F:F,MATCH('Week Wise OT Hours'!$G747,'MO Store'!$A:$A,0))</f>
        <v>No SD</v>
      </c>
      <c r="C747" s="39" t="str">
        <f>INDEX('MO Store'!G:G,MATCH('Week Wise OT Hours'!$G747,'MO Store'!$A:$A,0))</f>
        <v>Susu Leong</v>
      </c>
      <c r="D747" s="39" t="str">
        <f>INDEX('MO Store'!E:E,MATCH('Week Wise OT Hours'!$G747,'MO Store'!$A:$A,0))</f>
        <v>Brittanie Braggs</v>
      </c>
      <c r="E747" s="39" t="str">
        <f>INDEX('MO Store'!B:B,MATCH('Week Wise OT Hours'!$G747,'MO Store'!$A:$A,0))</f>
        <v>Arizona</v>
      </c>
      <c r="F747" s="39" t="str">
        <f>INDEX('MO Store'!C:C,MATCH('Week Wise OT Hours'!$G747,'MO Store'!$A:$A,0))</f>
        <v>The Groves</v>
      </c>
      <c r="G747" s="38">
        <v>211579</v>
      </c>
      <c r="H747" s="40" t="str">
        <f>INDEX('MO Store'!I:I,MATCH('Week Wise OT Hours'!$G747,'MO Store'!$A:$A,0))</f>
        <v>Regular</v>
      </c>
      <c r="I747" s="89" t="s">
        <v>997</v>
      </c>
      <c r="J747" s="90" t="s">
        <v>1994</v>
      </c>
      <c r="K747" s="38">
        <v>0</v>
      </c>
      <c r="L747" s="39">
        <v>2.5299999999999998</v>
      </c>
      <c r="M747" s="39">
        <v>0</v>
      </c>
      <c r="N747" s="39">
        <v>0</v>
      </c>
      <c r="O747" s="39">
        <v>0</v>
      </c>
      <c r="P747" s="39">
        <v>6.58</v>
      </c>
      <c r="Q747" s="39">
        <v>0.13</v>
      </c>
      <c r="R747" s="39">
        <v>0</v>
      </c>
      <c r="S747" s="39">
        <v>0</v>
      </c>
      <c r="T747" s="39">
        <v>5.31</v>
      </c>
      <c r="U747" s="39">
        <v>0.67</v>
      </c>
      <c r="V747" s="39"/>
      <c r="W747" s="39"/>
      <c r="X747" s="39"/>
      <c r="Y747" s="39"/>
      <c r="Z747" s="39"/>
      <c r="AA747" s="39"/>
      <c r="AB747" s="39"/>
      <c r="AC747" s="39"/>
      <c r="AD747" s="39"/>
    </row>
    <row r="748" spans="1:30" x14ac:dyDescent="0.25">
      <c r="A748" s="39" t="str">
        <f>INDEX('MO Store'!D:D,MATCH('Week Wise OT Hours'!$G748,'MO Store'!$A:$A,0))</f>
        <v>Anthony Galichet</v>
      </c>
      <c r="B748" s="39" t="str">
        <f>INDEX('MO Store'!F:F,MATCH('Week Wise OT Hours'!$G748,'MO Store'!$A:$A,0))</f>
        <v>Romio Hamdar</v>
      </c>
      <c r="C748" s="39" t="str">
        <f>INDEX('MO Store'!G:G,MATCH('Week Wise OT Hours'!$G748,'MO Store'!$A:$A,0))</f>
        <v>Suhail Ishaq</v>
      </c>
      <c r="D748" s="39" t="str">
        <f>INDEX('MO Store'!E:E,MATCH('Week Wise OT Hours'!$G748,'MO Store'!$A:$A,0))</f>
        <v>Brittanie Braggs</v>
      </c>
      <c r="E748" s="39" t="str">
        <f>INDEX('MO Store'!B:B,MATCH('Week Wise OT Hours'!$G748,'MO Store'!$A:$A,0))</f>
        <v>Houston North East</v>
      </c>
      <c r="F748" s="39" t="str">
        <f>INDEX('MO Store'!C:C,MATCH('Week Wise OT Hours'!$G748,'MO Store'!$A:$A,0))</f>
        <v>Ponderosa Forest</v>
      </c>
      <c r="G748" s="38">
        <v>209868</v>
      </c>
      <c r="H748" s="40" t="str">
        <f>INDEX('MO Store'!I:I,MATCH('Week Wise OT Hours'!$G748,'MO Store'!$A:$A,0))</f>
        <v>Regular</v>
      </c>
      <c r="I748" s="89" t="s">
        <v>963</v>
      </c>
      <c r="J748" s="90" t="s">
        <v>2029</v>
      </c>
      <c r="K748" s="38">
        <v>0</v>
      </c>
      <c r="L748" s="39">
        <v>0</v>
      </c>
      <c r="M748" s="39">
        <v>0</v>
      </c>
      <c r="N748" s="39">
        <v>0</v>
      </c>
      <c r="O748" s="39">
        <v>0</v>
      </c>
      <c r="P748" s="39">
        <v>0</v>
      </c>
      <c r="Q748" s="39">
        <v>0.47</v>
      </c>
      <c r="R748" s="39">
        <v>0</v>
      </c>
      <c r="S748" s="39">
        <v>0</v>
      </c>
      <c r="T748" s="39">
        <v>0</v>
      </c>
      <c r="U748" s="39">
        <v>3.01</v>
      </c>
      <c r="V748" s="39"/>
      <c r="W748" s="39"/>
      <c r="X748" s="39"/>
      <c r="Y748" s="39"/>
      <c r="Z748" s="39"/>
      <c r="AA748" s="39"/>
      <c r="AB748" s="39"/>
      <c r="AC748" s="39"/>
      <c r="AD748" s="39"/>
    </row>
    <row r="749" spans="1:30" x14ac:dyDescent="0.25">
      <c r="A749" s="39" t="str">
        <f>INDEX('MO Store'!D:D,MATCH('Week Wise OT Hours'!$G749,'MO Store'!$A:$A,0))</f>
        <v>Anthony Galichet</v>
      </c>
      <c r="B749" s="39" t="str">
        <f>INDEX('MO Store'!F:F,MATCH('Week Wise OT Hours'!$G749,'MO Store'!$A:$A,0))</f>
        <v>Romio Hamdar</v>
      </c>
      <c r="C749" s="39" t="str">
        <f>INDEX('MO Store'!G:G,MATCH('Week Wise OT Hours'!$G749,'MO Store'!$A:$A,0))</f>
        <v>Carlos Ayala-Level Up</v>
      </c>
      <c r="D749" s="39" t="str">
        <f>INDEX('MO Store'!E:E,MATCH('Week Wise OT Hours'!$G749,'MO Store'!$A:$A,0))</f>
        <v>Brittanie Braggs</v>
      </c>
      <c r="E749" s="39" t="str">
        <f>INDEX('MO Store'!B:B,MATCH('Week Wise OT Hours'!$G749,'MO Store'!$A:$A,0))</f>
        <v>Houston South West</v>
      </c>
      <c r="F749" s="39" t="str">
        <f>INDEX('MO Store'!C:C,MATCH('Week Wise OT Hours'!$G749,'MO Store'!$A:$A,0))</f>
        <v>The Grid</v>
      </c>
      <c r="G749" s="38">
        <v>209858</v>
      </c>
      <c r="H749" s="40" t="str">
        <f>INDEX('MO Store'!I:I,MATCH('Week Wise OT Hours'!$G749,'MO Store'!$A:$A,0))</f>
        <v>Battleship</v>
      </c>
      <c r="I749" s="89" t="s">
        <v>1009</v>
      </c>
      <c r="J749" s="90" t="s">
        <v>2025</v>
      </c>
      <c r="K749" s="38">
        <v>0</v>
      </c>
      <c r="L749" s="39">
        <v>0</v>
      </c>
      <c r="M749" s="39">
        <v>0</v>
      </c>
      <c r="N749" s="39">
        <v>0</v>
      </c>
      <c r="O749" s="39">
        <v>0</v>
      </c>
      <c r="P749" s="39">
        <v>0</v>
      </c>
      <c r="Q749" s="39">
        <v>0</v>
      </c>
      <c r="R749" s="39">
        <v>0</v>
      </c>
      <c r="S749" s="39">
        <v>0</v>
      </c>
      <c r="T749" s="39">
        <v>0</v>
      </c>
      <c r="U749" s="39">
        <v>5.6</v>
      </c>
      <c r="V749" s="39"/>
      <c r="W749" s="39"/>
      <c r="X749" s="39"/>
      <c r="Y749" s="39"/>
      <c r="Z749" s="39"/>
      <c r="AA749" s="39"/>
      <c r="AB749" s="39"/>
      <c r="AC749" s="39"/>
      <c r="AD749" s="39"/>
    </row>
    <row r="750" spans="1:30" x14ac:dyDescent="0.25">
      <c r="A750" s="39" t="str">
        <f>INDEX('MO Store'!D:D,MATCH('Week Wise OT Hours'!$G750,'MO Store'!$A:$A,0))</f>
        <v>Anthony Galichet</v>
      </c>
      <c r="B750" s="39" t="str">
        <f>INDEX('MO Store'!F:F,MATCH('Week Wise OT Hours'!$G750,'MO Store'!$A:$A,0))</f>
        <v>Romio Hamdar</v>
      </c>
      <c r="C750" s="39" t="str">
        <f>INDEX('MO Store'!G:G,MATCH('Week Wise OT Hours'!$G750,'MO Store'!$A:$A,0))</f>
        <v>Carlos Ayala-Level Up</v>
      </c>
      <c r="D750" s="39" t="str">
        <f>INDEX('MO Store'!E:E,MATCH('Week Wise OT Hours'!$G750,'MO Store'!$A:$A,0))</f>
        <v>Brittanie Braggs</v>
      </c>
      <c r="E750" s="39" t="str">
        <f>INDEX('MO Store'!B:B,MATCH('Week Wise OT Hours'!$G750,'MO Store'!$A:$A,0))</f>
        <v>Houston South West</v>
      </c>
      <c r="F750" s="39" t="str">
        <f>INDEX('MO Store'!C:C,MATCH('Week Wise OT Hours'!$G750,'MO Store'!$A:$A,0))</f>
        <v>Little York Rd</v>
      </c>
      <c r="G750" s="38">
        <v>217138</v>
      </c>
      <c r="H750" s="40" t="str">
        <f>INDEX('MO Store'!I:I,MATCH('Week Wise OT Hours'!$G750,'MO Store'!$A:$A,0))</f>
        <v>Regular</v>
      </c>
      <c r="I750" s="89" t="s">
        <v>1001</v>
      </c>
      <c r="J750" s="90" t="s">
        <v>2801</v>
      </c>
      <c r="K750" s="38">
        <v>0</v>
      </c>
      <c r="L750" s="39">
        <v>0</v>
      </c>
      <c r="M750" s="39">
        <v>0</v>
      </c>
      <c r="N750" s="39">
        <v>0</v>
      </c>
      <c r="O750" s="39">
        <v>0</v>
      </c>
      <c r="P750" s="39">
        <v>0</v>
      </c>
      <c r="Q750" s="39">
        <v>0</v>
      </c>
      <c r="R750" s="39">
        <v>1.19</v>
      </c>
      <c r="S750" s="39">
        <v>0</v>
      </c>
      <c r="T750" s="39">
        <v>0</v>
      </c>
      <c r="U750" s="39">
        <v>0.46</v>
      </c>
      <c r="V750" s="39"/>
      <c r="W750" s="39"/>
      <c r="X750" s="39"/>
      <c r="Y750" s="39"/>
      <c r="Z750" s="39"/>
      <c r="AA750" s="39"/>
      <c r="AB750" s="39"/>
      <c r="AC750" s="39"/>
      <c r="AD750" s="39"/>
    </row>
    <row r="751" spans="1:30" x14ac:dyDescent="0.25">
      <c r="A751" s="39" t="str">
        <f>INDEX('MO Store'!D:D,MATCH('Week Wise OT Hours'!$G751,'MO Store'!$A:$A,0))</f>
        <v>Anthony Galichet</v>
      </c>
      <c r="B751" s="39" t="str">
        <f>INDEX('MO Store'!F:F,MATCH('Week Wise OT Hours'!$G751,'MO Store'!$A:$A,0))</f>
        <v>No SD</v>
      </c>
      <c r="C751" s="39" t="str">
        <f>INDEX('MO Store'!G:G,MATCH('Week Wise OT Hours'!$G751,'MO Store'!$A:$A,0))</f>
        <v>Jayme Roraff</v>
      </c>
      <c r="D751" s="39" t="str">
        <f>INDEX('MO Store'!E:E,MATCH('Week Wise OT Hours'!$G751,'MO Store'!$A:$A,0))</f>
        <v>Brittanie Braggs</v>
      </c>
      <c r="E751" s="39" t="str">
        <f>INDEX('MO Store'!B:B,MATCH('Week Wise OT Hours'!$G751,'MO Store'!$A:$A,0))</f>
        <v>Wisconsin West</v>
      </c>
      <c r="F751" s="39" t="str">
        <f>INDEX('MO Store'!C:C,MATCH('Week Wise OT Hours'!$G751,'MO Store'!$A:$A,0))</f>
        <v>PLOVER</v>
      </c>
      <c r="G751" s="38">
        <v>207760</v>
      </c>
      <c r="H751" s="40" t="str">
        <f>INDEX('MO Store'!I:I,MATCH('Week Wise OT Hours'!$G751,'MO Store'!$A:$A,0))</f>
        <v>Flagship</v>
      </c>
      <c r="I751" s="89" t="s">
        <v>965</v>
      </c>
      <c r="J751" s="90" t="s">
        <v>2161</v>
      </c>
      <c r="K751" s="38">
        <v>0</v>
      </c>
      <c r="L751" s="39">
        <v>0</v>
      </c>
      <c r="M751" s="39">
        <v>0.24</v>
      </c>
      <c r="N751" s="39">
        <v>0</v>
      </c>
      <c r="O751" s="39">
        <v>0</v>
      </c>
      <c r="P751" s="39">
        <v>2.65</v>
      </c>
      <c r="Q751" s="39">
        <v>0</v>
      </c>
      <c r="R751" s="39">
        <v>0.14000000000000001</v>
      </c>
      <c r="S751" s="39">
        <v>0</v>
      </c>
      <c r="T751" s="39">
        <v>0</v>
      </c>
      <c r="U751" s="39">
        <v>0.83</v>
      </c>
      <c r="V751" s="39"/>
      <c r="W751" s="39"/>
      <c r="X751" s="39"/>
      <c r="Y751" s="39"/>
      <c r="Z751" s="39"/>
      <c r="AA751" s="39"/>
      <c r="AB751" s="39"/>
      <c r="AC751" s="39"/>
      <c r="AD751" s="39"/>
    </row>
    <row r="752" spans="1:30" x14ac:dyDescent="0.25">
      <c r="A752" s="39" t="str">
        <f>INDEX('MO Store'!D:D,MATCH('Week Wise OT Hours'!$G752,'MO Store'!$A:$A,0))</f>
        <v>Anthony Galichet</v>
      </c>
      <c r="B752" s="39" t="str">
        <f>INDEX('MO Store'!F:F,MATCH('Week Wise OT Hours'!$G752,'MO Store'!$A:$A,0))</f>
        <v>Romio Hamdar</v>
      </c>
      <c r="C752" s="39" t="str">
        <f>INDEX('MO Store'!G:G,MATCH('Week Wise OT Hours'!$G752,'MO Store'!$A:$A,0))</f>
        <v>Veronica Ramos</v>
      </c>
      <c r="D752" s="39" t="str">
        <f>INDEX('MO Store'!E:E,MATCH('Week Wise OT Hours'!$G752,'MO Store'!$A:$A,0))</f>
        <v>Brittanie Braggs</v>
      </c>
      <c r="E752" s="39" t="str">
        <f>INDEX('MO Store'!B:B,MATCH('Week Wise OT Hours'!$G752,'MO Store'!$A:$A,0))</f>
        <v>San Antonio/Laredo</v>
      </c>
      <c r="F752" s="39" t="str">
        <f>INDEX('MO Store'!C:C,MATCH('Week Wise OT Hours'!$G752,'MO Store'!$A:$A,0))</f>
        <v>DEL RIO</v>
      </c>
      <c r="G752" s="38">
        <v>207754</v>
      </c>
      <c r="H752" s="40" t="str">
        <f>INDEX('MO Store'!I:I,MATCH('Week Wise OT Hours'!$G752,'MO Store'!$A:$A,0))</f>
        <v>Flagship</v>
      </c>
      <c r="I752" s="89" t="s">
        <v>948</v>
      </c>
      <c r="J752" s="90" t="s">
        <v>2802</v>
      </c>
      <c r="K752" s="38">
        <v>0</v>
      </c>
      <c r="L752" s="39">
        <v>0</v>
      </c>
      <c r="M752" s="39">
        <v>0</v>
      </c>
      <c r="N752" s="39">
        <v>0</v>
      </c>
      <c r="O752" s="39">
        <v>0</v>
      </c>
      <c r="P752" s="39">
        <v>0</v>
      </c>
      <c r="Q752" s="39">
        <v>0</v>
      </c>
      <c r="R752" s="39">
        <v>0</v>
      </c>
      <c r="S752" s="39">
        <v>0</v>
      </c>
      <c r="T752" s="39">
        <v>1.53</v>
      </c>
      <c r="U752" s="39"/>
      <c r="V752" s="39"/>
      <c r="W752" s="39"/>
      <c r="X752" s="39"/>
      <c r="Y752" s="39"/>
      <c r="Z752" s="39"/>
      <c r="AA752" s="39"/>
      <c r="AB752" s="39"/>
      <c r="AC752" s="39"/>
      <c r="AD752" s="39"/>
    </row>
    <row r="753" spans="1:30" x14ac:dyDescent="0.25">
      <c r="A753" s="39" t="str">
        <f>INDEX('MO Store'!D:D,MATCH('Week Wise OT Hours'!$G753,'MO Store'!$A:$A,0))</f>
        <v>Anthony Galichet</v>
      </c>
      <c r="B753" s="39" t="str">
        <f>INDEX('MO Store'!F:F,MATCH('Week Wise OT Hours'!$G753,'MO Store'!$A:$A,0))</f>
        <v>Romio Hamdar</v>
      </c>
      <c r="C753" s="39" t="str">
        <f>INDEX('MO Store'!G:G,MATCH('Week Wise OT Hours'!$G753,'MO Store'!$A:$A,0))</f>
        <v>Colorado Market - No TM</v>
      </c>
      <c r="D753" s="39" t="str">
        <f>INDEX('MO Store'!E:E,MATCH('Week Wise OT Hours'!$G753,'MO Store'!$A:$A,0))</f>
        <v>Brittanie Braggs</v>
      </c>
      <c r="E753" s="39" t="str">
        <f>INDEX('MO Store'!B:B,MATCH('Week Wise OT Hours'!$G753,'MO Store'!$A:$A,0))</f>
        <v>Colorado</v>
      </c>
      <c r="F753" s="39" t="str">
        <f>INDEX('MO Store'!C:C,MATCH('Week Wise OT Hours'!$G753,'MO Store'!$A:$A,0))</f>
        <v>Sand Hill</v>
      </c>
      <c r="G753" s="38">
        <v>195709</v>
      </c>
      <c r="H753" s="40" t="str">
        <f>INDEX('MO Store'!I:I,MATCH('Week Wise OT Hours'!$G753,'MO Store'!$A:$A,0))</f>
        <v>Focus</v>
      </c>
      <c r="I753" s="89" t="s">
        <v>1016</v>
      </c>
      <c r="J753" s="90" t="s">
        <v>2105</v>
      </c>
      <c r="K753" s="38">
        <v>0</v>
      </c>
      <c r="L753" s="39">
        <v>0.35</v>
      </c>
      <c r="M753" s="39">
        <v>0</v>
      </c>
      <c r="N753" s="39">
        <v>0</v>
      </c>
      <c r="O753" s="39">
        <v>4.28</v>
      </c>
      <c r="P753" s="39">
        <v>0</v>
      </c>
      <c r="Q753" s="39">
        <v>0</v>
      </c>
      <c r="R753" s="39">
        <v>0</v>
      </c>
      <c r="S753" s="39">
        <v>0</v>
      </c>
      <c r="T753" s="39">
        <v>3.53</v>
      </c>
      <c r="U753" s="39"/>
      <c r="V753" s="39"/>
      <c r="W753" s="39"/>
      <c r="X753" s="39"/>
      <c r="Y753" s="39"/>
      <c r="Z753" s="39"/>
      <c r="AA753" s="39"/>
      <c r="AB753" s="39"/>
      <c r="AC753" s="39"/>
      <c r="AD753" s="39"/>
    </row>
    <row r="754" spans="1:30" x14ac:dyDescent="0.25">
      <c r="A754" s="39" t="str">
        <f>INDEX('MO Store'!D:D,MATCH('Week Wise OT Hours'!$G754,'MO Store'!$A:$A,0))</f>
        <v>Anthony Galichet</v>
      </c>
      <c r="B754" s="39" t="str">
        <f>INDEX('MO Store'!F:F,MATCH('Week Wise OT Hours'!$G754,'MO Store'!$A:$A,0))</f>
        <v>Romio Hamdar</v>
      </c>
      <c r="C754" s="39" t="str">
        <f>INDEX('MO Store'!G:G,MATCH('Week Wise OT Hours'!$G754,'MO Store'!$A:$A,0))</f>
        <v>Suhail Ishaq</v>
      </c>
      <c r="D754" s="39" t="str">
        <f>INDEX('MO Store'!E:E,MATCH('Week Wise OT Hours'!$G754,'MO Store'!$A:$A,0))</f>
        <v>Brittanie Braggs</v>
      </c>
      <c r="E754" s="39" t="str">
        <f>INDEX('MO Store'!B:B,MATCH('Week Wise OT Hours'!$G754,'MO Store'!$A:$A,0))</f>
        <v>Houston North East</v>
      </c>
      <c r="F754" s="39" t="str">
        <f>INDEX('MO Store'!C:C,MATCH('Week Wise OT Hours'!$G754,'MO Store'!$A:$A,0))</f>
        <v>Midtown</v>
      </c>
      <c r="G754" s="38">
        <v>176027</v>
      </c>
      <c r="H754" s="40" t="str">
        <f>INDEX('MO Store'!I:I,MATCH('Week Wise OT Hours'!$G754,'MO Store'!$A:$A,0))</f>
        <v>Battleship</v>
      </c>
      <c r="I754" s="89" t="s">
        <v>983</v>
      </c>
      <c r="J754" s="90" t="s">
        <v>2200</v>
      </c>
      <c r="K754" s="38">
        <v>0</v>
      </c>
      <c r="L754" s="39">
        <v>0</v>
      </c>
      <c r="M754" s="39">
        <v>0</v>
      </c>
      <c r="N754" s="39">
        <v>0.99</v>
      </c>
      <c r="O754" s="39">
        <v>0</v>
      </c>
      <c r="P754" s="39">
        <v>0</v>
      </c>
      <c r="Q754" s="39">
        <v>0</v>
      </c>
      <c r="R754" s="39">
        <v>0</v>
      </c>
      <c r="S754" s="39">
        <v>0</v>
      </c>
      <c r="T754" s="39">
        <v>0</v>
      </c>
      <c r="U754" s="39"/>
      <c r="V754" s="39"/>
      <c r="W754" s="39"/>
      <c r="X754" s="39"/>
      <c r="Y754" s="39"/>
      <c r="Z754" s="39"/>
      <c r="AA754" s="39"/>
      <c r="AB754" s="39"/>
      <c r="AC754" s="39"/>
      <c r="AD754" s="39"/>
    </row>
    <row r="755" spans="1:30" x14ac:dyDescent="0.25">
      <c r="A755" s="39" t="str">
        <f>INDEX('MO Store'!D:D,MATCH('Week Wise OT Hours'!$G755,'MO Store'!$A:$A,0))</f>
        <v>Anthony Galichet</v>
      </c>
      <c r="B755" s="39" t="str">
        <f>INDEX('MO Store'!F:F,MATCH('Week Wise OT Hours'!$G755,'MO Store'!$A:$A,0))</f>
        <v>No SD</v>
      </c>
      <c r="C755" s="39" t="str">
        <f>INDEX('MO Store'!G:G,MATCH('Week Wise OT Hours'!$G755,'MO Store'!$A:$A,0))</f>
        <v>Susu Leong</v>
      </c>
      <c r="D755" s="39" t="str">
        <f>INDEX('MO Store'!E:E,MATCH('Week Wise OT Hours'!$G755,'MO Store'!$A:$A,0))</f>
        <v>Brittanie Braggs</v>
      </c>
      <c r="E755" s="39" t="str">
        <f>INDEX('MO Store'!B:B,MATCH('Week Wise OT Hours'!$G755,'MO Store'!$A:$A,0))</f>
        <v>Arizona</v>
      </c>
      <c r="F755" s="39" t="str">
        <f>INDEX('MO Store'!C:C,MATCH('Week Wise OT Hours'!$G755,'MO Store'!$A:$A,0))</f>
        <v>MIDVALE PLAZA</v>
      </c>
      <c r="G755" s="38">
        <v>216515</v>
      </c>
      <c r="H755" s="40" t="str">
        <f>INDEX('MO Store'!I:I,MATCH('Week Wise OT Hours'!$G755,'MO Store'!$A:$A,0))</f>
        <v>Regular</v>
      </c>
      <c r="I755" s="89" t="s">
        <v>875</v>
      </c>
      <c r="J755" s="90" t="s">
        <v>2182</v>
      </c>
      <c r="K755" s="38">
        <v>0</v>
      </c>
      <c r="L755" s="39">
        <v>0</v>
      </c>
      <c r="M755" s="39">
        <v>0.24</v>
      </c>
      <c r="N755" s="39">
        <v>0</v>
      </c>
      <c r="O755" s="39">
        <v>0</v>
      </c>
      <c r="P755" s="39">
        <v>0</v>
      </c>
      <c r="Q755" s="39">
        <v>0</v>
      </c>
      <c r="R755" s="39">
        <v>0</v>
      </c>
      <c r="S755" s="39">
        <v>5.9600000000000009</v>
      </c>
      <c r="T755" s="39">
        <v>0</v>
      </c>
      <c r="U755" s="39"/>
      <c r="V755" s="39"/>
      <c r="W755" s="39"/>
      <c r="X755" s="39"/>
      <c r="Y755" s="39"/>
      <c r="Z755" s="39"/>
      <c r="AA755" s="39"/>
      <c r="AB755" s="39"/>
      <c r="AC755" s="39"/>
      <c r="AD755" s="39"/>
    </row>
    <row r="756" spans="1:30" x14ac:dyDescent="0.25">
      <c r="A756" s="39" t="str">
        <f>INDEX('MO Store'!D:D,MATCH('Week Wise OT Hours'!$G756,'MO Store'!$A:$A,0))</f>
        <v>Anthony Galichet</v>
      </c>
      <c r="B756" s="39" t="str">
        <f>INDEX('MO Store'!F:F,MATCH('Week Wise OT Hours'!$G756,'MO Store'!$A:$A,0))</f>
        <v>No SD</v>
      </c>
      <c r="C756" s="39" t="str">
        <f>INDEX('MO Store'!G:G,MATCH('Week Wise OT Hours'!$G756,'MO Store'!$A:$A,0))</f>
        <v>Jayme Roraff</v>
      </c>
      <c r="D756" s="39" t="str">
        <f>INDEX('MO Store'!E:E,MATCH('Week Wise OT Hours'!$G756,'MO Store'!$A:$A,0))</f>
        <v>Brittanie Braggs</v>
      </c>
      <c r="E756" s="39" t="str">
        <f>INDEX('MO Store'!B:B,MATCH('Week Wise OT Hours'!$G756,'MO Store'!$A:$A,0))</f>
        <v>Wisconsin East</v>
      </c>
      <c r="F756" s="39" t="str">
        <f>INDEX('MO Store'!C:C,MATCH('Week Wise OT Hours'!$G756,'MO Store'!$A:$A,0))</f>
        <v>WAUKESHA</v>
      </c>
      <c r="G756" s="38">
        <v>176115</v>
      </c>
      <c r="H756" s="40" t="str">
        <f>INDEX('MO Store'!I:I,MATCH('Week Wise OT Hours'!$G756,'MO Store'!$A:$A,0))</f>
        <v>Regular</v>
      </c>
      <c r="I756" s="89" t="s">
        <v>974</v>
      </c>
      <c r="J756" s="90" t="s">
        <v>2213</v>
      </c>
      <c r="K756" s="38">
        <v>0</v>
      </c>
      <c r="L756" s="39">
        <v>0</v>
      </c>
      <c r="M756" s="39">
        <v>0</v>
      </c>
      <c r="N756" s="39">
        <v>0</v>
      </c>
      <c r="O756" s="39">
        <v>4.3</v>
      </c>
      <c r="P756" s="39">
        <v>0</v>
      </c>
      <c r="Q756" s="39">
        <v>3.1</v>
      </c>
      <c r="R756" s="39">
        <v>0</v>
      </c>
      <c r="S756" s="39">
        <v>8.42</v>
      </c>
      <c r="T756" s="39">
        <v>0</v>
      </c>
      <c r="U756" s="39"/>
      <c r="V756" s="39"/>
      <c r="W756" s="39"/>
      <c r="X756" s="39"/>
      <c r="Y756" s="39"/>
      <c r="Z756" s="39"/>
      <c r="AA756" s="39"/>
      <c r="AB756" s="39"/>
      <c r="AC756" s="39"/>
      <c r="AD756" s="39"/>
    </row>
    <row r="757" spans="1:30" x14ac:dyDescent="0.25">
      <c r="A757" s="39" t="str">
        <f>INDEX('MO Store'!D:D,MATCH('Week Wise OT Hours'!$G757,'MO Store'!$A:$A,0))</f>
        <v>Anthony Galichet</v>
      </c>
      <c r="B757" s="39" t="str">
        <f>INDEX('MO Store'!F:F,MATCH('Week Wise OT Hours'!$G757,'MO Store'!$A:$A,0))</f>
        <v>Romio Hamdar</v>
      </c>
      <c r="C757" s="39" t="str">
        <f>INDEX('MO Store'!G:G,MATCH('Week Wise OT Hours'!$G757,'MO Store'!$A:$A,0))</f>
        <v>Isreal Gomez- Level Up</v>
      </c>
      <c r="D757" s="39" t="str">
        <f>INDEX('MO Store'!E:E,MATCH('Week Wise OT Hours'!$G757,'MO Store'!$A:$A,0))</f>
        <v>Brittanie Braggs</v>
      </c>
      <c r="E757" s="39" t="str">
        <f>INDEX('MO Store'!B:B,MATCH('Week Wise OT Hours'!$G757,'MO Store'!$A:$A,0))</f>
        <v>Houston East</v>
      </c>
      <c r="F757" s="39" t="str">
        <f>INDEX('MO Store'!C:C,MATCH('Week Wise OT Hours'!$G757,'MO Store'!$A:$A,0))</f>
        <v>Baytown</v>
      </c>
      <c r="G757" s="38">
        <v>219201</v>
      </c>
      <c r="H757" s="40" t="str">
        <f>INDEX('MO Store'!I:I,MATCH('Week Wise OT Hours'!$G757,'MO Store'!$A:$A,0))</f>
        <v>Regular</v>
      </c>
      <c r="I757" s="89" t="s">
        <v>1034</v>
      </c>
      <c r="J757" s="90" t="s">
        <v>2154</v>
      </c>
      <c r="K757" s="38">
        <v>0</v>
      </c>
      <c r="L757" s="39">
        <v>0</v>
      </c>
      <c r="M757" s="39">
        <v>0</v>
      </c>
      <c r="N757" s="39">
        <v>0</v>
      </c>
      <c r="O757" s="39">
        <v>0</v>
      </c>
      <c r="P757" s="39">
        <v>0</v>
      </c>
      <c r="Q757" s="39">
        <v>0</v>
      </c>
      <c r="R757" s="39">
        <v>4.12</v>
      </c>
      <c r="S757" s="39">
        <v>1.21</v>
      </c>
      <c r="T757" s="39">
        <v>0</v>
      </c>
      <c r="U757" s="39"/>
      <c r="V757" s="39"/>
      <c r="W757" s="39"/>
      <c r="X757" s="39"/>
      <c r="Y757" s="39"/>
      <c r="Z757" s="39"/>
      <c r="AA757" s="39"/>
      <c r="AB757" s="39"/>
      <c r="AC757" s="39"/>
      <c r="AD757" s="39"/>
    </row>
    <row r="758" spans="1:30" x14ac:dyDescent="0.25">
      <c r="A758" s="39" t="str">
        <f>INDEX('MO Store'!D:D,MATCH('Week Wise OT Hours'!$G758,'MO Store'!$A:$A,0))</f>
        <v>Anthony Galichet</v>
      </c>
      <c r="B758" s="39" t="str">
        <f>INDEX('MO Store'!F:F,MATCH('Week Wise OT Hours'!$G758,'MO Store'!$A:$A,0))</f>
        <v>No SD</v>
      </c>
      <c r="C758" s="39" t="str">
        <f>INDEX('MO Store'!G:G,MATCH('Week Wise OT Hours'!$G758,'MO Store'!$A:$A,0))</f>
        <v>Susu Leong</v>
      </c>
      <c r="D758" s="39" t="str">
        <f>INDEX('MO Store'!E:E,MATCH('Week Wise OT Hours'!$G758,'MO Store'!$A:$A,0))</f>
        <v>Brittanie Braggs</v>
      </c>
      <c r="E758" s="39" t="str">
        <f>INDEX('MO Store'!B:B,MATCH('Week Wise OT Hours'!$G758,'MO Store'!$A:$A,0))</f>
        <v>Arizona</v>
      </c>
      <c r="F758" s="39" t="str">
        <f>INDEX('MO Store'!C:C,MATCH('Week Wise OT Hours'!$G758,'MO Store'!$A:$A,0))</f>
        <v>The Groves</v>
      </c>
      <c r="G758" s="38">
        <v>211579</v>
      </c>
      <c r="H758" s="40" t="str">
        <f>INDEX('MO Store'!I:I,MATCH('Week Wise OT Hours'!$G758,'MO Store'!$A:$A,0))</f>
        <v>Regular</v>
      </c>
      <c r="I758" s="89" t="s">
        <v>1028</v>
      </c>
      <c r="J758" s="90" t="s">
        <v>1955</v>
      </c>
      <c r="K758" s="38">
        <v>8.74</v>
      </c>
      <c r="L758" s="39">
        <v>0</v>
      </c>
      <c r="M758" s="39">
        <v>1.2</v>
      </c>
      <c r="N758" s="39">
        <v>0</v>
      </c>
      <c r="O758" s="39">
        <v>8.2099999999999991</v>
      </c>
      <c r="P758" s="39">
        <v>0</v>
      </c>
      <c r="Q758" s="39">
        <v>3.58</v>
      </c>
      <c r="R758" s="39">
        <v>0.31</v>
      </c>
      <c r="S758" s="39">
        <v>0.75</v>
      </c>
      <c r="T758" s="39">
        <v>0</v>
      </c>
      <c r="U758" s="39"/>
      <c r="V758" s="39"/>
      <c r="W758" s="39"/>
      <c r="X758" s="39"/>
      <c r="Y758" s="39"/>
      <c r="Z758" s="39"/>
      <c r="AA758" s="39"/>
      <c r="AB758" s="39"/>
      <c r="AC758" s="39"/>
      <c r="AD758" s="39"/>
    </row>
    <row r="759" spans="1:30" x14ac:dyDescent="0.25">
      <c r="A759" s="39" t="str">
        <f>INDEX('MO Store'!D:D,MATCH('Week Wise OT Hours'!$G759,'MO Store'!$A:$A,0))</f>
        <v>Anthony Galichet</v>
      </c>
      <c r="B759" s="39" t="str">
        <f>INDEX('MO Store'!F:F,MATCH('Week Wise OT Hours'!$G759,'MO Store'!$A:$A,0))</f>
        <v>Romio Hamdar</v>
      </c>
      <c r="C759" s="39" t="str">
        <f>INDEX('MO Store'!G:G,MATCH('Week Wise OT Hours'!$G759,'MO Store'!$A:$A,0))</f>
        <v>Veronica Ramos</v>
      </c>
      <c r="D759" s="39" t="str">
        <f>INDEX('MO Store'!E:E,MATCH('Week Wise OT Hours'!$G759,'MO Store'!$A:$A,0))</f>
        <v>Brittanie Braggs</v>
      </c>
      <c r="E759" s="39" t="str">
        <f>INDEX('MO Store'!B:B,MATCH('Week Wise OT Hours'!$G759,'MO Store'!$A:$A,0))</f>
        <v>San Antonio/Laredo</v>
      </c>
      <c r="F759" s="39" t="str">
        <f>INDEX('MO Store'!C:C,MATCH('Week Wise OT Hours'!$G759,'MO Store'!$A:$A,0))</f>
        <v>Laredo- Bob Bullock</v>
      </c>
      <c r="G759" s="38">
        <v>164638</v>
      </c>
      <c r="H759" s="40" t="str">
        <f>INDEX('MO Store'!I:I,MATCH('Week Wise OT Hours'!$G759,'MO Store'!$A:$A,0))</f>
        <v>Battleship</v>
      </c>
      <c r="I759" s="89" t="s">
        <v>847</v>
      </c>
      <c r="J759" s="90" t="s">
        <v>2008</v>
      </c>
      <c r="K759" s="38">
        <v>0</v>
      </c>
      <c r="L759" s="39">
        <v>0</v>
      </c>
      <c r="M759" s="39">
        <v>0</v>
      </c>
      <c r="N759" s="39">
        <v>0</v>
      </c>
      <c r="O759" s="39">
        <v>0</v>
      </c>
      <c r="P759" s="39">
        <v>0</v>
      </c>
      <c r="Q759" s="39">
        <v>0</v>
      </c>
      <c r="R759" s="39">
        <v>0</v>
      </c>
      <c r="S759" s="39">
        <v>0.24</v>
      </c>
      <c r="T759" s="39">
        <v>0</v>
      </c>
      <c r="U759" s="39"/>
      <c r="V759" s="39"/>
      <c r="W759" s="39"/>
      <c r="X759" s="39"/>
      <c r="Y759" s="39"/>
      <c r="Z759" s="39"/>
      <c r="AA759" s="39"/>
      <c r="AB759" s="39"/>
      <c r="AC759" s="39"/>
      <c r="AD759" s="39"/>
    </row>
    <row r="760" spans="1:30" x14ac:dyDescent="0.25">
      <c r="A760" s="39" t="str">
        <f>INDEX('MO Store'!D:D,MATCH('Week Wise OT Hours'!$G760,'MO Store'!$A:$A,0))</f>
        <v>Anthony Galichet</v>
      </c>
      <c r="B760" s="39" t="str">
        <f>INDEX('MO Store'!F:F,MATCH('Week Wise OT Hours'!$G760,'MO Store'!$A:$A,0))</f>
        <v>Romio Hamdar</v>
      </c>
      <c r="C760" s="39" t="str">
        <f>INDEX('MO Store'!G:G,MATCH('Week Wise OT Hours'!$G760,'MO Store'!$A:$A,0))</f>
        <v>Veronica Ramos</v>
      </c>
      <c r="D760" s="39" t="str">
        <f>INDEX('MO Store'!E:E,MATCH('Week Wise OT Hours'!$G760,'MO Store'!$A:$A,0))</f>
        <v>Brittanie Braggs</v>
      </c>
      <c r="E760" s="39" t="str">
        <f>INDEX('MO Store'!B:B,MATCH('Week Wise OT Hours'!$G760,'MO Store'!$A:$A,0))</f>
        <v>San Antonio/Laredo</v>
      </c>
      <c r="F760" s="39" t="str">
        <f>INDEX('MO Store'!C:C,MATCH('Week Wise OT Hours'!$G760,'MO Store'!$A:$A,0))</f>
        <v>DEL RIO</v>
      </c>
      <c r="G760" s="38">
        <v>207754</v>
      </c>
      <c r="H760" s="40" t="str">
        <f>INDEX('MO Store'!I:I,MATCH('Week Wise OT Hours'!$G760,'MO Store'!$A:$A,0))</f>
        <v>Flagship</v>
      </c>
      <c r="I760" s="89" t="s">
        <v>985</v>
      </c>
      <c r="J760" s="90" t="s">
        <v>2049</v>
      </c>
      <c r="K760" s="38">
        <v>0</v>
      </c>
      <c r="L760" s="39">
        <v>0</v>
      </c>
      <c r="M760" s="39">
        <v>0</v>
      </c>
      <c r="N760" s="39">
        <v>0</v>
      </c>
      <c r="O760" s="39">
        <v>0</v>
      </c>
      <c r="P760" s="39">
        <v>0</v>
      </c>
      <c r="Q760" s="39">
        <v>0</v>
      </c>
      <c r="R760" s="39">
        <v>0</v>
      </c>
      <c r="S760" s="39">
        <v>0.93</v>
      </c>
      <c r="T760" s="39">
        <v>0</v>
      </c>
      <c r="U760" s="39"/>
      <c r="V760" s="39"/>
      <c r="W760" s="39"/>
      <c r="X760" s="39"/>
      <c r="Y760" s="39"/>
      <c r="Z760" s="39"/>
      <c r="AA760" s="39"/>
      <c r="AB760" s="39"/>
      <c r="AC760" s="39"/>
      <c r="AD760" s="39"/>
    </row>
    <row r="761" spans="1:30" x14ac:dyDescent="0.25">
      <c r="A761" s="39" t="str">
        <f>INDEX('MO Store'!D:D,MATCH('Week Wise OT Hours'!$G761,'MO Store'!$A:$A,0))</f>
        <v>Anthony Galichet</v>
      </c>
      <c r="B761" s="39" t="str">
        <f>INDEX('MO Store'!F:F,MATCH('Week Wise OT Hours'!$G761,'MO Store'!$A:$A,0))</f>
        <v>Romio Hamdar</v>
      </c>
      <c r="C761" s="39" t="str">
        <f>INDEX('MO Store'!G:G,MATCH('Week Wise OT Hours'!$G761,'MO Store'!$A:$A,0))</f>
        <v>Suhail Ishaq</v>
      </c>
      <c r="D761" s="39" t="str">
        <f>INDEX('MO Store'!E:E,MATCH('Week Wise OT Hours'!$G761,'MO Store'!$A:$A,0))</f>
        <v>Brittanie Braggs</v>
      </c>
      <c r="E761" s="39" t="str">
        <f>INDEX('MO Store'!B:B,MATCH('Week Wise OT Hours'!$G761,'MO Store'!$A:$A,0))</f>
        <v>Houston North East</v>
      </c>
      <c r="F761" s="39" t="str">
        <f>INDEX('MO Store'!C:C,MATCH('Week Wise OT Hours'!$G761,'MO Store'!$A:$A,0))</f>
        <v>Fondren Village</v>
      </c>
      <c r="G761" s="38">
        <v>209863</v>
      </c>
      <c r="H761" s="40" t="str">
        <f>INDEX('MO Store'!I:I,MATCH('Week Wise OT Hours'!$G761,'MO Store'!$A:$A,0))</f>
        <v>Regular</v>
      </c>
      <c r="I761" s="89" t="s">
        <v>977</v>
      </c>
      <c r="J761" s="90" t="s">
        <v>2129</v>
      </c>
      <c r="K761" s="38">
        <v>0</v>
      </c>
      <c r="L761" s="39">
        <v>0</v>
      </c>
      <c r="M761" s="39">
        <v>0</v>
      </c>
      <c r="N761" s="39">
        <v>0</v>
      </c>
      <c r="O761" s="39">
        <v>0</v>
      </c>
      <c r="P761" s="39">
        <v>0.57999999999999996</v>
      </c>
      <c r="Q761" s="39">
        <v>0</v>
      </c>
      <c r="R761" s="39">
        <v>0</v>
      </c>
      <c r="S761" s="39">
        <v>2.33</v>
      </c>
      <c r="T761" s="39">
        <v>0</v>
      </c>
      <c r="U761" s="39"/>
      <c r="V761" s="39"/>
      <c r="W761" s="39"/>
      <c r="X761" s="39"/>
      <c r="Y761" s="39"/>
      <c r="Z761" s="39"/>
      <c r="AA761" s="39"/>
      <c r="AB761" s="39"/>
      <c r="AC761" s="39"/>
      <c r="AD761" s="39"/>
    </row>
    <row r="762" spans="1:30" x14ac:dyDescent="0.25">
      <c r="A762" s="39" t="str">
        <f>INDEX('MO Store'!D:D,MATCH('Week Wise OT Hours'!$G762,'MO Store'!$A:$A,0))</f>
        <v>Anthony Galichet</v>
      </c>
      <c r="B762" s="39" t="str">
        <f>INDEX('MO Store'!F:F,MATCH('Week Wise OT Hours'!$G762,'MO Store'!$A:$A,0))</f>
        <v>Romio Hamdar</v>
      </c>
      <c r="C762" s="39" t="str">
        <f>INDEX('MO Store'!G:G,MATCH('Week Wise OT Hours'!$G762,'MO Store'!$A:$A,0))</f>
        <v>Austin TM</v>
      </c>
      <c r="D762" s="39" t="str">
        <f>INDEX('MO Store'!E:E,MATCH('Week Wise OT Hours'!$G762,'MO Store'!$A:$A,0))</f>
        <v>Brittanie Braggs</v>
      </c>
      <c r="E762" s="39" t="str">
        <f>INDEX('MO Store'!B:B,MATCH('Week Wise OT Hours'!$G762,'MO Store'!$A:$A,0))</f>
        <v>Austin</v>
      </c>
      <c r="F762" s="39" t="str">
        <f>INDEX('MO Store'!C:C,MATCH('Week Wise OT Hours'!$G762,'MO Store'!$A:$A,0))</f>
        <v>OLTORF</v>
      </c>
      <c r="G762" s="38">
        <v>176020</v>
      </c>
      <c r="H762" s="40" t="str">
        <f>INDEX('MO Store'!I:I,MATCH('Week Wise OT Hours'!$G762,'MO Store'!$A:$A,0))</f>
        <v>Regular</v>
      </c>
      <c r="I762" s="89" t="s">
        <v>996</v>
      </c>
      <c r="J762" s="90" t="s">
        <v>2179</v>
      </c>
      <c r="K762" s="38">
        <v>0</v>
      </c>
      <c r="L762" s="39">
        <v>0</v>
      </c>
      <c r="M762" s="39">
        <v>0</v>
      </c>
      <c r="N762" s="39">
        <v>0</v>
      </c>
      <c r="O762" s="39">
        <v>0</v>
      </c>
      <c r="P762" s="39">
        <v>0</v>
      </c>
      <c r="Q762" s="39">
        <v>6.74</v>
      </c>
      <c r="R762" s="39">
        <v>0</v>
      </c>
      <c r="S762" s="39">
        <v>2.5099999999999998</v>
      </c>
      <c r="T762" s="39">
        <v>0</v>
      </c>
      <c r="U762" s="39"/>
      <c r="V762" s="39"/>
      <c r="W762" s="39"/>
      <c r="X762" s="39"/>
      <c r="Y762" s="39"/>
      <c r="Z762" s="39"/>
      <c r="AA762" s="39"/>
      <c r="AB762" s="39"/>
      <c r="AC762" s="39"/>
      <c r="AD762" s="39"/>
    </row>
    <row r="763" spans="1:30" x14ac:dyDescent="0.25">
      <c r="A763" s="39" t="str">
        <f>INDEX('MO Store'!D:D,MATCH('Week Wise OT Hours'!$G763,'MO Store'!$A:$A,0))</f>
        <v>Anthony Galichet</v>
      </c>
      <c r="B763" s="39" t="str">
        <f>INDEX('MO Store'!F:F,MATCH('Week Wise OT Hours'!$G763,'MO Store'!$A:$A,0))</f>
        <v>Romio Hamdar</v>
      </c>
      <c r="C763" s="39" t="str">
        <f>INDEX('MO Store'!G:G,MATCH('Week Wise OT Hours'!$G763,'MO Store'!$A:$A,0))</f>
        <v>Suhail Ishaq</v>
      </c>
      <c r="D763" s="39" t="str">
        <f>INDEX('MO Store'!E:E,MATCH('Week Wise OT Hours'!$G763,'MO Store'!$A:$A,0))</f>
        <v>Brittanie Braggs</v>
      </c>
      <c r="E763" s="39" t="str">
        <f>INDEX('MO Store'!B:B,MATCH('Week Wise OT Hours'!$G763,'MO Store'!$A:$A,0))</f>
        <v>Houston North East</v>
      </c>
      <c r="F763" s="39" t="str">
        <f>INDEX('MO Store'!C:C,MATCH('Week Wise OT Hours'!$G763,'MO Store'!$A:$A,0))</f>
        <v>Riverstone</v>
      </c>
      <c r="G763" s="38">
        <v>207758</v>
      </c>
      <c r="H763" s="40" t="str">
        <f>INDEX('MO Store'!I:I,MATCH('Week Wise OT Hours'!$G763,'MO Store'!$A:$A,0))</f>
        <v>Flagship</v>
      </c>
      <c r="I763" s="89" t="s">
        <v>892</v>
      </c>
      <c r="J763" s="90" t="s">
        <v>2015</v>
      </c>
      <c r="K763" s="38">
        <v>0</v>
      </c>
      <c r="L763" s="39">
        <v>0</v>
      </c>
      <c r="M763" s="39">
        <v>0</v>
      </c>
      <c r="N763" s="39">
        <v>0</v>
      </c>
      <c r="O763" s="39">
        <v>0</v>
      </c>
      <c r="P763" s="39">
        <v>0</v>
      </c>
      <c r="Q763" s="39">
        <v>0</v>
      </c>
      <c r="R763" s="39">
        <v>0</v>
      </c>
      <c r="S763" s="39">
        <v>0.06</v>
      </c>
      <c r="T763" s="39">
        <v>0</v>
      </c>
      <c r="U763" s="39"/>
      <c r="V763" s="39"/>
      <c r="W763" s="39"/>
      <c r="X763" s="39"/>
      <c r="Y763" s="39"/>
      <c r="Z763" s="39"/>
      <c r="AA763" s="39"/>
      <c r="AB763" s="39"/>
      <c r="AC763" s="39"/>
      <c r="AD763" s="39"/>
    </row>
    <row r="764" spans="1:30" x14ac:dyDescent="0.25">
      <c r="A764" s="39" t="str">
        <f>INDEX('MO Store'!D:D,MATCH('Week Wise OT Hours'!$G764,'MO Store'!$A:$A,0))</f>
        <v>Anthony Galichet</v>
      </c>
      <c r="B764" s="39" t="str">
        <f>INDEX('MO Store'!F:F,MATCH('Week Wise OT Hours'!$G764,'MO Store'!$A:$A,0))</f>
        <v>No SD</v>
      </c>
      <c r="C764" s="39" t="str">
        <f>INDEX('MO Store'!G:G,MATCH('Week Wise OT Hours'!$G764,'MO Store'!$A:$A,0))</f>
        <v>Susu Leong</v>
      </c>
      <c r="D764" s="39" t="str">
        <f>INDEX('MO Store'!E:E,MATCH('Week Wise OT Hours'!$G764,'MO Store'!$A:$A,0))</f>
        <v>Brittanie Braggs</v>
      </c>
      <c r="E764" s="39" t="str">
        <f>INDEX('MO Store'!B:B,MATCH('Week Wise OT Hours'!$G764,'MO Store'!$A:$A,0))</f>
        <v>Arizona</v>
      </c>
      <c r="F764" s="39" t="str">
        <f>INDEX('MO Store'!C:C,MATCH('Week Wise OT Hours'!$G764,'MO Store'!$A:$A,0))</f>
        <v>Buffalo Spot</v>
      </c>
      <c r="G764" s="38">
        <v>178109</v>
      </c>
      <c r="H764" s="40" t="str">
        <f>INDEX('MO Store'!I:I,MATCH('Week Wise OT Hours'!$G764,'MO Store'!$A:$A,0))</f>
        <v>Battleship</v>
      </c>
      <c r="I764" s="89" t="s">
        <v>1024</v>
      </c>
      <c r="J764" s="90" t="s">
        <v>2072</v>
      </c>
      <c r="K764" s="38">
        <v>0</v>
      </c>
      <c r="L764" s="39">
        <v>1.04</v>
      </c>
      <c r="M764" s="39">
        <v>0</v>
      </c>
      <c r="N764" s="39">
        <v>0</v>
      </c>
      <c r="O764" s="39">
        <v>0.75</v>
      </c>
      <c r="P764" s="39">
        <v>0</v>
      </c>
      <c r="Q764" s="39">
        <v>0</v>
      </c>
      <c r="R764" s="39">
        <v>0.56999999999999995</v>
      </c>
      <c r="S764" s="39"/>
      <c r="T764" s="39">
        <v>0</v>
      </c>
      <c r="U764" s="39"/>
      <c r="V764" s="39"/>
      <c r="W764" s="39"/>
      <c r="X764" s="39"/>
      <c r="Y764" s="39"/>
      <c r="Z764" s="39"/>
      <c r="AA764" s="39"/>
      <c r="AB764" s="39"/>
      <c r="AC764" s="39"/>
      <c r="AD764" s="39"/>
    </row>
    <row r="765" spans="1:30" x14ac:dyDescent="0.25">
      <c r="A765" s="39" t="str">
        <f>INDEX('MO Store'!D:D,MATCH('Week Wise OT Hours'!$G765,'MO Store'!$A:$A,0))</f>
        <v>Anthony Galichet</v>
      </c>
      <c r="B765" s="39" t="str">
        <f>INDEX('MO Store'!F:F,MATCH('Week Wise OT Hours'!$G765,'MO Store'!$A:$A,0))</f>
        <v>No SD</v>
      </c>
      <c r="C765" s="39" t="str">
        <f>INDEX('MO Store'!G:G,MATCH('Week Wise OT Hours'!$G765,'MO Store'!$A:$A,0))</f>
        <v>North Carolina Market - No TM</v>
      </c>
      <c r="D765" s="39" t="str">
        <f>INDEX('MO Store'!E:E,MATCH('Week Wise OT Hours'!$G765,'MO Store'!$A:$A,0))</f>
        <v>Brittanie Braggs</v>
      </c>
      <c r="E765" s="39" t="str">
        <f>INDEX('MO Store'!B:B,MATCH('Week Wise OT Hours'!$G765,'MO Store'!$A:$A,0))</f>
        <v>North Carolina</v>
      </c>
      <c r="F765" s="39" t="str">
        <f>INDEX('MO Store'!C:C,MATCH('Week Wise OT Hours'!$G765,'MO Store'!$A:$A,0))</f>
        <v>Reidsville Rd</v>
      </c>
      <c r="G765" s="38">
        <v>220742</v>
      </c>
      <c r="H765" s="40" t="str">
        <f>INDEX('MO Store'!I:I,MATCH('Week Wise OT Hours'!$G765,'MO Store'!$A:$A,0))</f>
        <v>Focus</v>
      </c>
      <c r="I765" s="89" t="s">
        <v>1040</v>
      </c>
      <c r="J765" s="90" t="s">
        <v>2186</v>
      </c>
      <c r="K765" s="38">
        <v>0</v>
      </c>
      <c r="L765" s="39">
        <v>0</v>
      </c>
      <c r="M765" s="39">
        <v>0</v>
      </c>
      <c r="N765" s="39">
        <v>0</v>
      </c>
      <c r="O765" s="39">
        <v>0</v>
      </c>
      <c r="P765" s="39">
        <v>0</v>
      </c>
      <c r="Q765" s="39">
        <v>0</v>
      </c>
      <c r="R765" s="39">
        <v>0</v>
      </c>
      <c r="S765" s="39"/>
      <c r="T765" s="39">
        <v>0</v>
      </c>
      <c r="U765" s="39"/>
      <c r="V765" s="39"/>
      <c r="W765" s="39"/>
      <c r="X765" s="39"/>
      <c r="Y765" s="39"/>
      <c r="Z765" s="39"/>
      <c r="AA765" s="39"/>
      <c r="AB765" s="39"/>
      <c r="AC765" s="39"/>
      <c r="AD765" s="39"/>
    </row>
    <row r="766" spans="1:30" x14ac:dyDescent="0.25">
      <c r="A766" s="39" t="str">
        <f>INDEX('MO Store'!D:D,MATCH('Week Wise OT Hours'!$G766,'MO Store'!$A:$A,0))</f>
        <v>Anthony Galichet</v>
      </c>
      <c r="B766" s="39" t="str">
        <f>INDEX('MO Store'!F:F,MATCH('Week Wise OT Hours'!$G766,'MO Store'!$A:$A,0))</f>
        <v>Romio Hamdar</v>
      </c>
      <c r="C766" s="39" t="str">
        <f>INDEX('MO Store'!G:G,MATCH('Week Wise OT Hours'!$G766,'MO Store'!$A:$A,0))</f>
        <v>Suhail Ishaq</v>
      </c>
      <c r="D766" s="39" t="str">
        <f>INDEX('MO Store'!E:E,MATCH('Week Wise OT Hours'!$G766,'MO Store'!$A:$A,0))</f>
        <v>Brittanie Braggs</v>
      </c>
      <c r="E766" s="39" t="str">
        <f>INDEX('MO Store'!B:B,MATCH('Week Wise OT Hours'!$G766,'MO Store'!$A:$A,0))</f>
        <v>Houston North East</v>
      </c>
      <c r="F766" s="39" t="str">
        <f>INDEX('MO Store'!C:C,MATCH('Week Wise OT Hours'!$G766,'MO Store'!$A:$A,0))</f>
        <v>Missouri City</v>
      </c>
      <c r="G766" s="38">
        <v>174113</v>
      </c>
      <c r="H766" s="40" t="str">
        <f>INDEX('MO Store'!I:I,MATCH('Week Wise OT Hours'!$G766,'MO Store'!$A:$A,0))</f>
        <v>Regular</v>
      </c>
      <c r="I766" s="89" t="s">
        <v>936</v>
      </c>
      <c r="J766" s="90" t="s">
        <v>2188</v>
      </c>
      <c r="K766" s="38">
        <v>0</v>
      </c>
      <c r="L766" s="39">
        <v>0</v>
      </c>
      <c r="M766" s="39">
        <v>0</v>
      </c>
      <c r="N766" s="39">
        <v>0</v>
      </c>
      <c r="O766" s="39">
        <v>0</v>
      </c>
      <c r="P766" s="39">
        <v>0</v>
      </c>
      <c r="Q766" s="39">
        <v>1.36</v>
      </c>
      <c r="R766" s="39">
        <v>0</v>
      </c>
      <c r="S766" s="39"/>
      <c r="T766" s="39"/>
      <c r="U766" s="39"/>
      <c r="V766" s="39"/>
      <c r="W766" s="39"/>
      <c r="X766" s="39"/>
      <c r="Y766" s="39"/>
      <c r="Z766" s="39"/>
      <c r="AA766" s="39"/>
      <c r="AB766" s="39"/>
      <c r="AC766" s="39"/>
      <c r="AD766" s="39"/>
    </row>
    <row r="767" spans="1:30" x14ac:dyDescent="0.25">
      <c r="A767" s="39" t="str">
        <f>INDEX('MO Store'!D:D,MATCH('Week Wise OT Hours'!$G767,'MO Store'!$A:$A,0))</f>
        <v>Anthony Galichet</v>
      </c>
      <c r="B767" s="39" t="str">
        <f>INDEX('MO Store'!F:F,MATCH('Week Wise OT Hours'!$G767,'MO Store'!$A:$A,0))</f>
        <v>Romio Hamdar</v>
      </c>
      <c r="C767" s="39" t="str">
        <f>INDEX('MO Store'!G:G,MATCH('Week Wise OT Hours'!$G767,'MO Store'!$A:$A,0))</f>
        <v>Isreal Gomez- Level Up</v>
      </c>
      <c r="D767" s="39" t="str">
        <f>INDEX('MO Store'!E:E,MATCH('Week Wise OT Hours'!$G767,'MO Store'!$A:$A,0))</f>
        <v>Brittanie Braggs</v>
      </c>
      <c r="E767" s="39" t="str">
        <f>INDEX('MO Store'!B:B,MATCH('Week Wise OT Hours'!$G767,'MO Store'!$A:$A,0))</f>
        <v>Houston East</v>
      </c>
      <c r="F767" s="39" t="str">
        <f>INDEX('MO Store'!C:C,MATCH('Week Wise OT Hours'!$G767,'MO Store'!$A:$A,0))</f>
        <v>Deer Park</v>
      </c>
      <c r="G767" s="38">
        <v>209870</v>
      </c>
      <c r="H767" s="40" t="str">
        <f>INDEX('MO Store'!I:I,MATCH('Week Wise OT Hours'!$G767,'MO Store'!$A:$A,0))</f>
        <v>Regular</v>
      </c>
      <c r="I767" s="89" t="s">
        <v>1043</v>
      </c>
      <c r="J767" s="90" t="s">
        <v>2016</v>
      </c>
      <c r="K767" s="38">
        <v>12.47</v>
      </c>
      <c r="L767" s="39">
        <v>13.35</v>
      </c>
      <c r="M767" s="39">
        <v>5.03</v>
      </c>
      <c r="N767" s="39">
        <v>9.83</v>
      </c>
      <c r="O767" s="39">
        <v>6.77</v>
      </c>
      <c r="P767" s="39">
        <v>5.99</v>
      </c>
      <c r="Q767" s="39">
        <v>0.32</v>
      </c>
      <c r="R767" s="39">
        <v>0</v>
      </c>
      <c r="S767" s="39"/>
      <c r="T767" s="39"/>
      <c r="U767" s="39"/>
      <c r="V767" s="39"/>
      <c r="W767" s="39"/>
      <c r="X767" s="39"/>
      <c r="Y767" s="39"/>
      <c r="Z767" s="39"/>
      <c r="AA767" s="39"/>
      <c r="AB767" s="39"/>
      <c r="AC767" s="39"/>
      <c r="AD767" s="39"/>
    </row>
    <row r="768" spans="1:30" x14ac:dyDescent="0.25">
      <c r="A768" s="39" t="str">
        <f>INDEX('MO Store'!D:D,MATCH('Week Wise OT Hours'!$G768,'MO Store'!$A:$A,0))</f>
        <v>Anthony Galichet</v>
      </c>
      <c r="B768" s="39" t="str">
        <f>INDEX('MO Store'!F:F,MATCH('Week Wise OT Hours'!$G768,'MO Store'!$A:$A,0))</f>
        <v>No SD</v>
      </c>
      <c r="C768" s="39" t="str">
        <f>INDEX('MO Store'!G:G,MATCH('Week Wise OT Hours'!$G768,'MO Store'!$A:$A,0))</f>
        <v>North Carolina Market - No TM</v>
      </c>
      <c r="D768" s="39" t="str">
        <f>INDEX('MO Store'!E:E,MATCH('Week Wise OT Hours'!$G768,'MO Store'!$A:$A,0))</f>
        <v>Brittanie Braggs</v>
      </c>
      <c r="E768" s="39" t="str">
        <f>INDEX('MO Store'!B:B,MATCH('Week Wise OT Hours'!$G768,'MO Store'!$A:$A,0))</f>
        <v>North Carolina</v>
      </c>
      <c r="F768" s="39" t="str">
        <f>INDEX('MO Store'!C:C,MATCH('Week Wise OT Hours'!$G768,'MO Store'!$A:$A,0))</f>
        <v>Winterville NC</v>
      </c>
      <c r="G768" s="38">
        <v>177547</v>
      </c>
      <c r="H768" s="40" t="str">
        <f>INDEX('MO Store'!I:I,MATCH('Week Wise OT Hours'!$G768,'MO Store'!$A:$A,0))</f>
        <v>Regular</v>
      </c>
      <c r="I768" s="89" t="s">
        <v>952</v>
      </c>
      <c r="J768" s="90" t="s">
        <v>2077</v>
      </c>
      <c r="K768" s="38">
        <v>0</v>
      </c>
      <c r="L768" s="39">
        <v>0</v>
      </c>
      <c r="M768" s="39">
        <v>0</v>
      </c>
      <c r="N768" s="39">
        <v>0</v>
      </c>
      <c r="O768" s="39">
        <v>0</v>
      </c>
      <c r="P768" s="39">
        <v>0</v>
      </c>
      <c r="Q768" s="39">
        <v>7.0000000000000007E-2</v>
      </c>
      <c r="R768" s="39">
        <v>0</v>
      </c>
      <c r="S768" s="39"/>
      <c r="T768" s="39"/>
      <c r="U768" s="39"/>
      <c r="V768" s="39"/>
      <c r="W768" s="39"/>
      <c r="X768" s="39"/>
      <c r="Y768" s="39"/>
      <c r="Z768" s="39"/>
      <c r="AA768" s="39"/>
      <c r="AB768" s="39"/>
      <c r="AC768" s="39"/>
      <c r="AD768" s="39"/>
    </row>
    <row r="769" spans="1:30" x14ac:dyDescent="0.25">
      <c r="A769" s="39" t="str">
        <f>INDEX('MO Store'!D:D,MATCH('Week Wise OT Hours'!$G769,'MO Store'!$A:$A,0))</f>
        <v>Anthony Galichet</v>
      </c>
      <c r="B769" s="39" t="str">
        <f>INDEX('MO Store'!F:F,MATCH('Week Wise OT Hours'!$G769,'MO Store'!$A:$A,0))</f>
        <v>No SD</v>
      </c>
      <c r="C769" s="39" t="str">
        <f>INDEX('MO Store'!G:G,MATCH('Week Wise OT Hours'!$G769,'MO Store'!$A:$A,0))</f>
        <v>Jayme Roraff</v>
      </c>
      <c r="D769" s="39" t="str">
        <f>INDEX('MO Store'!E:E,MATCH('Week Wise OT Hours'!$G769,'MO Store'!$A:$A,0))</f>
        <v>Brittanie Braggs</v>
      </c>
      <c r="E769" s="39" t="str">
        <f>INDEX('MO Store'!B:B,MATCH('Week Wise OT Hours'!$G769,'MO Store'!$A:$A,0))</f>
        <v>Wisconsin West</v>
      </c>
      <c r="F769" s="39" t="str">
        <f>INDEX('MO Store'!C:C,MATCH('Week Wise OT Hours'!$G769,'MO Store'!$A:$A,0))</f>
        <v>Onalaska</v>
      </c>
      <c r="G769" s="38">
        <v>180225</v>
      </c>
      <c r="H769" s="40" t="str">
        <f>INDEX('MO Store'!I:I,MATCH('Week Wise OT Hours'!$G769,'MO Store'!$A:$A,0))</f>
        <v>Flagship</v>
      </c>
      <c r="I769" s="89" t="s">
        <v>1031</v>
      </c>
      <c r="J769" s="90" t="s">
        <v>2007</v>
      </c>
      <c r="K769" s="38">
        <v>0</v>
      </c>
      <c r="L769" s="39">
        <v>0.79</v>
      </c>
      <c r="M769" s="39">
        <v>0</v>
      </c>
      <c r="N769" s="39">
        <v>0</v>
      </c>
      <c r="O769" s="39">
        <v>0</v>
      </c>
      <c r="P769" s="39">
        <v>1.1000000000000001</v>
      </c>
      <c r="Q769" s="39">
        <v>1.93</v>
      </c>
      <c r="R769" s="39">
        <v>0</v>
      </c>
      <c r="S769" s="39"/>
      <c r="T769" s="39"/>
      <c r="U769" s="39"/>
      <c r="V769" s="39"/>
      <c r="W769" s="39"/>
      <c r="X769" s="39"/>
      <c r="Y769" s="39"/>
      <c r="Z769" s="39"/>
      <c r="AA769" s="39"/>
      <c r="AB769" s="39"/>
      <c r="AC769" s="39"/>
      <c r="AD769" s="39"/>
    </row>
    <row r="770" spans="1:30" x14ac:dyDescent="0.25">
      <c r="A770" s="39" t="str">
        <f>INDEX('MO Store'!D:D,MATCH('Week Wise OT Hours'!$G770,'MO Store'!$A:$A,0))</f>
        <v>Anthony Galichet</v>
      </c>
      <c r="B770" s="39" t="str">
        <f>INDEX('MO Store'!F:F,MATCH('Week Wise OT Hours'!$G770,'MO Store'!$A:$A,0))</f>
        <v>Romio Hamdar</v>
      </c>
      <c r="C770" s="39" t="str">
        <f>INDEX('MO Store'!G:G,MATCH('Week Wise OT Hours'!$G770,'MO Store'!$A:$A,0))</f>
        <v>Carlos Ayala-Level Up</v>
      </c>
      <c r="D770" s="39" t="str">
        <f>INDEX('MO Store'!E:E,MATCH('Week Wise OT Hours'!$G770,'MO Store'!$A:$A,0))</f>
        <v>Brittanie Braggs</v>
      </c>
      <c r="E770" s="39" t="str">
        <f>INDEX('MO Store'!B:B,MATCH('Week Wise OT Hours'!$G770,'MO Store'!$A:$A,0))</f>
        <v>Houston South West</v>
      </c>
      <c r="F770" s="39" t="str">
        <f>INDEX('MO Store'!C:C,MATCH('Week Wise OT Hours'!$G770,'MO Store'!$A:$A,0))</f>
        <v>Kingsbridge</v>
      </c>
      <c r="G770" s="38">
        <v>209862</v>
      </c>
      <c r="H770" s="40" t="str">
        <f>INDEX('MO Store'!I:I,MATCH('Week Wise OT Hours'!$G770,'MO Store'!$A:$A,0))</f>
        <v>Regular</v>
      </c>
      <c r="I770" s="89" t="s">
        <v>1025</v>
      </c>
      <c r="J770" s="90" t="s">
        <v>2095</v>
      </c>
      <c r="K770" s="38">
        <v>0.87</v>
      </c>
      <c r="L770" s="39">
        <v>0</v>
      </c>
      <c r="M770" s="39">
        <v>0</v>
      </c>
      <c r="N770" s="39">
        <v>0</v>
      </c>
      <c r="O770" s="39">
        <v>0</v>
      </c>
      <c r="P770" s="39">
        <v>0.37</v>
      </c>
      <c r="Q770" s="39">
        <v>0</v>
      </c>
      <c r="R770" s="39">
        <v>0</v>
      </c>
      <c r="S770" s="39"/>
      <c r="T770" s="39"/>
      <c r="U770" s="39"/>
      <c r="V770" s="39"/>
      <c r="W770" s="39"/>
      <c r="X770" s="39"/>
      <c r="Y770" s="39"/>
      <c r="Z770" s="39"/>
      <c r="AA770" s="39"/>
      <c r="AB770" s="39"/>
      <c r="AC770" s="39"/>
      <c r="AD770" s="39"/>
    </row>
    <row r="771" spans="1:30" x14ac:dyDescent="0.25">
      <c r="A771" s="39" t="str">
        <f>INDEX('MO Store'!D:D,MATCH('Week Wise OT Hours'!$G771,'MO Store'!$A:$A,0))</f>
        <v>Anthony Galichet</v>
      </c>
      <c r="B771" s="39" t="str">
        <f>INDEX('MO Store'!F:F,MATCH('Week Wise OT Hours'!$G771,'MO Store'!$A:$A,0))</f>
        <v>Romio Hamdar</v>
      </c>
      <c r="C771" s="39" t="str">
        <f>INDEX('MO Store'!G:G,MATCH('Week Wise OT Hours'!$G771,'MO Store'!$A:$A,0))</f>
        <v>Veronica Ramos</v>
      </c>
      <c r="D771" s="39" t="str">
        <f>INDEX('MO Store'!E:E,MATCH('Week Wise OT Hours'!$G771,'MO Store'!$A:$A,0))</f>
        <v>Brittanie Braggs</v>
      </c>
      <c r="E771" s="39" t="str">
        <f>INDEX('MO Store'!B:B,MATCH('Week Wise OT Hours'!$G771,'MO Store'!$A:$A,0))</f>
        <v>San Antonio/Laredo</v>
      </c>
      <c r="F771" s="39" t="str">
        <f>INDEX('MO Store'!C:C,MATCH('Week Wise OT Hours'!$G771,'MO Store'!$A:$A,0))</f>
        <v>DEL RIO</v>
      </c>
      <c r="G771" s="38">
        <v>207754</v>
      </c>
      <c r="H771" s="40" t="str">
        <f>INDEX('MO Store'!I:I,MATCH('Week Wise OT Hours'!$G771,'MO Store'!$A:$A,0))</f>
        <v>Flagship</v>
      </c>
      <c r="I771" s="89" t="s">
        <v>1015</v>
      </c>
      <c r="J771" s="90" t="s">
        <v>2041</v>
      </c>
      <c r="K771" s="38">
        <v>0</v>
      </c>
      <c r="L771" s="39">
        <v>0</v>
      </c>
      <c r="M771" s="39">
        <v>0</v>
      </c>
      <c r="N771" s="39">
        <v>0</v>
      </c>
      <c r="O771" s="39">
        <v>1.01</v>
      </c>
      <c r="P771" s="39">
        <v>0</v>
      </c>
      <c r="Q771" s="39">
        <v>0</v>
      </c>
      <c r="R771" s="39">
        <v>0</v>
      </c>
      <c r="S771" s="39"/>
      <c r="T771" s="39"/>
      <c r="U771" s="39"/>
      <c r="V771" s="39"/>
      <c r="W771" s="39"/>
      <c r="X771" s="39"/>
      <c r="Y771" s="39"/>
      <c r="Z771" s="39"/>
      <c r="AA771" s="39"/>
      <c r="AB771" s="39"/>
      <c r="AC771" s="39"/>
      <c r="AD771" s="39"/>
    </row>
    <row r="772" spans="1:30" x14ac:dyDescent="0.25">
      <c r="A772" s="39" t="str">
        <f>INDEX('MO Store'!D:D,MATCH('Week Wise OT Hours'!$G772,'MO Store'!$A:$A,0))</f>
        <v>Anthony Galichet</v>
      </c>
      <c r="B772" s="39" t="str">
        <f>INDEX('MO Store'!F:F,MATCH('Week Wise OT Hours'!$G772,'MO Store'!$A:$A,0))</f>
        <v>Romio Hamdar</v>
      </c>
      <c r="C772" s="39" t="str">
        <f>INDEX('MO Store'!G:G,MATCH('Week Wise OT Hours'!$G772,'MO Store'!$A:$A,0))</f>
        <v>Colorado Market - No TM</v>
      </c>
      <c r="D772" s="39" t="str">
        <f>INDEX('MO Store'!E:E,MATCH('Week Wise OT Hours'!$G772,'MO Store'!$A:$A,0))</f>
        <v>Brittanie Braggs</v>
      </c>
      <c r="E772" s="39" t="str">
        <f>INDEX('MO Store'!B:B,MATCH('Week Wise OT Hours'!$G772,'MO Store'!$A:$A,0))</f>
        <v>Colorado</v>
      </c>
      <c r="F772" s="39" t="str">
        <f>INDEX('MO Store'!C:C,MATCH('Week Wise OT Hours'!$G772,'MO Store'!$A:$A,0))</f>
        <v>Grand View Market Place</v>
      </c>
      <c r="G772" s="38">
        <v>210924</v>
      </c>
      <c r="H772" s="40" t="str">
        <f>INDEX('MO Store'!I:I,MATCH('Week Wise OT Hours'!$G772,'MO Store'!$A:$A,0))</f>
        <v>Regular</v>
      </c>
      <c r="I772" s="89" t="s">
        <v>1035</v>
      </c>
      <c r="J772" s="90" t="s">
        <v>2074</v>
      </c>
      <c r="K772" s="38">
        <v>0</v>
      </c>
      <c r="L772" s="39">
        <v>3.76</v>
      </c>
      <c r="M772" s="39">
        <v>0</v>
      </c>
      <c r="N772" s="39">
        <v>6.48</v>
      </c>
      <c r="O772" s="39">
        <v>0.36</v>
      </c>
      <c r="P772" s="39">
        <v>0</v>
      </c>
      <c r="Q772" s="39">
        <v>0</v>
      </c>
      <c r="R772" s="39">
        <v>0</v>
      </c>
      <c r="S772" s="39"/>
      <c r="T772" s="39"/>
      <c r="U772" s="39"/>
      <c r="V772" s="39"/>
      <c r="W772" s="39"/>
      <c r="X772" s="39"/>
      <c r="Y772" s="39"/>
      <c r="Z772" s="39"/>
      <c r="AA772" s="39"/>
      <c r="AB772" s="39"/>
      <c r="AC772" s="39"/>
      <c r="AD772" s="39"/>
    </row>
    <row r="773" spans="1:30" x14ac:dyDescent="0.25">
      <c r="A773" s="39" t="str">
        <f>INDEX('MO Store'!D:D,MATCH('Week Wise OT Hours'!$G773,'MO Store'!$A:$A,0))</f>
        <v>Anthony Galichet</v>
      </c>
      <c r="B773" s="39" t="str">
        <f>INDEX('MO Store'!F:F,MATCH('Week Wise OT Hours'!$G773,'MO Store'!$A:$A,0))</f>
        <v>Romio Hamdar</v>
      </c>
      <c r="C773" s="39" t="str">
        <f>INDEX('MO Store'!G:G,MATCH('Week Wise OT Hours'!$G773,'MO Store'!$A:$A,0))</f>
        <v>Carlos Ayala-Level Up</v>
      </c>
      <c r="D773" s="39" t="str">
        <f>INDEX('MO Store'!E:E,MATCH('Week Wise OT Hours'!$G773,'MO Store'!$A:$A,0))</f>
        <v>Brittanie Braggs</v>
      </c>
      <c r="E773" s="39" t="str">
        <f>INDEX('MO Store'!B:B,MATCH('Week Wise OT Hours'!$G773,'MO Store'!$A:$A,0))</f>
        <v>Houston South West</v>
      </c>
      <c r="F773" s="39" t="str">
        <f>INDEX('MO Store'!C:C,MATCH('Week Wise OT Hours'!$G773,'MO Store'!$A:$A,0))</f>
        <v>Memorial Dr</v>
      </c>
      <c r="G773" s="38">
        <v>213409</v>
      </c>
      <c r="H773" s="40" t="str">
        <f>INDEX('MO Store'!I:I,MATCH('Week Wise OT Hours'!$G773,'MO Store'!$A:$A,0))</f>
        <v>Regular</v>
      </c>
      <c r="I773" s="89" t="s">
        <v>962</v>
      </c>
      <c r="J773" s="90" t="s">
        <v>1975</v>
      </c>
      <c r="K773" s="38">
        <v>0</v>
      </c>
      <c r="L773" s="39">
        <v>0</v>
      </c>
      <c r="M773" s="39">
        <v>0</v>
      </c>
      <c r="N773" s="39">
        <v>0</v>
      </c>
      <c r="O773" s="39">
        <v>0</v>
      </c>
      <c r="P773" s="39">
        <v>0</v>
      </c>
      <c r="Q773" s="39">
        <v>0</v>
      </c>
      <c r="R773" s="39">
        <v>0</v>
      </c>
      <c r="S773" s="39"/>
      <c r="T773" s="39"/>
      <c r="U773" s="39"/>
      <c r="V773" s="39"/>
      <c r="W773" s="39"/>
      <c r="X773" s="39"/>
      <c r="Y773" s="39"/>
      <c r="Z773" s="39"/>
      <c r="AA773" s="39"/>
      <c r="AB773" s="39"/>
      <c r="AC773" s="39"/>
      <c r="AD773" s="39"/>
    </row>
    <row r="774" spans="1:30" x14ac:dyDescent="0.25">
      <c r="A774" s="39" t="str">
        <f>INDEX('MO Store'!D:D,MATCH('Week Wise OT Hours'!$G774,'MO Store'!$A:$A,0))</f>
        <v>Anthony Galichet</v>
      </c>
      <c r="B774" s="39" t="str">
        <f>INDEX('MO Store'!F:F,MATCH('Week Wise OT Hours'!$G774,'MO Store'!$A:$A,0))</f>
        <v>No SD</v>
      </c>
      <c r="C774" s="39" t="str">
        <f>INDEX('MO Store'!G:G,MATCH('Week Wise OT Hours'!$G774,'MO Store'!$A:$A,0))</f>
        <v>Jayme Roraff</v>
      </c>
      <c r="D774" s="39" t="str">
        <f>INDEX('MO Store'!E:E,MATCH('Week Wise OT Hours'!$G774,'MO Store'!$A:$A,0))</f>
        <v>Brittanie Braggs</v>
      </c>
      <c r="E774" s="39" t="str">
        <f>INDEX('MO Store'!B:B,MATCH('Week Wise OT Hours'!$G774,'MO Store'!$A:$A,0))</f>
        <v>Wisconsin West</v>
      </c>
      <c r="F774" s="39" t="str">
        <f>INDEX('MO Store'!C:C,MATCH('Week Wise OT Hours'!$G774,'MO Store'!$A:$A,0))</f>
        <v>Richland Center</v>
      </c>
      <c r="G774" s="38">
        <v>240355</v>
      </c>
      <c r="H774" s="40" t="str">
        <f>INDEX('MO Store'!I:I,MATCH('Week Wise OT Hours'!$G774,'MO Store'!$A:$A,0))</f>
        <v>Regular</v>
      </c>
      <c r="I774" s="89" t="s">
        <v>801</v>
      </c>
      <c r="J774" s="90" t="s">
        <v>2183</v>
      </c>
      <c r="K774" s="38">
        <v>0</v>
      </c>
      <c r="L774" s="39">
        <v>0</v>
      </c>
      <c r="M774" s="39">
        <v>0</v>
      </c>
      <c r="N774" s="39">
        <v>0</v>
      </c>
      <c r="O774" s="39">
        <v>0.73</v>
      </c>
      <c r="P774" s="39">
        <v>0</v>
      </c>
      <c r="Q774" s="39">
        <v>0</v>
      </c>
      <c r="R774" s="39">
        <v>0</v>
      </c>
      <c r="S774" s="39"/>
      <c r="T774" s="39"/>
      <c r="U774" s="39"/>
      <c r="V774" s="39"/>
      <c r="W774" s="39"/>
      <c r="X774" s="39"/>
      <c r="Y774" s="39"/>
      <c r="Z774" s="39"/>
      <c r="AA774" s="39"/>
      <c r="AB774" s="39"/>
      <c r="AC774" s="39"/>
      <c r="AD774" s="39"/>
    </row>
    <row r="775" spans="1:30" x14ac:dyDescent="0.25">
      <c r="A775" s="39" t="str">
        <f>INDEX('MO Store'!D:D,MATCH('Week Wise OT Hours'!$G775,'MO Store'!$A:$A,0))</f>
        <v>Anthony Galichet</v>
      </c>
      <c r="B775" s="39" t="str">
        <f>INDEX('MO Store'!F:F,MATCH('Week Wise OT Hours'!$G775,'MO Store'!$A:$A,0))</f>
        <v>No SD</v>
      </c>
      <c r="C775" s="39" t="str">
        <f>INDEX('MO Store'!G:G,MATCH('Week Wise OT Hours'!$G775,'MO Store'!$A:$A,0))</f>
        <v>Jayme Roraff</v>
      </c>
      <c r="D775" s="39" t="str">
        <f>INDEX('MO Store'!E:E,MATCH('Week Wise OT Hours'!$G775,'MO Store'!$A:$A,0))</f>
        <v>Brittanie Braggs</v>
      </c>
      <c r="E775" s="39" t="str">
        <f>INDEX('MO Store'!B:B,MATCH('Week Wise OT Hours'!$G775,'MO Store'!$A:$A,0))</f>
        <v>Wisconsin West</v>
      </c>
      <c r="F775" s="39" t="str">
        <f>INDEX('MO Store'!C:C,MATCH('Week Wise OT Hours'!$G775,'MO Store'!$A:$A,0))</f>
        <v>Tomah Buan Street</v>
      </c>
      <c r="G775" s="38">
        <v>180228</v>
      </c>
      <c r="H775" s="40" t="str">
        <f>INDEX('MO Store'!I:I,MATCH('Week Wise OT Hours'!$G775,'MO Store'!$A:$A,0))</f>
        <v>Battleship</v>
      </c>
      <c r="I775" s="89" t="s">
        <v>1010</v>
      </c>
      <c r="J775" s="90" t="s">
        <v>1997</v>
      </c>
      <c r="K775" s="38">
        <v>0</v>
      </c>
      <c r="L775" s="39">
        <v>0</v>
      </c>
      <c r="M775" s="39">
        <v>0</v>
      </c>
      <c r="N775" s="39">
        <v>0.18</v>
      </c>
      <c r="O775" s="39">
        <v>0</v>
      </c>
      <c r="P775" s="39">
        <v>0</v>
      </c>
      <c r="Q775" s="39">
        <v>0</v>
      </c>
      <c r="R775" s="39">
        <v>0</v>
      </c>
      <c r="S775" s="39"/>
      <c r="T775" s="39"/>
      <c r="U775" s="39"/>
      <c r="V775" s="39"/>
      <c r="W775" s="39"/>
      <c r="X775" s="39"/>
      <c r="Y775" s="39"/>
      <c r="Z775" s="39"/>
      <c r="AA775" s="39"/>
      <c r="AB775" s="39"/>
      <c r="AC775" s="39"/>
      <c r="AD775" s="39"/>
    </row>
    <row r="776" spans="1:30" x14ac:dyDescent="0.25">
      <c r="A776" s="39" t="str">
        <f>INDEX('MO Store'!D:D,MATCH('Week Wise OT Hours'!$G776,'MO Store'!$A:$A,0))</f>
        <v>Anthony Galichet</v>
      </c>
      <c r="B776" s="39" t="str">
        <f>INDEX('MO Store'!F:F,MATCH('Week Wise OT Hours'!$G776,'MO Store'!$A:$A,0))</f>
        <v>Romio Hamdar</v>
      </c>
      <c r="C776" s="39" t="str">
        <f>INDEX('MO Store'!G:G,MATCH('Week Wise OT Hours'!$G776,'MO Store'!$A:$A,0))</f>
        <v>Veronica Ramos</v>
      </c>
      <c r="D776" s="39" t="str">
        <f>INDEX('MO Store'!E:E,MATCH('Week Wise OT Hours'!$G776,'MO Store'!$A:$A,0))</f>
        <v>Brittanie Braggs</v>
      </c>
      <c r="E776" s="39" t="str">
        <f>INDEX('MO Store'!B:B,MATCH('Week Wise OT Hours'!$G776,'MO Store'!$A:$A,0))</f>
        <v>San Antonio/Laredo</v>
      </c>
      <c r="F776" s="39" t="str">
        <f>INDEX('MO Store'!C:C,MATCH('Week Wise OT Hours'!$G776,'MO Store'!$A:$A,0))</f>
        <v>Laredo Crossing</v>
      </c>
      <c r="G776" s="38">
        <v>174067</v>
      </c>
      <c r="H776" s="40" t="str">
        <f>INDEX('MO Store'!I:I,MATCH('Week Wise OT Hours'!$G776,'MO Store'!$A:$A,0))</f>
        <v>Regular</v>
      </c>
      <c r="I776" s="89" t="s">
        <v>880</v>
      </c>
      <c r="J776" s="90" t="s">
        <v>2028</v>
      </c>
      <c r="K776" s="38">
        <v>0</v>
      </c>
      <c r="L776" s="39">
        <v>0</v>
      </c>
      <c r="M776" s="39">
        <v>0</v>
      </c>
      <c r="N776" s="39">
        <v>0.02</v>
      </c>
      <c r="O776" s="39">
        <v>0</v>
      </c>
      <c r="P776" s="39">
        <v>0</v>
      </c>
      <c r="Q776" s="39">
        <v>0</v>
      </c>
      <c r="R776" s="39">
        <v>0</v>
      </c>
      <c r="S776" s="39"/>
      <c r="T776" s="39"/>
      <c r="U776" s="39"/>
      <c r="V776" s="39"/>
      <c r="W776" s="39"/>
      <c r="X776" s="39"/>
      <c r="Y776" s="39"/>
      <c r="Z776" s="39"/>
      <c r="AA776" s="39"/>
      <c r="AB776" s="39"/>
      <c r="AC776" s="39"/>
      <c r="AD776" s="39"/>
    </row>
    <row r="777" spans="1:30" x14ac:dyDescent="0.25">
      <c r="A777" s="68" t="str">
        <f>INDEX('MO Store'!D:D,MATCH('Week Wise OT Hours'!$G777,'MO Store'!$A:$A,0))</f>
        <v>Anthony Galichet</v>
      </c>
      <c r="B777" s="68" t="str">
        <f>INDEX('MO Store'!F:F,MATCH('Week Wise OT Hours'!$G777,'MO Store'!$A:$A,0))</f>
        <v>Romio Hamdar</v>
      </c>
      <c r="C777" s="68" t="str">
        <f>INDEX('MO Store'!G:G,MATCH('Week Wise OT Hours'!$G777,'MO Store'!$A:$A,0))</f>
        <v>Colorado Market - No TM</v>
      </c>
      <c r="D777" s="68" t="str">
        <f>INDEX('MO Store'!E:E,MATCH('Week Wise OT Hours'!$G777,'MO Store'!$A:$A,0))</f>
        <v>Brittanie Braggs</v>
      </c>
      <c r="E777" s="68" t="str">
        <f>INDEX('MO Store'!B:B,MATCH('Week Wise OT Hours'!$G777,'MO Store'!$A:$A,0))</f>
        <v>Colorado</v>
      </c>
      <c r="F777" s="68" t="str">
        <f>INDEX('MO Store'!C:C,MATCH('Week Wise OT Hours'!$G777,'MO Store'!$A:$A,0))</f>
        <v>Fountain MESA ROAD</v>
      </c>
      <c r="G777" s="76">
        <v>178719</v>
      </c>
      <c r="H777" s="91" t="str">
        <f>INDEX('MO Store'!I:I,MATCH('Week Wise OT Hours'!$G777,'MO Store'!$A:$A,0))</f>
        <v>Battleship</v>
      </c>
      <c r="I777" s="92" t="s">
        <v>1017</v>
      </c>
      <c r="J777" s="90" t="s">
        <v>2113</v>
      </c>
      <c r="K777" s="38">
        <v>0</v>
      </c>
      <c r="L777" s="39">
        <v>0</v>
      </c>
      <c r="M777" s="68">
        <v>1.08</v>
      </c>
      <c r="N777" s="39">
        <v>0</v>
      </c>
      <c r="O777" s="39">
        <v>0</v>
      </c>
      <c r="P777" s="39">
        <v>0</v>
      </c>
      <c r="Q777" s="39">
        <v>0</v>
      </c>
      <c r="R777" s="39">
        <v>0</v>
      </c>
      <c r="S777" s="68"/>
      <c r="T777" s="68"/>
      <c r="U777" s="68"/>
      <c r="V777" s="68"/>
      <c r="W777" s="68"/>
      <c r="X777" s="68"/>
      <c r="Y777" s="68"/>
      <c r="Z777" s="68"/>
      <c r="AA777" s="68"/>
      <c r="AB777" s="68"/>
      <c r="AC777" s="68"/>
      <c r="AD777" s="68"/>
    </row>
    <row r="778" spans="1:30" x14ac:dyDescent="0.25">
      <c r="A778" s="68" t="str">
        <f>INDEX('MO Store'!D:D,MATCH('Week Wise OT Hours'!$G778,'MO Store'!$A:$A,0))</f>
        <v>Anthony Galichet</v>
      </c>
      <c r="B778" s="68" t="str">
        <f>INDEX('MO Store'!F:F,MATCH('Week Wise OT Hours'!$G778,'MO Store'!$A:$A,0))</f>
        <v>No SD</v>
      </c>
      <c r="C778" s="68" t="str">
        <f>INDEX('MO Store'!G:G,MATCH('Week Wise OT Hours'!$G778,'MO Store'!$A:$A,0))</f>
        <v>North Carolina Market - No TM</v>
      </c>
      <c r="D778" s="68" t="str">
        <f>INDEX('MO Store'!E:E,MATCH('Week Wise OT Hours'!$G778,'MO Store'!$A:$A,0))</f>
        <v>Brittanie Braggs</v>
      </c>
      <c r="E778" s="68" t="str">
        <f>INDEX('MO Store'!B:B,MATCH('Week Wise OT Hours'!$G778,'MO Store'!$A:$A,0))</f>
        <v>North Carolina</v>
      </c>
      <c r="F778" s="68" t="str">
        <f>INDEX('MO Store'!C:C,MATCH('Week Wise OT Hours'!$G778,'MO Store'!$A:$A,0))</f>
        <v>Winterville NC</v>
      </c>
      <c r="G778" s="76">
        <v>177547</v>
      </c>
      <c r="H778" s="91" t="str">
        <f>INDEX('MO Store'!I:I,MATCH('Week Wise OT Hours'!$G778,'MO Store'!$A:$A,0))</f>
        <v>Regular</v>
      </c>
      <c r="I778" s="92" t="s">
        <v>1050</v>
      </c>
      <c r="J778" s="90" t="s">
        <v>2125</v>
      </c>
      <c r="K778" s="38">
        <v>0</v>
      </c>
      <c r="L778" s="39">
        <v>0</v>
      </c>
      <c r="M778" s="68">
        <v>0.3</v>
      </c>
      <c r="N778" s="39">
        <v>0</v>
      </c>
      <c r="O778" s="39">
        <v>0</v>
      </c>
      <c r="P778" s="39">
        <v>0</v>
      </c>
      <c r="Q778" s="39">
        <v>0</v>
      </c>
      <c r="R778" s="39">
        <v>0</v>
      </c>
      <c r="S778" s="68"/>
      <c r="T778" s="68"/>
      <c r="U778" s="68"/>
      <c r="V778" s="68"/>
      <c r="W778" s="68"/>
      <c r="X778" s="68"/>
      <c r="Y778" s="68"/>
      <c r="Z778" s="68"/>
      <c r="AA778" s="68"/>
      <c r="AB778" s="68"/>
      <c r="AC778" s="68"/>
      <c r="AD778" s="68"/>
    </row>
    <row r="779" spans="1:30" x14ac:dyDescent="0.25">
      <c r="A779" s="68" t="str">
        <f>INDEX('MO Store'!D:D,MATCH('Week Wise OT Hours'!$G779,'MO Store'!$A:$A,0))</f>
        <v>Anthony Galichet</v>
      </c>
      <c r="B779" s="68" t="str">
        <f>INDEX('MO Store'!F:F,MATCH('Week Wise OT Hours'!$G779,'MO Store'!$A:$A,0))</f>
        <v>No SD</v>
      </c>
      <c r="C779" s="68" t="str">
        <f>INDEX('MO Store'!G:G,MATCH('Week Wise OT Hours'!$G779,'MO Store'!$A:$A,0))</f>
        <v>Jayme Roraff</v>
      </c>
      <c r="D779" s="68" t="str">
        <f>INDEX('MO Store'!E:E,MATCH('Week Wise OT Hours'!$G779,'MO Store'!$A:$A,0))</f>
        <v>Brittanie Braggs</v>
      </c>
      <c r="E779" s="68" t="str">
        <f>INDEX('MO Store'!B:B,MATCH('Week Wise OT Hours'!$G779,'MO Store'!$A:$A,0))</f>
        <v>Wisconsin West</v>
      </c>
      <c r="F779" s="68" t="str">
        <f>INDEX('MO Store'!C:C,MATCH('Week Wise OT Hours'!$G779,'MO Store'!$A:$A,0))</f>
        <v>Tomah Buan Street</v>
      </c>
      <c r="G779" s="76">
        <v>180228</v>
      </c>
      <c r="H779" s="91" t="str">
        <f>INDEX('MO Store'!I:I,MATCH('Week Wise OT Hours'!$G779,'MO Store'!$A:$A,0))</f>
        <v>Battleship</v>
      </c>
      <c r="I779" s="92" t="s">
        <v>1038</v>
      </c>
      <c r="J779" s="90" t="s">
        <v>1993</v>
      </c>
      <c r="K779" s="38">
        <v>0</v>
      </c>
      <c r="L779" s="39">
        <v>9.16</v>
      </c>
      <c r="M779" s="68">
        <v>0</v>
      </c>
      <c r="N779" s="39">
        <v>0</v>
      </c>
      <c r="O779" s="39">
        <v>0</v>
      </c>
      <c r="P779" s="39">
        <v>0</v>
      </c>
      <c r="Q779" s="39">
        <v>0</v>
      </c>
      <c r="R779" s="39">
        <v>0</v>
      </c>
      <c r="S779" s="68"/>
      <c r="T779" s="68"/>
      <c r="U779" s="68"/>
      <c r="V779" s="68"/>
      <c r="W779" s="68"/>
      <c r="X779" s="68"/>
      <c r="Y779" s="68"/>
      <c r="Z779" s="68"/>
      <c r="AA779" s="68"/>
      <c r="AB779" s="68"/>
      <c r="AC779" s="68"/>
      <c r="AD779" s="68"/>
    </row>
    <row r="780" spans="1:30" x14ac:dyDescent="0.25">
      <c r="A780" s="88" t="str">
        <f>INDEX('MO Store'!D:D,MATCH('Week Wise OT Hours'!$G780,'MO Store'!$A:$A,0))</f>
        <v>Anthony Galichet</v>
      </c>
      <c r="B780" s="88" t="str">
        <f>INDEX('MO Store'!F:F,MATCH('Week Wise OT Hours'!$G780,'MO Store'!$A:$A,0))</f>
        <v>No SD</v>
      </c>
      <c r="C780" s="88" t="str">
        <f>INDEX('MO Store'!G:G,MATCH('Week Wise OT Hours'!$G780,'MO Store'!$A:$A,0))</f>
        <v>Susu Leong</v>
      </c>
      <c r="D780" s="88" t="str">
        <f>INDEX('MO Store'!E:E,MATCH('Week Wise OT Hours'!$G780,'MO Store'!$A:$A,0))</f>
        <v>Brittanie Braggs</v>
      </c>
      <c r="E780" s="88" t="str">
        <f>INDEX('MO Store'!B:B,MATCH('Week Wise OT Hours'!$G780,'MO Store'!$A:$A,0))</f>
        <v>Arizona</v>
      </c>
      <c r="F780" s="88" t="str">
        <f>INDEX('MO Store'!C:C,MATCH('Week Wise OT Hours'!$G780,'MO Store'!$A:$A,0))</f>
        <v>Legacy Village</v>
      </c>
      <c r="G780" s="87">
        <v>178016</v>
      </c>
      <c r="H780" s="93" t="str">
        <f>INDEX('MO Store'!I:I,MATCH('Week Wise OT Hours'!$G780,'MO Store'!$A:$A,0))</f>
        <v>Regular</v>
      </c>
      <c r="I780" s="94" t="s">
        <v>1002</v>
      </c>
      <c r="J780" s="90" t="s">
        <v>2153</v>
      </c>
      <c r="K780" s="38">
        <v>0</v>
      </c>
      <c r="L780" s="39">
        <v>1.69</v>
      </c>
      <c r="M780" s="68">
        <v>0</v>
      </c>
      <c r="N780" s="39">
        <v>0</v>
      </c>
      <c r="O780" s="39">
        <v>0</v>
      </c>
      <c r="P780" s="39">
        <v>0</v>
      </c>
      <c r="Q780" s="39">
        <v>0</v>
      </c>
      <c r="R780" s="39">
        <v>0</v>
      </c>
      <c r="S780" s="88"/>
      <c r="T780" s="88"/>
      <c r="U780" s="88"/>
      <c r="V780" s="88"/>
      <c r="W780" s="88"/>
      <c r="X780" s="88"/>
      <c r="Y780" s="88"/>
      <c r="Z780" s="88"/>
      <c r="AA780" s="88"/>
      <c r="AB780" s="88"/>
      <c r="AC780" s="88"/>
      <c r="AD780" s="88"/>
    </row>
    <row r="781" spans="1:30" x14ac:dyDescent="0.25">
      <c r="A781" s="88" t="str">
        <f>INDEX('MO Store'!D:D,MATCH('Week Wise OT Hours'!$G781,'MO Store'!$A:$A,0))</f>
        <v>Anthony Galichet</v>
      </c>
      <c r="B781" s="88" t="str">
        <f>INDEX('MO Store'!F:F,MATCH('Week Wise OT Hours'!$G781,'MO Store'!$A:$A,0))</f>
        <v>No SD</v>
      </c>
      <c r="C781" s="88" t="str">
        <f>INDEX('MO Store'!G:G,MATCH('Week Wise OT Hours'!$G781,'MO Store'!$A:$A,0))</f>
        <v>Susu Leong</v>
      </c>
      <c r="D781" s="88" t="str">
        <f>INDEX('MO Store'!E:E,MATCH('Week Wise OT Hours'!$G781,'MO Store'!$A:$A,0))</f>
        <v>Brittanie Braggs</v>
      </c>
      <c r="E781" s="88" t="str">
        <f>INDEX('MO Store'!B:B,MATCH('Week Wise OT Hours'!$G781,'MO Store'!$A:$A,0))</f>
        <v>Arizona</v>
      </c>
      <c r="F781" s="88" t="str">
        <f>INDEX('MO Store'!C:C,MATCH('Week Wise OT Hours'!$G781,'MO Store'!$A:$A,0))</f>
        <v>Bethany Home</v>
      </c>
      <c r="G781" s="87">
        <v>216514</v>
      </c>
      <c r="H781" s="93" t="str">
        <f>INDEX('MO Store'!I:I,MATCH('Week Wise OT Hours'!$G781,'MO Store'!$A:$A,0))</f>
        <v>Regular</v>
      </c>
      <c r="I781" s="94" t="s">
        <v>1021</v>
      </c>
      <c r="J781" s="90" t="s">
        <v>2164</v>
      </c>
      <c r="K781" s="38">
        <v>0</v>
      </c>
      <c r="L781" s="39">
        <v>0.78</v>
      </c>
      <c r="M781" s="68">
        <v>0</v>
      </c>
      <c r="N781" s="39">
        <v>0</v>
      </c>
      <c r="O781" s="39">
        <v>0</v>
      </c>
      <c r="P781" s="39">
        <v>0</v>
      </c>
      <c r="Q781" s="39">
        <v>0</v>
      </c>
      <c r="R781" s="39">
        <v>0</v>
      </c>
      <c r="S781" s="88"/>
      <c r="T781" s="88"/>
      <c r="U781" s="88"/>
      <c r="V781" s="88"/>
      <c r="W781" s="88"/>
      <c r="X781" s="88"/>
      <c r="Y781" s="88"/>
      <c r="Z781" s="88"/>
      <c r="AA781" s="88"/>
      <c r="AB781" s="88"/>
      <c r="AC781" s="88"/>
      <c r="AD781" s="88"/>
    </row>
    <row r="782" spans="1:30" x14ac:dyDescent="0.25">
      <c r="A782" s="88" t="str">
        <f>INDEX('MO Store'!D:D,MATCH('Week Wise OT Hours'!$G782,'MO Store'!$A:$A,0))</f>
        <v>Anthony Galichet</v>
      </c>
      <c r="B782" s="88" t="str">
        <f>INDEX('MO Store'!F:F,MATCH('Week Wise OT Hours'!$G782,'MO Store'!$A:$A,0))</f>
        <v>Romio Hamdar</v>
      </c>
      <c r="C782" s="88" t="str">
        <f>INDEX('MO Store'!G:G,MATCH('Week Wise OT Hours'!$G782,'MO Store'!$A:$A,0))</f>
        <v>Isreal Gomez- Level Up</v>
      </c>
      <c r="D782" s="88" t="str">
        <f>INDEX('MO Store'!E:E,MATCH('Week Wise OT Hours'!$G782,'MO Store'!$A:$A,0))</f>
        <v>Brittanie Braggs</v>
      </c>
      <c r="E782" s="88" t="str">
        <f>INDEX('MO Store'!B:B,MATCH('Week Wise OT Hours'!$G782,'MO Store'!$A:$A,0))</f>
        <v>Houston East</v>
      </c>
      <c r="F782" s="88" t="str">
        <f>INDEX('MO Store'!C:C,MATCH('Week Wise OT Hours'!$G782,'MO Store'!$A:$A,0))</f>
        <v>Deer Park</v>
      </c>
      <c r="G782" s="87">
        <v>209870</v>
      </c>
      <c r="H782" s="93" t="str">
        <f>INDEX('MO Store'!I:I,MATCH('Week Wise OT Hours'!$G782,'MO Store'!$A:$A,0))</f>
        <v>Regular</v>
      </c>
      <c r="I782" s="94" t="s">
        <v>1110</v>
      </c>
      <c r="J782" s="90" t="s">
        <v>2212</v>
      </c>
      <c r="K782" s="38">
        <v>0</v>
      </c>
      <c r="L782" s="40">
        <v>0.35</v>
      </c>
      <c r="M782" s="68">
        <v>0</v>
      </c>
      <c r="N782" s="39">
        <v>0</v>
      </c>
      <c r="O782" s="39">
        <v>0</v>
      </c>
      <c r="P782" s="39">
        <v>0</v>
      </c>
      <c r="Q782" s="39">
        <v>0</v>
      </c>
      <c r="R782" s="39">
        <v>0</v>
      </c>
      <c r="S782" s="88"/>
      <c r="T782" s="88"/>
      <c r="U782" s="88"/>
      <c r="V782" s="88"/>
      <c r="W782" s="88"/>
      <c r="X782" s="88"/>
      <c r="Y782" s="88"/>
      <c r="Z782" s="88"/>
      <c r="AA782" s="88"/>
      <c r="AB782" s="88"/>
      <c r="AC782" s="88"/>
      <c r="AD782" s="88"/>
    </row>
    <row r="783" spans="1:30" x14ac:dyDescent="0.25">
      <c r="A783" s="88" t="str">
        <f>INDEX('MO Store'!D:D,MATCH('Week Wise OT Hours'!$G783,'MO Store'!$A:$A,0))</f>
        <v>Anthony Galichet</v>
      </c>
      <c r="B783" s="88" t="str">
        <f>INDEX('MO Store'!F:F,MATCH('Week Wise OT Hours'!$G783,'MO Store'!$A:$A,0))</f>
        <v>No SD</v>
      </c>
      <c r="C783" s="88" t="str">
        <f>INDEX('MO Store'!G:G,MATCH('Week Wise OT Hours'!$G783,'MO Store'!$A:$A,0))</f>
        <v>Jayme Roraff</v>
      </c>
      <c r="D783" s="88" t="str">
        <f>INDEX('MO Store'!E:E,MATCH('Week Wise OT Hours'!$G783,'MO Store'!$A:$A,0))</f>
        <v>Brittanie Braggs</v>
      </c>
      <c r="E783" s="88" t="str">
        <f>INDEX('MO Store'!B:B,MATCH('Week Wise OT Hours'!$G783,'MO Store'!$A:$A,0))</f>
        <v>Wisconsin West</v>
      </c>
      <c r="F783" s="88" t="str">
        <f>INDEX('MO Store'!C:C,MATCH('Week Wise OT Hours'!$G783,'MO Store'!$A:$A,0))</f>
        <v>APPLETON</v>
      </c>
      <c r="G783" s="87">
        <v>207757</v>
      </c>
      <c r="H783" s="117" t="str">
        <f>INDEX('MO Store'!I:I,MATCH('Week Wise OT Hours'!$G783,'MO Store'!$A:$A,0))</f>
        <v>Battleship</v>
      </c>
      <c r="I783" s="118" t="s">
        <v>1323</v>
      </c>
      <c r="J783" s="90" t="s">
        <v>2228</v>
      </c>
      <c r="K783" s="38">
        <v>0</v>
      </c>
      <c r="L783" s="93">
        <v>6.84</v>
      </c>
      <c r="M783" s="68">
        <v>0</v>
      </c>
      <c r="N783" s="39">
        <v>0</v>
      </c>
      <c r="O783" s="39">
        <v>0</v>
      </c>
      <c r="P783" s="39">
        <v>0</v>
      </c>
      <c r="Q783" s="39">
        <v>0</v>
      </c>
      <c r="R783" s="39">
        <v>0</v>
      </c>
      <c r="S783" s="88"/>
      <c r="T783" s="88"/>
      <c r="U783" s="88"/>
      <c r="V783" s="88"/>
      <c r="W783" s="88"/>
      <c r="X783" s="88"/>
      <c r="Y783" s="88"/>
      <c r="Z783" s="88"/>
      <c r="AA783" s="88"/>
      <c r="AB783" s="88"/>
      <c r="AC783" s="88"/>
      <c r="AD783" s="88"/>
    </row>
    <row r="784" spans="1:30" x14ac:dyDescent="0.25">
      <c r="A784" s="88" t="str">
        <f>INDEX('MO Store'!D:D,MATCH('Week Wise OT Hours'!$G784,'MO Store'!$A:$A,0))</f>
        <v>Anthony Galichet</v>
      </c>
      <c r="B784" s="88" t="str">
        <f>INDEX('MO Store'!F:F,MATCH('Week Wise OT Hours'!$G784,'MO Store'!$A:$A,0))</f>
        <v>No SD</v>
      </c>
      <c r="C784" s="88" t="str">
        <f>INDEX('MO Store'!G:G,MATCH('Week Wise OT Hours'!$G784,'MO Store'!$A:$A,0))</f>
        <v>Susu Leong</v>
      </c>
      <c r="D784" s="88" t="str">
        <f>INDEX('MO Store'!E:E,MATCH('Week Wise OT Hours'!$G784,'MO Store'!$A:$A,0))</f>
        <v>Brittanie Braggs</v>
      </c>
      <c r="E784" s="88" t="str">
        <f>INDEX('MO Store'!B:B,MATCH('Week Wise OT Hours'!$G784,'MO Store'!$A:$A,0))</f>
        <v>Arizona</v>
      </c>
      <c r="F784" s="88" t="str">
        <f>INDEX('MO Store'!C:C,MATCH('Week Wise OT Hours'!$G784,'MO Store'!$A:$A,0))</f>
        <v>Old Vail Plaza</v>
      </c>
      <c r="G784" s="87">
        <v>222262</v>
      </c>
      <c r="H784" s="117" t="str">
        <f>INDEX('MO Store'!I:I,MATCH('Week Wise OT Hours'!$G784,'MO Store'!$A:$A,0))</f>
        <v>Regular</v>
      </c>
      <c r="I784" s="118" t="s">
        <v>1073</v>
      </c>
      <c r="J784" s="90" t="s">
        <v>2166</v>
      </c>
      <c r="K784" s="38">
        <v>0.26</v>
      </c>
      <c r="L784" s="93">
        <v>0</v>
      </c>
      <c r="M784" s="68"/>
      <c r="N784" s="39"/>
      <c r="O784" s="39"/>
      <c r="P784" s="39"/>
      <c r="Q784" s="39"/>
      <c r="R784" s="39"/>
      <c r="S784" s="88"/>
      <c r="T784" s="88"/>
      <c r="U784" s="88"/>
      <c r="V784" s="88"/>
      <c r="W784" s="88"/>
      <c r="X784" s="88"/>
      <c r="Y784" s="88"/>
      <c r="Z784" s="88"/>
      <c r="AA784" s="88"/>
      <c r="AB784" s="88"/>
      <c r="AC784" s="88"/>
      <c r="AD784" s="88"/>
    </row>
    <row r="785" spans="1:30" x14ac:dyDescent="0.25">
      <c r="A785" s="88" t="str">
        <f>INDEX('MO Store'!D:D,MATCH('Week Wise OT Hours'!$G785,'MO Store'!$A:$A,0))</f>
        <v>Anthony Galichet</v>
      </c>
      <c r="B785" s="88" t="str">
        <f>INDEX('MO Store'!F:F,MATCH('Week Wise OT Hours'!$G785,'MO Store'!$A:$A,0))</f>
        <v>Romio Hamdar</v>
      </c>
      <c r="C785" s="88" t="str">
        <f>INDEX('MO Store'!G:G,MATCH('Week Wise OT Hours'!$G785,'MO Store'!$A:$A,0))</f>
        <v>Veronica Ramos</v>
      </c>
      <c r="D785" s="88" t="str">
        <f>INDEX('MO Store'!E:E,MATCH('Week Wise OT Hours'!$G785,'MO Store'!$A:$A,0))</f>
        <v>Brittanie Braggs</v>
      </c>
      <c r="E785" s="88" t="str">
        <f>INDEX('MO Store'!B:B,MATCH('Week Wise OT Hours'!$G785,'MO Store'!$A:$A,0))</f>
        <v>San Antonio/Laredo</v>
      </c>
      <c r="F785" s="88" t="str">
        <f>INDEX('MO Store'!C:C,MATCH('Week Wise OT Hours'!$G785,'MO Store'!$A:$A,0))</f>
        <v>San Pedro</v>
      </c>
      <c r="G785" s="87">
        <v>215746</v>
      </c>
      <c r="H785" s="117" t="str">
        <f>INDEX('MO Store'!I:I,MATCH('Week Wise OT Hours'!$G785,'MO Store'!$A:$A,0))</f>
        <v>Flagship</v>
      </c>
      <c r="I785" s="118" t="s">
        <v>1067</v>
      </c>
      <c r="J785" s="90" t="s">
        <v>2218</v>
      </c>
      <c r="K785" s="38">
        <v>0.17</v>
      </c>
      <c r="L785" s="93">
        <v>0</v>
      </c>
      <c r="M785" s="68"/>
      <c r="N785" s="39"/>
      <c r="O785" s="39"/>
      <c r="P785" s="39"/>
      <c r="Q785" s="39"/>
      <c r="R785" s="39"/>
      <c r="S785" s="88"/>
      <c r="T785" s="88"/>
      <c r="U785" s="88"/>
      <c r="V785" s="88"/>
      <c r="W785" s="88"/>
      <c r="X785" s="88"/>
      <c r="Y785" s="88"/>
      <c r="Z785" s="88"/>
      <c r="AA785" s="88"/>
      <c r="AB785" s="88"/>
      <c r="AC785" s="88"/>
      <c r="AD785" s="88"/>
    </row>
  </sheetData>
  <phoneticPr fontId="28" type="noConversion"/>
  <conditionalFormatting sqref="I2:I785">
    <cfRule type="duplicateValues" dxfId="7" priority="1434"/>
  </conditionalFormatting>
  <conditionalFormatting sqref="I3:I785">
    <cfRule type="duplicateValues" dxfId="6" priority="1"/>
  </conditionalFormatting>
  <conditionalFormatting sqref="I5:I452">
    <cfRule type="duplicateValues" dxfId="5" priority="1432"/>
  </conditionalFormatting>
  <conditionalFormatting sqref="I682:I684">
    <cfRule type="duplicateValues" dxfId="4" priority="4"/>
  </conditionalFormatting>
  <conditionalFormatting sqref="I685:I691">
    <cfRule type="duplicateValues" dxfId="3" priority="3"/>
  </conditionalFormatting>
  <conditionalFormatting sqref="I692:I694">
    <cfRule type="duplicateValues" dxfId="2" priority="2"/>
  </conditionalFormatting>
  <pageMargins left="0.7" right="0.7" top="0.75" bottom="0.75" header="0.3" footer="0.3"/>
  <pageSetup orientation="portrait" r:id="rId1"/>
  <ignoredErrors>
    <ignoredError sqref="R2:S2 T2:Z2" twoDigitTextYear="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B9C1-166D-4CA8-9F6C-CC88033E25BC}">
  <sheetPr>
    <tabColor theme="9" tint="-0.249977111117893"/>
  </sheetPr>
  <dimension ref="A5:AA4146"/>
  <sheetViews>
    <sheetView showGridLines="0" topLeftCell="A6" workbookViewId="0">
      <pane xSplit="5" ySplit="3" topLeftCell="F9" activePane="bottomRight" state="frozen"/>
      <selection activeCell="M10" sqref="M10"/>
      <selection pane="topRight" activeCell="M10" sqref="M10"/>
      <selection pane="bottomLeft" activeCell="M10" sqref="M10"/>
      <selection pane="bottomRight" activeCell="C8" sqref="C8"/>
    </sheetView>
  </sheetViews>
  <sheetFormatPr defaultRowHeight="15" outlineLevelCol="1" x14ac:dyDescent="0.25"/>
  <cols>
    <col min="1" max="1" width="18" hidden="1" customWidth="1" outlineLevel="1"/>
    <col min="2" max="2" width="30" hidden="1" customWidth="1" outlineLevel="1"/>
    <col min="3" max="3" width="19.28515625" bestFit="1" customWidth="1" collapsed="1"/>
    <col min="4" max="5" width="27.5703125" bestFit="1" customWidth="1"/>
    <col min="6" max="6" width="13.5703125" hidden="1" customWidth="1" outlineLevel="1"/>
    <col min="7" max="7" width="13" hidden="1" customWidth="1" outlineLevel="1"/>
    <col min="8" max="8" width="12.5703125" hidden="1" customWidth="1" outlineLevel="1"/>
    <col min="9" max="9" width="11" customWidth="1" collapsed="1"/>
    <col min="10" max="10" width="46.7109375" bestFit="1" customWidth="1"/>
    <col min="11" max="11" width="14.28515625" bestFit="1" customWidth="1"/>
    <col min="12" max="12" width="17.7109375" customWidth="1"/>
    <col min="13" max="13" width="12.7109375" bestFit="1" customWidth="1"/>
    <col min="14" max="14" width="11.85546875" bestFit="1" customWidth="1"/>
    <col min="15" max="15" width="12" bestFit="1" customWidth="1"/>
    <col min="16" max="16" width="14" customWidth="1"/>
    <col min="17" max="17" width="19.42578125" customWidth="1"/>
    <col min="18" max="18" width="20.7109375" customWidth="1"/>
    <col min="19" max="19" width="11.140625" bestFit="1" customWidth="1"/>
    <col min="20" max="20" width="18.7109375" customWidth="1"/>
    <col min="21" max="21" width="12.140625" customWidth="1"/>
    <col min="23" max="23" width="11" customWidth="1"/>
    <col min="24" max="24" width="15" customWidth="1"/>
    <col min="25" max="25" width="20.42578125" customWidth="1"/>
    <col min="26" max="26" width="21.7109375" customWidth="1"/>
    <col min="27" max="27" width="11.28515625" customWidth="1"/>
  </cols>
  <sheetData>
    <row r="5" spans="1:27" ht="15.75" thickBot="1" x14ac:dyDescent="0.3"/>
    <row r="6" spans="1:27" ht="16.5" thickBot="1" x14ac:dyDescent="0.3">
      <c r="K6" s="164" t="s">
        <v>24</v>
      </c>
      <c r="L6" s="166" t="s">
        <v>1918</v>
      </c>
      <c r="M6" s="167"/>
      <c r="N6" s="167"/>
      <c r="O6" s="167"/>
      <c r="P6" s="167"/>
      <c r="Q6" s="167"/>
      <c r="R6" s="167"/>
      <c r="S6" s="168"/>
      <c r="T6" s="169" t="s">
        <v>1514</v>
      </c>
      <c r="U6" s="170"/>
      <c r="V6" s="170"/>
      <c r="W6" s="170"/>
      <c r="X6" s="170"/>
      <c r="Y6" s="170"/>
      <c r="Z6" s="170"/>
      <c r="AA6" s="171"/>
    </row>
    <row r="7" spans="1:27" ht="19.5" thickBot="1" x14ac:dyDescent="0.3">
      <c r="A7" s="172" t="s">
        <v>1515</v>
      </c>
      <c r="B7" s="173"/>
      <c r="C7" s="173"/>
      <c r="D7" s="173"/>
      <c r="E7" s="173"/>
      <c r="F7" s="173"/>
      <c r="G7" s="173"/>
      <c r="H7" s="174"/>
      <c r="K7" s="165"/>
      <c r="L7" s="95">
        <f t="shared" ref="L7:AA7" si="0">SUBTOTAL(9,L9:L411)</f>
        <v>6652.2099999999991</v>
      </c>
      <c r="M7" s="95">
        <f t="shared" si="0"/>
        <v>7112.92</v>
      </c>
      <c r="N7" s="95">
        <f t="shared" si="0"/>
        <v>39.400000000000006</v>
      </c>
      <c r="O7" s="95">
        <f t="shared" si="0"/>
        <v>0</v>
      </c>
      <c r="P7" s="96">
        <f t="shared" si="0"/>
        <v>7152.3200000000006</v>
      </c>
      <c r="Q7" s="97">
        <f t="shared" si="0"/>
        <v>0</v>
      </c>
      <c r="R7" s="97">
        <f t="shared" si="0"/>
        <v>0</v>
      </c>
      <c r="S7" s="98">
        <f t="shared" si="0"/>
        <v>0</v>
      </c>
      <c r="T7" s="95">
        <f t="shared" si="0"/>
        <v>7604.7099999999991</v>
      </c>
      <c r="U7" s="95">
        <f t="shared" si="0"/>
        <v>7947.4199999999992</v>
      </c>
      <c r="V7" s="95">
        <f t="shared" si="0"/>
        <v>68.859999999999985</v>
      </c>
      <c r="W7" s="95">
        <f t="shared" si="0"/>
        <v>0</v>
      </c>
      <c r="X7" s="96">
        <f t="shared" si="0"/>
        <v>8016.2799999999979</v>
      </c>
      <c r="Y7" s="97">
        <f t="shared" si="0"/>
        <v>0</v>
      </c>
      <c r="Z7" s="97">
        <f t="shared" si="0"/>
        <v>0</v>
      </c>
      <c r="AA7" s="98">
        <f t="shared" si="0"/>
        <v>0</v>
      </c>
    </row>
    <row r="8" spans="1:27" ht="30.75" customHeight="1" thickBot="1" x14ac:dyDescent="0.3">
      <c r="A8" s="99" t="s">
        <v>8</v>
      </c>
      <c r="B8" s="100" t="s">
        <v>1516</v>
      </c>
      <c r="C8" s="100" t="s">
        <v>6</v>
      </c>
      <c r="D8" s="100" t="s">
        <v>1517</v>
      </c>
      <c r="E8" s="100" t="s">
        <v>1518</v>
      </c>
      <c r="F8" s="101" t="s">
        <v>1519</v>
      </c>
      <c r="G8" s="100" t="s">
        <v>1520</v>
      </c>
      <c r="H8" s="100" t="s">
        <v>1521</v>
      </c>
      <c r="I8" s="100" t="s">
        <v>1522</v>
      </c>
      <c r="J8" s="102" t="s">
        <v>5</v>
      </c>
      <c r="K8" s="103" t="s">
        <v>1118</v>
      </c>
      <c r="L8" s="104" t="s">
        <v>1523</v>
      </c>
      <c r="M8" s="105" t="s">
        <v>1524</v>
      </c>
      <c r="N8" s="106" t="s">
        <v>1525</v>
      </c>
      <c r="O8" s="105" t="s">
        <v>1526</v>
      </c>
      <c r="P8" s="105" t="s">
        <v>629</v>
      </c>
      <c r="Q8" s="105" t="s">
        <v>1053</v>
      </c>
      <c r="R8" s="105" t="s">
        <v>1527</v>
      </c>
      <c r="S8" s="107" t="s">
        <v>1528</v>
      </c>
      <c r="T8" s="108" t="s">
        <v>1529</v>
      </c>
      <c r="U8" s="108" t="s">
        <v>1530</v>
      </c>
      <c r="V8" s="108" t="s">
        <v>1531</v>
      </c>
      <c r="W8" s="108" t="s">
        <v>1532</v>
      </c>
      <c r="X8" s="108" t="s">
        <v>1533</v>
      </c>
      <c r="Y8" s="108" t="s">
        <v>1534</v>
      </c>
      <c r="Z8" s="108" t="s">
        <v>1535</v>
      </c>
      <c r="AA8" s="109" t="s">
        <v>1536</v>
      </c>
    </row>
    <row r="9" spans="1:27" ht="15.75" thickBot="1" x14ac:dyDescent="0.3">
      <c r="A9" s="110" t="str">
        <f>_xlfn.XLOOKUP(Table13[[#This Row],[Work UID]],'MO Store'!$A:$A,'MO Store'!F:F,,0)</f>
        <v>No SD</v>
      </c>
      <c r="B9" s="110" t="str">
        <f>_xlfn.XLOOKUP(Table13[[#This Row],[Work UID]],'MO Store'!$A:$A,'MO Store'!G:G,,0)</f>
        <v>Susu Leong</v>
      </c>
      <c r="C9" s="111" t="str">
        <f>_xlfn.XLOOKUP(Table13[[#This Row],[Work UID]],'MO Store'!$A:$A,'MO Store'!B:B,,0)</f>
        <v>Arizona</v>
      </c>
      <c r="D9" s="111" t="str">
        <f>_xlfn.XLOOKUP(Table13[[#This Row],[Home UID]],'MO Store'!$A:$A,'MO Store'!C:C,,0)</f>
        <v>VAL VISTA</v>
      </c>
      <c r="E9" s="111" t="str">
        <f>_xlfn.XLOOKUP(Table13[[#This Row],[Work UID]],'MO Store'!$A:$A,'MO Store'!C:C,,0)</f>
        <v>VAL VISTA</v>
      </c>
      <c r="F9" s="111" t="s">
        <v>1537</v>
      </c>
      <c r="G9" s="111">
        <v>176995</v>
      </c>
      <c r="H9" s="111">
        <v>176995</v>
      </c>
      <c r="I9" s="111" t="s">
        <v>742</v>
      </c>
      <c r="J9" s="111" t="s">
        <v>1921</v>
      </c>
      <c r="K9" s="112">
        <v>45737</v>
      </c>
      <c r="L9" s="84">
        <v>0</v>
      </c>
      <c r="M9" s="70">
        <v>8.0299999999999994</v>
      </c>
      <c r="N9" s="70">
        <v>0</v>
      </c>
      <c r="O9" s="70">
        <v>0</v>
      </c>
      <c r="P9" s="70">
        <f>SUM(M9:O9)</f>
        <v>8.0299999999999994</v>
      </c>
      <c r="Q9" s="70">
        <v>0</v>
      </c>
      <c r="R9" s="70">
        <v>0</v>
      </c>
      <c r="S9" s="72">
        <f>SUM(Q9:R9)</f>
        <v>0</v>
      </c>
      <c r="T9" s="110">
        <v>16</v>
      </c>
      <c r="U9" s="111">
        <v>13.799999999999999</v>
      </c>
      <c r="V9" s="111">
        <v>0</v>
      </c>
      <c r="W9" s="111">
        <v>0</v>
      </c>
      <c r="X9" s="111">
        <f>SUM(U9:W9)</f>
        <v>13.799999999999999</v>
      </c>
      <c r="Y9" s="111">
        <v>0</v>
      </c>
      <c r="Z9" s="111">
        <v>0</v>
      </c>
      <c r="AA9" s="113">
        <f>SUM(Y9:Z9)</f>
        <v>0</v>
      </c>
    </row>
    <row r="10" spans="1:27" ht="15.75" thickBot="1" x14ac:dyDescent="0.3">
      <c r="A10" s="110" t="str">
        <f>_xlfn.XLOOKUP(Table13[[#This Row],[Work UID]],'MO Store'!$A:$A,'MO Store'!F:F,,0)</f>
        <v>Romio Hamdar</v>
      </c>
      <c r="B10" s="110" t="str">
        <f>_xlfn.XLOOKUP(Table13[[#This Row],[Work UID]],'MO Store'!$A:$A,'MO Store'!G:G,,0)</f>
        <v>Carlos Ayala-Level Up</v>
      </c>
      <c r="C10" s="111" t="str">
        <f>_xlfn.XLOOKUP(Table13[[#This Row],[Work UID]],'MO Store'!$A:$A,'MO Store'!B:B,,0)</f>
        <v>Houston South West</v>
      </c>
      <c r="D10" s="111" t="str">
        <f>_xlfn.XLOOKUP(Table13[[#This Row],[Home UID]],'MO Store'!$A:$A,'MO Store'!C:C,,0)</f>
        <v>Rice Ave</v>
      </c>
      <c r="E10" s="111" t="str">
        <f>_xlfn.XLOOKUP(Table13[[#This Row],[Work UID]],'MO Store'!$A:$A,'MO Store'!C:C,,0)</f>
        <v>Rice Ave</v>
      </c>
      <c r="F10" s="111" t="s">
        <v>1538</v>
      </c>
      <c r="G10" s="111">
        <v>174112</v>
      </c>
      <c r="H10" s="111">
        <v>174112</v>
      </c>
      <c r="I10" s="111" t="s">
        <v>894</v>
      </c>
      <c r="J10" s="111" t="s">
        <v>1922</v>
      </c>
      <c r="K10" s="112">
        <v>45938</v>
      </c>
      <c r="L10" s="84">
        <v>39</v>
      </c>
      <c r="M10" s="70">
        <v>31</v>
      </c>
      <c r="N10" s="70">
        <v>0</v>
      </c>
      <c r="O10" s="70">
        <v>0</v>
      </c>
      <c r="P10" s="70">
        <f t="shared" ref="P10:P73" si="1">SUM(M10:O10)</f>
        <v>31</v>
      </c>
      <c r="Q10" s="70">
        <v>0</v>
      </c>
      <c r="R10" s="70">
        <v>0</v>
      </c>
      <c r="S10" s="72">
        <f t="shared" ref="S10:S73" si="2">SUM(Q10:R10)</f>
        <v>0</v>
      </c>
      <c r="T10" s="110">
        <v>20</v>
      </c>
      <c r="U10" s="111">
        <v>6.16</v>
      </c>
      <c r="V10" s="111">
        <v>0</v>
      </c>
      <c r="W10" s="111">
        <v>0</v>
      </c>
      <c r="X10" s="111">
        <f t="shared" ref="X10:X73" si="3">SUM(U10:W10)</f>
        <v>6.16</v>
      </c>
      <c r="Y10" s="111">
        <v>0</v>
      </c>
      <c r="Z10" s="111">
        <v>0</v>
      </c>
      <c r="AA10" s="113">
        <f t="shared" ref="AA10:AA73" si="4">SUM(Y10:Z10)</f>
        <v>0</v>
      </c>
    </row>
    <row r="11" spans="1:27" ht="15.75" thickBot="1" x14ac:dyDescent="0.3">
      <c r="A11" s="110" t="str">
        <f>_xlfn.XLOOKUP(Table13[[#This Row],[Work UID]],'MO Store'!$A:$A,'MO Store'!F:F,,0)</f>
        <v>Romio Hamdar</v>
      </c>
      <c r="B11" s="110" t="str">
        <f>_xlfn.XLOOKUP(Table13[[#This Row],[Work UID]],'MO Store'!$A:$A,'MO Store'!G:G,,0)</f>
        <v>Carlos Ayala-Level Up</v>
      </c>
      <c r="C11" s="111" t="str">
        <f>_xlfn.XLOOKUP(Table13[[#This Row],[Work UID]],'MO Store'!$A:$A,'MO Store'!B:B,,0)</f>
        <v>Houston South West</v>
      </c>
      <c r="D11" s="111" t="str">
        <f>_xlfn.XLOOKUP(Table13[[#This Row],[Home UID]],'MO Store'!$A:$A,'MO Store'!C:C,,0)</f>
        <v>Rice Ave</v>
      </c>
      <c r="E11" s="111" t="str">
        <f>_xlfn.XLOOKUP(Table13[[#This Row],[Work UID]],'MO Store'!$A:$A,'MO Store'!C:C,,0)</f>
        <v>Rice Ave</v>
      </c>
      <c r="F11" s="111" t="s">
        <v>1539</v>
      </c>
      <c r="G11" s="111">
        <v>174112</v>
      </c>
      <c r="H11" s="111">
        <v>174112</v>
      </c>
      <c r="I11" s="111" t="s">
        <v>1080</v>
      </c>
      <c r="J11" s="111" t="s">
        <v>1923</v>
      </c>
      <c r="K11" s="112">
        <v>46065</v>
      </c>
      <c r="L11" s="84">
        <v>32</v>
      </c>
      <c r="M11" s="70">
        <v>27.09</v>
      </c>
      <c r="N11" s="70">
        <v>0</v>
      </c>
      <c r="O11" s="70">
        <v>0</v>
      </c>
      <c r="P11" s="70">
        <f t="shared" si="1"/>
        <v>27.09</v>
      </c>
      <c r="Q11" s="70">
        <v>0</v>
      </c>
      <c r="R11" s="70">
        <v>0</v>
      </c>
      <c r="S11" s="72">
        <f t="shared" si="2"/>
        <v>0</v>
      </c>
      <c r="T11" s="110">
        <v>40</v>
      </c>
      <c r="U11" s="111">
        <v>32.380000000000003</v>
      </c>
      <c r="V11" s="111">
        <v>0</v>
      </c>
      <c r="W11" s="111">
        <v>0</v>
      </c>
      <c r="X11" s="111">
        <f t="shared" si="3"/>
        <v>32.380000000000003</v>
      </c>
      <c r="Y11" s="111">
        <v>0</v>
      </c>
      <c r="Z11" s="111">
        <v>0</v>
      </c>
      <c r="AA11" s="113">
        <f t="shared" si="4"/>
        <v>0</v>
      </c>
    </row>
    <row r="12" spans="1:27" ht="15.75" thickBot="1" x14ac:dyDescent="0.3">
      <c r="A12" s="110" t="str">
        <f>_xlfn.XLOOKUP(Table13[[#This Row],[Work UID]],'MO Store'!$A:$A,'MO Store'!F:F,,0)</f>
        <v>Romio Hamdar</v>
      </c>
      <c r="B12" s="110" t="str">
        <f>_xlfn.XLOOKUP(Table13[[#This Row],[Work UID]],'MO Store'!$A:$A,'MO Store'!G:G,,0)</f>
        <v>Veronica Ramos</v>
      </c>
      <c r="C12" s="111" t="str">
        <f>_xlfn.XLOOKUP(Table13[[#This Row],[Work UID]],'MO Store'!$A:$A,'MO Store'!B:B,,0)</f>
        <v>San Antonio/Laredo</v>
      </c>
      <c r="D12" s="111" t="str">
        <f>_xlfn.XLOOKUP(Table13[[#This Row],[Home UID]],'MO Store'!$A:$A,'MO Store'!C:C,,0)</f>
        <v>Wurzbach Road</v>
      </c>
      <c r="E12" s="111" t="str">
        <f>_xlfn.XLOOKUP(Table13[[#This Row],[Work UID]],'MO Store'!$A:$A,'MO Store'!C:C,,0)</f>
        <v>Wurzbach Road</v>
      </c>
      <c r="F12" s="111" t="s">
        <v>1540</v>
      </c>
      <c r="G12" s="111">
        <v>215745</v>
      </c>
      <c r="H12" s="111">
        <v>215745</v>
      </c>
      <c r="I12" s="111" t="s">
        <v>764</v>
      </c>
      <c r="J12" s="111" t="s">
        <v>1924</v>
      </c>
      <c r="K12" s="112">
        <v>45775</v>
      </c>
      <c r="L12" s="84">
        <v>33.83</v>
      </c>
      <c r="M12" s="70">
        <v>28.419999999999998</v>
      </c>
      <c r="N12" s="70">
        <v>0</v>
      </c>
      <c r="O12" s="70">
        <v>0</v>
      </c>
      <c r="P12" s="70">
        <f t="shared" si="1"/>
        <v>28.419999999999998</v>
      </c>
      <c r="Q12" s="70">
        <v>0</v>
      </c>
      <c r="R12" s="70">
        <v>0</v>
      </c>
      <c r="S12" s="72">
        <f t="shared" si="2"/>
        <v>0</v>
      </c>
      <c r="T12" s="110">
        <v>39.989999999999995</v>
      </c>
      <c r="U12" s="111">
        <v>34.72</v>
      </c>
      <c r="V12" s="111">
        <v>0</v>
      </c>
      <c r="W12" s="111">
        <v>0</v>
      </c>
      <c r="X12" s="111">
        <f t="shared" si="3"/>
        <v>34.72</v>
      </c>
      <c r="Y12" s="111">
        <v>0</v>
      </c>
      <c r="Z12" s="111">
        <v>0</v>
      </c>
      <c r="AA12" s="113">
        <f t="shared" si="4"/>
        <v>0</v>
      </c>
    </row>
    <row r="13" spans="1:27" ht="15.75" thickBot="1" x14ac:dyDescent="0.3">
      <c r="A13" s="110" t="str">
        <f>_xlfn.XLOOKUP(Table13[[#This Row],[Work UID]],'MO Store'!$A:$A,'MO Store'!F:F,,0)</f>
        <v>Romio Hamdar</v>
      </c>
      <c r="B13" s="110" t="str">
        <f>_xlfn.XLOOKUP(Table13[[#This Row],[Work UID]],'MO Store'!$A:$A,'MO Store'!G:G,,0)</f>
        <v>Suhail Ishaq</v>
      </c>
      <c r="C13" s="111" t="str">
        <f>_xlfn.XLOOKUP(Table13[[#This Row],[Work UID]],'MO Store'!$A:$A,'MO Store'!B:B,,0)</f>
        <v>Houston North East</v>
      </c>
      <c r="D13" s="111" t="str">
        <f>_xlfn.XLOOKUP(Table13[[#This Row],[Home UID]],'MO Store'!$A:$A,'MO Store'!C:C,,0)</f>
        <v>FUQUA Ave</v>
      </c>
      <c r="E13" s="111" t="str">
        <f>_xlfn.XLOOKUP(Table13[[#This Row],[Work UID]],'MO Store'!$A:$A,'MO Store'!C:C,,0)</f>
        <v>FUQUA Ave</v>
      </c>
      <c r="F13" s="111" t="s">
        <v>1541</v>
      </c>
      <c r="G13" s="111">
        <v>209867</v>
      </c>
      <c r="H13" s="111">
        <v>209867</v>
      </c>
      <c r="I13" s="111" t="s">
        <v>932</v>
      </c>
      <c r="J13" s="111" t="s">
        <v>1925</v>
      </c>
      <c r="K13" s="112">
        <v>45960</v>
      </c>
      <c r="L13" s="84">
        <v>0</v>
      </c>
      <c r="M13" s="70">
        <v>27.55</v>
      </c>
      <c r="N13" s="70">
        <v>0</v>
      </c>
      <c r="O13" s="70">
        <v>0</v>
      </c>
      <c r="P13" s="70">
        <f t="shared" si="1"/>
        <v>27.55</v>
      </c>
      <c r="Q13" s="70">
        <v>0</v>
      </c>
      <c r="R13" s="70">
        <v>0</v>
      </c>
      <c r="S13" s="72">
        <f t="shared" si="2"/>
        <v>0</v>
      </c>
      <c r="T13" s="110">
        <v>0</v>
      </c>
      <c r="U13" s="111">
        <v>35.75</v>
      </c>
      <c r="V13" s="111">
        <v>0</v>
      </c>
      <c r="W13" s="111">
        <v>0</v>
      </c>
      <c r="X13" s="111">
        <f t="shared" si="3"/>
        <v>35.75</v>
      </c>
      <c r="Y13" s="111">
        <v>0</v>
      </c>
      <c r="Z13" s="111">
        <v>0</v>
      </c>
      <c r="AA13" s="113">
        <f t="shared" si="4"/>
        <v>0</v>
      </c>
    </row>
    <row r="14" spans="1:27" ht="15.75" thickBot="1" x14ac:dyDescent="0.3">
      <c r="A14" s="110" t="str">
        <f>_xlfn.XLOOKUP(Table13[[#This Row],[Work UID]],'MO Store'!$A:$A,'MO Store'!F:F,,0)</f>
        <v>Romio Hamdar</v>
      </c>
      <c r="B14" s="110" t="str">
        <f>_xlfn.XLOOKUP(Table13[[#This Row],[Work UID]],'MO Store'!$A:$A,'MO Store'!G:G,,0)</f>
        <v>Suhail Ishaq</v>
      </c>
      <c r="C14" s="111" t="str">
        <f>_xlfn.XLOOKUP(Table13[[#This Row],[Work UID]],'MO Store'!$A:$A,'MO Store'!B:B,,0)</f>
        <v>Houston North East</v>
      </c>
      <c r="D14" s="111" t="str">
        <f>_xlfn.XLOOKUP(Table13[[#This Row],[Home UID]],'MO Store'!$A:$A,'MO Store'!C:C,,0)</f>
        <v>Texas City</v>
      </c>
      <c r="E14" s="111" t="str">
        <f>_xlfn.XLOOKUP(Table13[[#This Row],[Work UID]],'MO Store'!$A:$A,'MO Store'!C:C,,0)</f>
        <v>Texas City</v>
      </c>
      <c r="F14" s="111" t="s">
        <v>1542</v>
      </c>
      <c r="G14" s="111">
        <v>180413</v>
      </c>
      <c r="H14" s="111">
        <v>180413</v>
      </c>
      <c r="I14" s="111" t="s">
        <v>307</v>
      </c>
      <c r="J14" s="111" t="s">
        <v>1926</v>
      </c>
      <c r="K14" s="112">
        <v>44501</v>
      </c>
      <c r="L14" s="84">
        <v>0</v>
      </c>
      <c r="M14" s="70">
        <v>38.21</v>
      </c>
      <c r="N14" s="70">
        <v>0</v>
      </c>
      <c r="O14" s="70">
        <v>0</v>
      </c>
      <c r="P14" s="70">
        <f t="shared" si="1"/>
        <v>38.21</v>
      </c>
      <c r="Q14" s="70">
        <v>0</v>
      </c>
      <c r="R14" s="70">
        <v>0</v>
      </c>
      <c r="S14" s="72">
        <f t="shared" si="2"/>
        <v>0</v>
      </c>
      <c r="T14" s="110">
        <v>0</v>
      </c>
      <c r="U14" s="111">
        <v>37.26</v>
      </c>
      <c r="V14" s="111">
        <v>0</v>
      </c>
      <c r="W14" s="111">
        <v>0</v>
      </c>
      <c r="X14" s="111">
        <f t="shared" si="3"/>
        <v>37.26</v>
      </c>
      <c r="Y14" s="111">
        <v>0</v>
      </c>
      <c r="Z14" s="111">
        <v>0</v>
      </c>
      <c r="AA14" s="113">
        <f t="shared" si="4"/>
        <v>0</v>
      </c>
    </row>
    <row r="15" spans="1:27" ht="15.75" thickBot="1" x14ac:dyDescent="0.3">
      <c r="A15" s="110" t="str">
        <f>_xlfn.XLOOKUP(Table13[[#This Row],[Work UID]],'MO Store'!$A:$A,'MO Store'!F:F,,0)</f>
        <v>Romio Hamdar</v>
      </c>
      <c r="B15" s="110" t="str">
        <f>_xlfn.XLOOKUP(Table13[[#This Row],[Work UID]],'MO Store'!$A:$A,'MO Store'!G:G,,0)</f>
        <v>Suhail Ishaq</v>
      </c>
      <c r="C15" s="111" t="str">
        <f>_xlfn.XLOOKUP(Table13[[#This Row],[Work UID]],'MO Store'!$A:$A,'MO Store'!B:B,,0)</f>
        <v>Houston North East</v>
      </c>
      <c r="D15" s="111" t="str">
        <f>_xlfn.XLOOKUP(Table13[[#This Row],[Home UID]],'MO Store'!$A:$A,'MO Store'!C:C,,0)</f>
        <v>Missouri City</v>
      </c>
      <c r="E15" s="111" t="str">
        <f>_xlfn.XLOOKUP(Table13[[#This Row],[Work UID]],'MO Store'!$A:$A,'MO Store'!C:C,,0)</f>
        <v>Missouri City</v>
      </c>
      <c r="F15" s="111" t="s">
        <v>1543</v>
      </c>
      <c r="G15" s="111">
        <v>174113</v>
      </c>
      <c r="H15" s="111">
        <v>174113</v>
      </c>
      <c r="I15" s="111" t="s">
        <v>622</v>
      </c>
      <c r="J15" s="111" t="s">
        <v>1927</v>
      </c>
      <c r="K15" s="112">
        <v>45540</v>
      </c>
      <c r="L15" s="84">
        <v>0</v>
      </c>
      <c r="M15" s="70">
        <v>13.82</v>
      </c>
      <c r="N15" s="70">
        <v>0</v>
      </c>
      <c r="O15" s="70">
        <v>0</v>
      </c>
      <c r="P15" s="70">
        <f t="shared" si="1"/>
        <v>13.82</v>
      </c>
      <c r="Q15" s="70">
        <v>0</v>
      </c>
      <c r="R15" s="70">
        <v>0</v>
      </c>
      <c r="S15" s="72">
        <f t="shared" si="2"/>
        <v>0</v>
      </c>
      <c r="T15" s="110">
        <v>0</v>
      </c>
      <c r="U15" s="111">
        <v>21.73</v>
      </c>
      <c r="V15" s="111">
        <v>0</v>
      </c>
      <c r="W15" s="111">
        <v>0</v>
      </c>
      <c r="X15" s="111">
        <f t="shared" si="3"/>
        <v>21.73</v>
      </c>
      <c r="Y15" s="111">
        <v>0</v>
      </c>
      <c r="Z15" s="111">
        <v>0</v>
      </c>
      <c r="AA15" s="113">
        <f t="shared" si="4"/>
        <v>0</v>
      </c>
    </row>
    <row r="16" spans="1:27" ht="15.75" thickBot="1" x14ac:dyDescent="0.3">
      <c r="A16" s="110" t="str">
        <f>_xlfn.XLOOKUP(Table13[[#This Row],[Work UID]],'MO Store'!$A:$A,'MO Store'!F:F,,0)</f>
        <v>Romio Hamdar</v>
      </c>
      <c r="B16" s="110" t="str">
        <f>_xlfn.XLOOKUP(Table13[[#This Row],[Work UID]],'MO Store'!$A:$A,'MO Store'!G:G,,0)</f>
        <v>Carlos Ayala-Level Up</v>
      </c>
      <c r="C16" s="111" t="str">
        <f>_xlfn.XLOOKUP(Table13[[#This Row],[Work UID]],'MO Store'!$A:$A,'MO Store'!B:B,,0)</f>
        <v>Houston South West</v>
      </c>
      <c r="D16" s="111" t="str">
        <f>_xlfn.XLOOKUP(Table13[[#This Row],[Home UID]],'MO Store'!$A:$A,'MO Store'!C:C,,0)</f>
        <v>Presidio</v>
      </c>
      <c r="E16" s="111" t="str">
        <f>_xlfn.XLOOKUP(Table13[[#This Row],[Work UID]],'MO Store'!$A:$A,'MO Store'!C:C,,0)</f>
        <v>Presidio</v>
      </c>
      <c r="F16" s="111" t="s">
        <v>1544</v>
      </c>
      <c r="G16" s="111">
        <v>211049</v>
      </c>
      <c r="H16" s="111">
        <v>211049</v>
      </c>
      <c r="I16" s="111" t="s">
        <v>883</v>
      </c>
      <c r="J16" s="111" t="s">
        <v>1928</v>
      </c>
      <c r="K16" s="112">
        <v>45926</v>
      </c>
      <c r="L16" s="84">
        <v>39</v>
      </c>
      <c r="M16" s="70">
        <v>38.65</v>
      </c>
      <c r="N16" s="70">
        <v>0</v>
      </c>
      <c r="O16" s="70">
        <v>0</v>
      </c>
      <c r="P16" s="70">
        <f t="shared" si="1"/>
        <v>38.65</v>
      </c>
      <c r="Q16" s="70">
        <v>0</v>
      </c>
      <c r="R16" s="70">
        <v>0</v>
      </c>
      <c r="S16" s="72">
        <f t="shared" si="2"/>
        <v>0</v>
      </c>
      <c r="T16" s="110">
        <v>38.5</v>
      </c>
      <c r="U16" s="111">
        <v>38.569999999999993</v>
      </c>
      <c r="V16" s="111">
        <v>0</v>
      </c>
      <c r="W16" s="111">
        <v>0</v>
      </c>
      <c r="X16" s="111">
        <f t="shared" si="3"/>
        <v>38.569999999999993</v>
      </c>
      <c r="Y16" s="111">
        <v>0</v>
      </c>
      <c r="Z16" s="111">
        <v>0</v>
      </c>
      <c r="AA16" s="113">
        <f t="shared" si="4"/>
        <v>0</v>
      </c>
    </row>
    <row r="17" spans="1:27" ht="15.75" thickBot="1" x14ac:dyDescent="0.3">
      <c r="A17" s="110" t="str">
        <f>_xlfn.XLOOKUP(Table13[[#This Row],[Work UID]],'MO Store'!$A:$A,'MO Store'!F:F,,0)</f>
        <v>Romio Hamdar</v>
      </c>
      <c r="B17" s="110" t="str">
        <f>_xlfn.XLOOKUP(Table13[[#This Row],[Work UID]],'MO Store'!$A:$A,'MO Store'!G:G,,0)</f>
        <v>Austin TM</v>
      </c>
      <c r="C17" s="111" t="str">
        <f>_xlfn.XLOOKUP(Table13[[#This Row],[Work UID]],'MO Store'!$A:$A,'MO Store'!B:B,,0)</f>
        <v>Austin</v>
      </c>
      <c r="D17" s="111" t="str">
        <f>_xlfn.XLOOKUP(Table13[[#This Row],[Home UID]],'MO Store'!$A:$A,'MO Store'!C:C,,0)</f>
        <v>Rutland</v>
      </c>
      <c r="E17" s="111" t="str">
        <f>_xlfn.XLOOKUP(Table13[[#This Row],[Work UID]],'MO Store'!$A:$A,'MO Store'!C:C,,0)</f>
        <v>Rutland</v>
      </c>
      <c r="F17" s="111" t="s">
        <v>1545</v>
      </c>
      <c r="G17" s="111">
        <v>152336</v>
      </c>
      <c r="H17" s="111">
        <v>152336</v>
      </c>
      <c r="I17" s="111" t="s">
        <v>1061</v>
      </c>
      <c r="J17" s="111" t="s">
        <v>1929</v>
      </c>
      <c r="K17" s="112">
        <v>46099</v>
      </c>
      <c r="L17" s="84">
        <v>32</v>
      </c>
      <c r="M17" s="70">
        <v>30.82</v>
      </c>
      <c r="N17" s="70">
        <v>0</v>
      </c>
      <c r="O17" s="70">
        <v>0</v>
      </c>
      <c r="P17" s="70">
        <f t="shared" si="1"/>
        <v>30.82</v>
      </c>
      <c r="Q17" s="70">
        <v>0</v>
      </c>
      <c r="R17" s="70">
        <v>0</v>
      </c>
      <c r="S17" s="72">
        <f t="shared" si="2"/>
        <v>0</v>
      </c>
      <c r="T17" s="110">
        <v>40</v>
      </c>
      <c r="U17" s="111">
        <v>33.89</v>
      </c>
      <c r="V17" s="111">
        <v>0</v>
      </c>
      <c r="W17" s="111">
        <v>0</v>
      </c>
      <c r="X17" s="111">
        <f t="shared" si="3"/>
        <v>33.89</v>
      </c>
      <c r="Y17" s="111">
        <v>0</v>
      </c>
      <c r="Z17" s="111">
        <v>0</v>
      </c>
      <c r="AA17" s="113">
        <f t="shared" si="4"/>
        <v>0</v>
      </c>
    </row>
    <row r="18" spans="1:27" ht="15.75" thickBot="1" x14ac:dyDescent="0.3">
      <c r="A18" s="110" t="str">
        <f>_xlfn.XLOOKUP(Table13[[#This Row],[Work UID]],'MO Store'!$A:$A,'MO Store'!F:F,,0)</f>
        <v>Romio Hamdar</v>
      </c>
      <c r="B18" s="110" t="str">
        <f>_xlfn.XLOOKUP(Table13[[#This Row],[Work UID]],'MO Store'!$A:$A,'MO Store'!G:G,,0)</f>
        <v>Suhail Ishaq</v>
      </c>
      <c r="C18" s="111" t="str">
        <f>_xlfn.XLOOKUP(Table13[[#This Row],[Work UID]],'MO Store'!$A:$A,'MO Store'!B:B,,0)</f>
        <v>Houston North East</v>
      </c>
      <c r="D18" s="111" t="str">
        <f>_xlfn.XLOOKUP(Table13[[#This Row],[Home UID]],'MO Store'!$A:$A,'MO Store'!C:C,,0)</f>
        <v>FUQUA Ave</v>
      </c>
      <c r="E18" s="111" t="str">
        <f>_xlfn.XLOOKUP(Table13[[#This Row],[Work UID]],'MO Store'!$A:$A,'MO Store'!C:C,,0)</f>
        <v>FUQUA Ave</v>
      </c>
      <c r="F18" s="111" t="s">
        <v>1546</v>
      </c>
      <c r="G18" s="111">
        <v>209867</v>
      </c>
      <c r="H18" s="111">
        <v>209867</v>
      </c>
      <c r="I18" s="111" t="s">
        <v>811</v>
      </c>
      <c r="J18" s="111" t="s">
        <v>1930</v>
      </c>
      <c r="K18" s="112">
        <v>45833</v>
      </c>
      <c r="L18" s="84">
        <v>29</v>
      </c>
      <c r="M18" s="70">
        <v>19.25</v>
      </c>
      <c r="N18" s="70">
        <v>0</v>
      </c>
      <c r="O18" s="70">
        <v>0</v>
      </c>
      <c r="P18" s="70">
        <f t="shared" si="1"/>
        <v>19.25</v>
      </c>
      <c r="Q18" s="70">
        <v>0</v>
      </c>
      <c r="R18" s="70">
        <v>0</v>
      </c>
      <c r="S18" s="72">
        <f t="shared" si="2"/>
        <v>0</v>
      </c>
      <c r="T18" s="110">
        <v>42</v>
      </c>
      <c r="U18" s="111">
        <v>17.98</v>
      </c>
      <c r="V18" s="111">
        <v>0</v>
      </c>
      <c r="W18" s="111">
        <v>0</v>
      </c>
      <c r="X18" s="111">
        <f t="shared" si="3"/>
        <v>17.98</v>
      </c>
      <c r="Y18" s="111">
        <v>0</v>
      </c>
      <c r="Z18" s="111">
        <v>0</v>
      </c>
      <c r="AA18" s="113">
        <f t="shared" si="4"/>
        <v>0</v>
      </c>
    </row>
    <row r="19" spans="1:27" ht="15.75" thickBot="1" x14ac:dyDescent="0.3">
      <c r="A19" s="110" t="str">
        <f>_xlfn.XLOOKUP(Table13[[#This Row],[Work UID]],'MO Store'!$A:$A,'MO Store'!F:F,,0)</f>
        <v>Romio Hamdar</v>
      </c>
      <c r="B19" s="110" t="str">
        <f>_xlfn.XLOOKUP(Table13[[#This Row],[Work UID]],'MO Store'!$A:$A,'MO Store'!G:G,,0)</f>
        <v>Veronica Ramos</v>
      </c>
      <c r="C19" s="111" t="str">
        <f>_xlfn.XLOOKUP(Table13[[#This Row],[Work UID]],'MO Store'!$A:$A,'MO Store'!B:B,,0)</f>
        <v>San Antonio/Laredo</v>
      </c>
      <c r="D19" s="111" t="str">
        <f>_xlfn.XLOOKUP(Table13[[#This Row],[Home UID]],'MO Store'!$A:$A,'MO Store'!C:C,,0)</f>
        <v>San Pedro</v>
      </c>
      <c r="E19" s="111" t="str">
        <f>_xlfn.XLOOKUP(Table13[[#This Row],[Work UID]],'MO Store'!$A:$A,'MO Store'!C:C,,0)</f>
        <v>San Pedro</v>
      </c>
      <c r="F19" s="111" t="s">
        <v>1547</v>
      </c>
      <c r="G19" s="111">
        <v>215746</v>
      </c>
      <c r="H19" s="111">
        <v>215746</v>
      </c>
      <c r="I19" s="111" t="s">
        <v>832</v>
      </c>
      <c r="J19" s="111" t="s">
        <v>1931</v>
      </c>
      <c r="K19" s="112">
        <v>45854</v>
      </c>
      <c r="L19" s="84">
        <v>35</v>
      </c>
      <c r="M19" s="70">
        <v>30.95</v>
      </c>
      <c r="N19" s="70">
        <v>0</v>
      </c>
      <c r="O19" s="70">
        <v>0</v>
      </c>
      <c r="P19" s="70">
        <f t="shared" si="1"/>
        <v>30.95</v>
      </c>
      <c r="Q19" s="70">
        <v>0</v>
      </c>
      <c r="R19" s="70">
        <v>0</v>
      </c>
      <c r="S19" s="72">
        <f t="shared" si="2"/>
        <v>0</v>
      </c>
      <c r="T19" s="110">
        <v>42</v>
      </c>
      <c r="U19" s="111">
        <v>38.56</v>
      </c>
      <c r="V19" s="111">
        <v>0</v>
      </c>
      <c r="W19" s="111">
        <v>0</v>
      </c>
      <c r="X19" s="111">
        <f t="shared" si="3"/>
        <v>38.56</v>
      </c>
      <c r="Y19" s="111">
        <v>0</v>
      </c>
      <c r="Z19" s="111">
        <v>0</v>
      </c>
      <c r="AA19" s="113">
        <f t="shared" si="4"/>
        <v>0</v>
      </c>
    </row>
    <row r="20" spans="1:27" ht="15.75" thickBot="1" x14ac:dyDescent="0.3">
      <c r="A20" s="110" t="str">
        <f>_xlfn.XLOOKUP(Table13[[#This Row],[Work UID]],'MO Store'!$A:$A,'MO Store'!F:F,,0)</f>
        <v>Romio Hamdar</v>
      </c>
      <c r="B20" s="110" t="str">
        <f>_xlfn.XLOOKUP(Table13[[#This Row],[Work UID]],'MO Store'!$A:$A,'MO Store'!G:G,,0)</f>
        <v>Carlos Ayala-Level Up</v>
      </c>
      <c r="C20" s="111" t="str">
        <f>_xlfn.XLOOKUP(Table13[[#This Row],[Work UID]],'MO Store'!$A:$A,'MO Store'!B:B,,0)</f>
        <v>Houston South West</v>
      </c>
      <c r="D20" s="111" t="str">
        <f>_xlfn.XLOOKUP(Table13[[#This Row],[Home UID]],'MO Store'!$A:$A,'MO Store'!C:C,,0)</f>
        <v>Kingsbridge</v>
      </c>
      <c r="E20" s="111" t="str">
        <f>_xlfn.XLOOKUP(Table13[[#This Row],[Work UID]],'MO Store'!$A:$A,'MO Store'!C:C,,0)</f>
        <v>Kingsbridge</v>
      </c>
      <c r="F20" s="111" t="s">
        <v>1548</v>
      </c>
      <c r="G20" s="111">
        <v>209862</v>
      </c>
      <c r="H20" s="111">
        <v>209862</v>
      </c>
      <c r="I20" s="111" t="s">
        <v>946</v>
      </c>
      <c r="J20" s="111" t="s">
        <v>1932</v>
      </c>
      <c r="K20" s="112">
        <v>45987</v>
      </c>
      <c r="L20" s="84">
        <v>0</v>
      </c>
      <c r="M20" s="70">
        <v>0</v>
      </c>
      <c r="N20" s="70">
        <v>0</v>
      </c>
      <c r="O20" s="70">
        <v>0</v>
      </c>
      <c r="P20" s="70">
        <f t="shared" si="1"/>
        <v>0</v>
      </c>
      <c r="Q20" s="70">
        <v>0</v>
      </c>
      <c r="R20" s="70">
        <v>0</v>
      </c>
      <c r="S20" s="72">
        <f t="shared" si="2"/>
        <v>0</v>
      </c>
      <c r="T20" s="110">
        <v>39</v>
      </c>
      <c r="U20" s="111">
        <v>30.870000000000005</v>
      </c>
      <c r="V20" s="111">
        <v>0</v>
      </c>
      <c r="W20" s="111">
        <v>0</v>
      </c>
      <c r="X20" s="111">
        <f t="shared" si="3"/>
        <v>30.870000000000005</v>
      </c>
      <c r="Y20" s="111">
        <v>0</v>
      </c>
      <c r="Z20" s="111">
        <v>0</v>
      </c>
      <c r="AA20" s="113">
        <f t="shared" si="4"/>
        <v>0</v>
      </c>
    </row>
    <row r="21" spans="1:27" ht="15.75" thickBot="1" x14ac:dyDescent="0.3">
      <c r="A21" s="110" t="str">
        <f>_xlfn.XLOOKUP(Table13[[#This Row],[Work UID]],'MO Store'!$A:$A,'MO Store'!F:F,,0)</f>
        <v>Romio Hamdar</v>
      </c>
      <c r="B21" s="110" t="str">
        <f>_xlfn.XLOOKUP(Table13[[#This Row],[Work UID]],'MO Store'!$A:$A,'MO Store'!G:G,,0)</f>
        <v>Colorado Market - No TM</v>
      </c>
      <c r="C21" s="111" t="str">
        <f>_xlfn.XLOOKUP(Table13[[#This Row],[Work UID]],'MO Store'!$A:$A,'MO Store'!B:B,,0)</f>
        <v>Colorado</v>
      </c>
      <c r="D21" s="111" t="str">
        <f>_xlfn.XLOOKUP(Table13[[#This Row],[Home UID]],'MO Store'!$A:$A,'MO Store'!C:C,,0)</f>
        <v>Academy Blvd CO</v>
      </c>
      <c r="E21" s="111" t="str">
        <f>_xlfn.XLOOKUP(Table13[[#This Row],[Work UID]],'MO Store'!$A:$A,'MO Store'!C:C,,0)</f>
        <v>Academy Blvd CO</v>
      </c>
      <c r="F21" s="111" t="s">
        <v>1549</v>
      </c>
      <c r="G21" s="111">
        <v>176049</v>
      </c>
      <c r="H21" s="111">
        <v>176049</v>
      </c>
      <c r="I21" s="111" t="s">
        <v>852</v>
      </c>
      <c r="J21" s="111" t="s">
        <v>1933</v>
      </c>
      <c r="K21" s="112">
        <v>45874</v>
      </c>
      <c r="L21" s="84">
        <v>27</v>
      </c>
      <c r="M21" s="70">
        <v>18.260000000000002</v>
      </c>
      <c r="N21" s="70">
        <v>0</v>
      </c>
      <c r="O21" s="70">
        <v>0</v>
      </c>
      <c r="P21" s="70">
        <f t="shared" si="1"/>
        <v>18.260000000000002</v>
      </c>
      <c r="Q21" s="70">
        <v>0</v>
      </c>
      <c r="R21" s="70">
        <v>0</v>
      </c>
      <c r="S21" s="72">
        <f t="shared" si="2"/>
        <v>0</v>
      </c>
      <c r="T21" s="110">
        <v>34.5</v>
      </c>
      <c r="U21" s="111">
        <v>28.299999999999997</v>
      </c>
      <c r="V21" s="111">
        <v>0</v>
      </c>
      <c r="W21" s="111">
        <v>0</v>
      </c>
      <c r="X21" s="111">
        <f t="shared" si="3"/>
        <v>28.299999999999997</v>
      </c>
      <c r="Y21" s="111">
        <v>0</v>
      </c>
      <c r="Z21" s="111">
        <v>0</v>
      </c>
      <c r="AA21" s="113">
        <f t="shared" si="4"/>
        <v>0</v>
      </c>
    </row>
    <row r="22" spans="1:27" ht="15.75" thickBot="1" x14ac:dyDescent="0.3">
      <c r="A22" s="110" t="str">
        <f>_xlfn.XLOOKUP(Table13[[#This Row],[Work UID]],'MO Store'!$A:$A,'MO Store'!F:F,,0)</f>
        <v>Romio Hamdar</v>
      </c>
      <c r="B22" s="110" t="str">
        <f>_xlfn.XLOOKUP(Table13[[#This Row],[Work UID]],'MO Store'!$A:$A,'MO Store'!G:G,,0)</f>
        <v>Suhail Ishaq</v>
      </c>
      <c r="C22" s="111" t="str">
        <f>_xlfn.XLOOKUP(Table13[[#This Row],[Work UID]],'MO Store'!$A:$A,'MO Store'!B:B,,0)</f>
        <v>Houston North East</v>
      </c>
      <c r="D22" s="111" t="str">
        <f>_xlfn.XLOOKUP(Table13[[#This Row],[Home UID]],'MO Store'!$A:$A,'MO Store'!C:C,,0)</f>
        <v>Missouri City</v>
      </c>
      <c r="E22" s="111" t="str">
        <f>_xlfn.XLOOKUP(Table13[[#This Row],[Work UID]],'MO Store'!$A:$A,'MO Store'!C:C,,0)</f>
        <v>Missouri City</v>
      </c>
      <c r="F22" s="111" t="s">
        <v>1550</v>
      </c>
      <c r="G22" s="111">
        <v>174113</v>
      </c>
      <c r="H22" s="111">
        <v>174113</v>
      </c>
      <c r="I22" s="111" t="s">
        <v>828</v>
      </c>
      <c r="J22" s="111" t="s">
        <v>1934</v>
      </c>
      <c r="K22" s="112">
        <v>45854</v>
      </c>
      <c r="L22" s="84">
        <v>0</v>
      </c>
      <c r="M22" s="70">
        <v>32.099999999999994</v>
      </c>
      <c r="N22" s="70">
        <v>0</v>
      </c>
      <c r="O22" s="70">
        <v>0</v>
      </c>
      <c r="P22" s="70">
        <f t="shared" si="1"/>
        <v>32.099999999999994</v>
      </c>
      <c r="Q22" s="70">
        <v>0</v>
      </c>
      <c r="R22" s="70">
        <v>0</v>
      </c>
      <c r="S22" s="72">
        <f t="shared" si="2"/>
        <v>0</v>
      </c>
      <c r="T22" s="110">
        <v>0</v>
      </c>
      <c r="U22" s="111">
        <v>30.5</v>
      </c>
      <c r="V22" s="111">
        <v>0</v>
      </c>
      <c r="W22" s="111">
        <v>0</v>
      </c>
      <c r="X22" s="111">
        <f t="shared" si="3"/>
        <v>30.5</v>
      </c>
      <c r="Y22" s="111">
        <v>0</v>
      </c>
      <c r="Z22" s="111">
        <v>0</v>
      </c>
      <c r="AA22" s="113">
        <f t="shared" si="4"/>
        <v>0</v>
      </c>
    </row>
    <row r="23" spans="1:27" ht="15.75" thickBot="1" x14ac:dyDescent="0.3">
      <c r="A23" s="110" t="str">
        <f>_xlfn.XLOOKUP(Table13[[#This Row],[Work UID]],'MO Store'!$A:$A,'MO Store'!F:F,,0)</f>
        <v>Romio Hamdar</v>
      </c>
      <c r="B23" s="110" t="str">
        <f>_xlfn.XLOOKUP(Table13[[#This Row],[Work UID]],'MO Store'!$A:$A,'MO Store'!G:G,,0)</f>
        <v>Suhail Ishaq</v>
      </c>
      <c r="C23" s="111" t="str">
        <f>_xlfn.XLOOKUP(Table13[[#This Row],[Work UID]],'MO Store'!$A:$A,'MO Store'!B:B,,0)</f>
        <v>Houston North East</v>
      </c>
      <c r="D23" s="111" t="str">
        <f>_xlfn.XLOOKUP(Table13[[#This Row],[Home UID]],'MO Store'!$A:$A,'MO Store'!C:C,,0)</f>
        <v>Riverstone</v>
      </c>
      <c r="E23" s="111" t="str">
        <f>_xlfn.XLOOKUP(Table13[[#This Row],[Work UID]],'MO Store'!$A:$A,'MO Store'!C:C,,0)</f>
        <v>Riverstone</v>
      </c>
      <c r="F23" s="111" t="s">
        <v>1551</v>
      </c>
      <c r="G23" s="111">
        <v>207758</v>
      </c>
      <c r="H23" s="111">
        <v>207758</v>
      </c>
      <c r="I23" s="111" t="s">
        <v>1353</v>
      </c>
      <c r="J23" s="111" t="s">
        <v>1935</v>
      </c>
      <c r="K23" s="112">
        <v>45222</v>
      </c>
      <c r="L23" s="84">
        <v>0</v>
      </c>
      <c r="M23" s="70">
        <v>0</v>
      </c>
      <c r="N23" s="70">
        <v>0</v>
      </c>
      <c r="O23" s="70">
        <v>0</v>
      </c>
      <c r="P23" s="70">
        <f t="shared" si="1"/>
        <v>0</v>
      </c>
      <c r="Q23" s="70">
        <v>0</v>
      </c>
      <c r="R23" s="70">
        <v>0</v>
      </c>
      <c r="S23" s="72">
        <f t="shared" si="2"/>
        <v>0</v>
      </c>
      <c r="T23" s="110">
        <v>0</v>
      </c>
      <c r="U23" s="111">
        <v>0</v>
      </c>
      <c r="V23" s="111">
        <v>0</v>
      </c>
      <c r="W23" s="111">
        <v>0</v>
      </c>
      <c r="X23" s="111">
        <f t="shared" si="3"/>
        <v>0</v>
      </c>
      <c r="Y23" s="111">
        <v>0</v>
      </c>
      <c r="Z23" s="111">
        <v>0</v>
      </c>
      <c r="AA23" s="113">
        <f t="shared" si="4"/>
        <v>0</v>
      </c>
    </row>
    <row r="24" spans="1:27" ht="15.75" thickBot="1" x14ac:dyDescent="0.3">
      <c r="A24" s="110" t="str">
        <f>_xlfn.XLOOKUP(Table13[[#This Row],[Work UID]],'MO Store'!$A:$A,'MO Store'!F:F,,0)</f>
        <v>No SD</v>
      </c>
      <c r="B24" s="110" t="str">
        <f>_xlfn.XLOOKUP(Table13[[#This Row],[Work UID]],'MO Store'!$A:$A,'MO Store'!G:G,,0)</f>
        <v>Susu Leong</v>
      </c>
      <c r="C24" s="111" t="str">
        <f>_xlfn.XLOOKUP(Table13[[#This Row],[Work UID]],'MO Store'!$A:$A,'MO Store'!B:B,,0)</f>
        <v>Arizona</v>
      </c>
      <c r="D24" s="111" t="str">
        <f>_xlfn.XLOOKUP(Table13[[#This Row],[Home UID]],'MO Store'!$A:$A,'MO Store'!C:C,,0)</f>
        <v>Tucson Speedway</v>
      </c>
      <c r="E24" s="111" t="str">
        <f>_xlfn.XLOOKUP(Table13[[#This Row],[Work UID]],'MO Store'!$A:$A,'MO Store'!C:C,,0)</f>
        <v>Tucson Speedway</v>
      </c>
      <c r="F24" s="111" t="s">
        <v>1552</v>
      </c>
      <c r="G24" s="111">
        <v>155061</v>
      </c>
      <c r="H24" s="111">
        <v>155061</v>
      </c>
      <c r="I24" s="111" t="s">
        <v>845</v>
      </c>
      <c r="J24" s="111" t="s">
        <v>1936</v>
      </c>
      <c r="K24" s="112">
        <v>45876</v>
      </c>
      <c r="L24" s="84">
        <v>31</v>
      </c>
      <c r="M24" s="70">
        <v>22.24</v>
      </c>
      <c r="N24" s="70">
        <v>0</v>
      </c>
      <c r="O24" s="70">
        <v>0</v>
      </c>
      <c r="P24" s="70">
        <f t="shared" si="1"/>
        <v>22.24</v>
      </c>
      <c r="Q24" s="70">
        <v>0</v>
      </c>
      <c r="R24" s="70">
        <v>0</v>
      </c>
      <c r="S24" s="72">
        <f t="shared" si="2"/>
        <v>0</v>
      </c>
      <c r="T24" s="110">
        <v>45.5</v>
      </c>
      <c r="U24" s="111">
        <v>40</v>
      </c>
      <c r="V24" s="111">
        <v>4.49</v>
      </c>
      <c r="W24" s="111">
        <v>0</v>
      </c>
      <c r="X24" s="111">
        <f t="shared" si="3"/>
        <v>44.49</v>
      </c>
      <c r="Y24" s="111">
        <v>0</v>
      </c>
      <c r="Z24" s="111">
        <v>0</v>
      </c>
      <c r="AA24" s="113">
        <f t="shared" si="4"/>
        <v>0</v>
      </c>
    </row>
    <row r="25" spans="1:27" ht="15.75" thickBot="1" x14ac:dyDescent="0.3">
      <c r="A25" s="110" t="str">
        <f>_xlfn.XLOOKUP(Table13[[#This Row],[Work UID]],'MO Store'!$A:$A,'MO Store'!F:F,,0)</f>
        <v>Romio Hamdar</v>
      </c>
      <c r="B25" s="110" t="str">
        <f>_xlfn.XLOOKUP(Table13[[#This Row],[Work UID]],'MO Store'!$A:$A,'MO Store'!G:G,,0)</f>
        <v>Suhail Ishaq</v>
      </c>
      <c r="C25" s="111" t="str">
        <f>_xlfn.XLOOKUP(Table13[[#This Row],[Work UID]],'MO Store'!$A:$A,'MO Store'!B:B,,0)</f>
        <v>Houston North East</v>
      </c>
      <c r="D25" s="111" t="str">
        <f>_xlfn.XLOOKUP(Table13[[#This Row],[Home UID]],'MO Store'!$A:$A,'MO Store'!C:C,,0)</f>
        <v>Midtown</v>
      </c>
      <c r="E25" s="111" t="str">
        <f>_xlfn.XLOOKUP(Table13[[#This Row],[Work UID]],'MO Store'!$A:$A,'MO Store'!C:C,,0)</f>
        <v>Midtown</v>
      </c>
      <c r="F25" s="111" t="s">
        <v>1553</v>
      </c>
      <c r="G25" s="111">
        <v>176027</v>
      </c>
      <c r="H25" s="111">
        <v>176027</v>
      </c>
      <c r="I25" s="111" t="s">
        <v>596</v>
      </c>
      <c r="J25" s="111" t="s">
        <v>1937</v>
      </c>
      <c r="K25" s="112">
        <v>45516</v>
      </c>
      <c r="L25" s="84">
        <v>0</v>
      </c>
      <c r="M25" s="70">
        <v>0</v>
      </c>
      <c r="N25" s="70">
        <v>0</v>
      </c>
      <c r="O25" s="70">
        <v>0</v>
      </c>
      <c r="P25" s="70">
        <f t="shared" si="1"/>
        <v>0</v>
      </c>
      <c r="Q25" s="70">
        <v>0</v>
      </c>
      <c r="R25" s="70">
        <v>0</v>
      </c>
      <c r="S25" s="72">
        <f t="shared" si="2"/>
        <v>0</v>
      </c>
      <c r="T25" s="110">
        <v>0</v>
      </c>
      <c r="U25" s="111">
        <v>0</v>
      </c>
      <c r="V25" s="111">
        <v>0</v>
      </c>
      <c r="W25" s="111">
        <v>0</v>
      </c>
      <c r="X25" s="111">
        <f t="shared" si="3"/>
        <v>0</v>
      </c>
      <c r="Y25" s="111">
        <v>0</v>
      </c>
      <c r="Z25" s="111">
        <v>0</v>
      </c>
      <c r="AA25" s="113">
        <f t="shared" si="4"/>
        <v>0</v>
      </c>
    </row>
    <row r="26" spans="1:27" ht="15.75" thickBot="1" x14ac:dyDescent="0.3">
      <c r="A26" s="110" t="str">
        <f>_xlfn.XLOOKUP(Table13[[#This Row],[Work UID]],'MO Store'!$A:$A,'MO Store'!F:F,,0)</f>
        <v>Romio Hamdar</v>
      </c>
      <c r="B26" s="110" t="str">
        <f>_xlfn.XLOOKUP(Table13[[#This Row],[Work UID]],'MO Store'!$A:$A,'MO Store'!G:G,,0)</f>
        <v>Carlos Ayala-Level Up</v>
      </c>
      <c r="C26" s="111" t="str">
        <f>_xlfn.XLOOKUP(Table13[[#This Row],[Work UID]],'MO Store'!$A:$A,'MO Store'!B:B,,0)</f>
        <v>Houston South West</v>
      </c>
      <c r="D26" s="111" t="str">
        <f>_xlfn.XLOOKUP(Table13[[#This Row],[Home UID]],'MO Store'!$A:$A,'MO Store'!C:C,,0)</f>
        <v>The Grid</v>
      </c>
      <c r="E26" s="111" t="str">
        <f>_xlfn.XLOOKUP(Table13[[#This Row],[Work UID]],'MO Store'!$A:$A,'MO Store'!C:C,,0)</f>
        <v>The Grid</v>
      </c>
      <c r="F26" s="111" t="s">
        <v>1554</v>
      </c>
      <c r="G26" s="111">
        <v>209858</v>
      </c>
      <c r="H26" s="111">
        <v>209858</v>
      </c>
      <c r="I26" s="111" t="s">
        <v>871</v>
      </c>
      <c r="J26" s="111" t="s">
        <v>1938</v>
      </c>
      <c r="K26" s="112">
        <v>45912</v>
      </c>
      <c r="L26" s="84">
        <v>31</v>
      </c>
      <c r="M26" s="70">
        <v>26.38</v>
      </c>
      <c r="N26" s="70">
        <v>0</v>
      </c>
      <c r="O26" s="70">
        <v>0</v>
      </c>
      <c r="P26" s="70">
        <f t="shared" si="1"/>
        <v>26.38</v>
      </c>
      <c r="Q26" s="70">
        <v>0</v>
      </c>
      <c r="R26" s="70">
        <v>0</v>
      </c>
      <c r="S26" s="72">
        <f t="shared" si="2"/>
        <v>0</v>
      </c>
      <c r="T26" s="110">
        <v>39</v>
      </c>
      <c r="U26" s="111">
        <v>37.300000000000004</v>
      </c>
      <c r="V26" s="111">
        <v>0</v>
      </c>
      <c r="W26" s="111">
        <v>0</v>
      </c>
      <c r="X26" s="111">
        <f t="shared" si="3"/>
        <v>37.300000000000004</v>
      </c>
      <c r="Y26" s="111">
        <v>0</v>
      </c>
      <c r="Z26" s="111">
        <v>0</v>
      </c>
      <c r="AA26" s="113">
        <f t="shared" si="4"/>
        <v>0</v>
      </c>
    </row>
    <row r="27" spans="1:27" ht="15.75" thickBot="1" x14ac:dyDescent="0.3">
      <c r="A27" s="110" t="str">
        <f>_xlfn.XLOOKUP(Table13[[#This Row],[Work UID]],'MO Store'!$A:$A,'MO Store'!F:F,,0)</f>
        <v>Romio Hamdar</v>
      </c>
      <c r="B27" s="110" t="str">
        <f>_xlfn.XLOOKUP(Table13[[#This Row],[Work UID]],'MO Store'!$A:$A,'MO Store'!G:G,,0)</f>
        <v>Carlos Ayala-Level Up</v>
      </c>
      <c r="C27" s="111" t="str">
        <f>_xlfn.XLOOKUP(Table13[[#This Row],[Work UID]],'MO Store'!$A:$A,'MO Store'!B:B,,0)</f>
        <v>Houston South West</v>
      </c>
      <c r="D27" s="111" t="str">
        <f>_xlfn.XLOOKUP(Table13[[#This Row],[Home UID]],'MO Store'!$A:$A,'MO Store'!C:C,,0)</f>
        <v>Memorial Dr</v>
      </c>
      <c r="E27" s="111" t="str">
        <f>_xlfn.XLOOKUP(Table13[[#This Row],[Work UID]],'MO Store'!$A:$A,'MO Store'!C:C,,0)</f>
        <v>Memorial Dr</v>
      </c>
      <c r="F27" s="111" t="s">
        <v>1555</v>
      </c>
      <c r="G27" s="111">
        <v>213409</v>
      </c>
      <c r="H27" s="111">
        <v>213409</v>
      </c>
      <c r="I27" s="111" t="s">
        <v>898</v>
      </c>
      <c r="J27" s="111" t="s">
        <v>1939</v>
      </c>
      <c r="K27" s="112">
        <v>45943</v>
      </c>
      <c r="L27" s="84">
        <v>25</v>
      </c>
      <c r="M27" s="70">
        <v>21.22</v>
      </c>
      <c r="N27" s="70">
        <v>0</v>
      </c>
      <c r="O27" s="70">
        <v>0</v>
      </c>
      <c r="P27" s="70">
        <f t="shared" si="1"/>
        <v>21.22</v>
      </c>
      <c r="Q27" s="70">
        <v>0</v>
      </c>
      <c r="R27" s="70">
        <v>0</v>
      </c>
      <c r="S27" s="72">
        <f t="shared" si="2"/>
        <v>0</v>
      </c>
      <c r="T27" s="110">
        <v>40</v>
      </c>
      <c r="U27" s="111">
        <v>39.25</v>
      </c>
      <c r="V27" s="111">
        <v>0</v>
      </c>
      <c r="W27" s="111">
        <v>0</v>
      </c>
      <c r="X27" s="111">
        <f t="shared" si="3"/>
        <v>39.25</v>
      </c>
      <c r="Y27" s="111">
        <v>0</v>
      </c>
      <c r="Z27" s="111">
        <v>0</v>
      </c>
      <c r="AA27" s="113">
        <f t="shared" si="4"/>
        <v>0</v>
      </c>
    </row>
    <row r="28" spans="1:27" ht="15.75" thickBot="1" x14ac:dyDescent="0.3">
      <c r="A28" s="110" t="str">
        <f>_xlfn.XLOOKUP(Table13[[#This Row],[Work UID]],'MO Store'!$A:$A,'MO Store'!F:F,,0)</f>
        <v>No SD</v>
      </c>
      <c r="B28" s="110" t="str">
        <f>_xlfn.XLOOKUP(Table13[[#This Row],[Work UID]],'MO Store'!$A:$A,'MO Store'!G:G,,0)</f>
        <v>Susu Leong</v>
      </c>
      <c r="C28" s="111" t="str">
        <f>_xlfn.XLOOKUP(Table13[[#This Row],[Work UID]],'MO Store'!$A:$A,'MO Store'!B:B,,0)</f>
        <v>Arizona</v>
      </c>
      <c r="D28" s="111" t="str">
        <f>_xlfn.XLOOKUP(Table13[[#This Row],[Home UID]],'MO Store'!$A:$A,'MO Store'!C:C,,0)</f>
        <v>MIDVALE PLAZA</v>
      </c>
      <c r="E28" s="111" t="str">
        <f>_xlfn.XLOOKUP(Table13[[#This Row],[Work UID]],'MO Store'!$A:$A,'MO Store'!C:C,,0)</f>
        <v>MIDVALE PLAZA</v>
      </c>
      <c r="F28" s="111" t="s">
        <v>1556</v>
      </c>
      <c r="G28" s="111">
        <v>216515</v>
      </c>
      <c r="H28" s="111">
        <v>216515</v>
      </c>
      <c r="I28" s="111" t="s">
        <v>1081</v>
      </c>
      <c r="J28" s="111" t="s">
        <v>1940</v>
      </c>
      <c r="K28" s="112">
        <v>45918</v>
      </c>
      <c r="L28" s="84">
        <v>0</v>
      </c>
      <c r="M28" s="70">
        <v>17.21</v>
      </c>
      <c r="N28" s="70">
        <v>0</v>
      </c>
      <c r="O28" s="70">
        <v>0</v>
      </c>
      <c r="P28" s="70">
        <f t="shared" si="1"/>
        <v>17.21</v>
      </c>
      <c r="Q28" s="70">
        <v>0</v>
      </c>
      <c r="R28" s="70">
        <v>0</v>
      </c>
      <c r="S28" s="72">
        <f t="shared" si="2"/>
        <v>0</v>
      </c>
      <c r="T28" s="110">
        <v>0</v>
      </c>
      <c r="U28" s="111">
        <v>18.240000000000002</v>
      </c>
      <c r="V28" s="111">
        <v>0</v>
      </c>
      <c r="W28" s="111">
        <v>0</v>
      </c>
      <c r="X28" s="111">
        <f t="shared" si="3"/>
        <v>18.240000000000002</v>
      </c>
      <c r="Y28" s="111">
        <v>0</v>
      </c>
      <c r="Z28" s="111">
        <v>0</v>
      </c>
      <c r="AA28" s="113">
        <f t="shared" si="4"/>
        <v>0</v>
      </c>
    </row>
    <row r="29" spans="1:27" ht="15.75" thickBot="1" x14ac:dyDescent="0.3">
      <c r="A29" s="110" t="str">
        <f>_xlfn.XLOOKUP(Table13[[#This Row],[Work UID]],'MO Store'!$A:$A,'MO Store'!F:F,,0)</f>
        <v>Romio Hamdar</v>
      </c>
      <c r="B29" s="110" t="str">
        <f>_xlfn.XLOOKUP(Table13[[#This Row],[Work UID]],'MO Store'!$A:$A,'MO Store'!G:G,,0)</f>
        <v>Veronica Ramos</v>
      </c>
      <c r="C29" s="111" t="str">
        <f>_xlfn.XLOOKUP(Table13[[#This Row],[Work UID]],'MO Store'!$A:$A,'MO Store'!B:B,,0)</f>
        <v>San Antonio/Laredo</v>
      </c>
      <c r="D29" s="111" t="str">
        <f>_xlfn.XLOOKUP(Table13[[#This Row],[Home UID]],'MO Store'!$A:$A,'MO Store'!C:C,,0)</f>
        <v>EAGLE PASS</v>
      </c>
      <c r="E29" s="111" t="str">
        <f>_xlfn.XLOOKUP(Table13[[#This Row],[Work UID]],'MO Store'!$A:$A,'MO Store'!C:C,,0)</f>
        <v>EAGLE PASS</v>
      </c>
      <c r="F29" s="111" t="s">
        <v>1557</v>
      </c>
      <c r="G29" s="111">
        <v>207753</v>
      </c>
      <c r="H29" s="111">
        <v>207753</v>
      </c>
      <c r="I29" s="111" t="s">
        <v>776</v>
      </c>
      <c r="J29" s="111" t="s">
        <v>1941</v>
      </c>
      <c r="K29" s="112">
        <v>45796</v>
      </c>
      <c r="L29" s="84">
        <v>27</v>
      </c>
      <c r="M29" s="70">
        <v>27.560000000000002</v>
      </c>
      <c r="N29" s="70">
        <v>0</v>
      </c>
      <c r="O29" s="70">
        <v>0</v>
      </c>
      <c r="P29" s="70">
        <f t="shared" si="1"/>
        <v>27.560000000000002</v>
      </c>
      <c r="Q29" s="70">
        <v>0</v>
      </c>
      <c r="R29" s="70">
        <v>0</v>
      </c>
      <c r="S29" s="72">
        <f t="shared" si="2"/>
        <v>0</v>
      </c>
      <c r="T29" s="110">
        <v>40</v>
      </c>
      <c r="U29" s="111">
        <v>35.5</v>
      </c>
      <c r="V29" s="111">
        <v>0</v>
      </c>
      <c r="W29" s="111">
        <v>0</v>
      </c>
      <c r="X29" s="111">
        <f t="shared" si="3"/>
        <v>35.5</v>
      </c>
      <c r="Y29" s="111">
        <v>0</v>
      </c>
      <c r="Z29" s="111">
        <v>0</v>
      </c>
      <c r="AA29" s="113">
        <f t="shared" si="4"/>
        <v>0</v>
      </c>
    </row>
    <row r="30" spans="1:27" ht="15.75" thickBot="1" x14ac:dyDescent="0.3">
      <c r="A30" s="110" t="str">
        <f>_xlfn.XLOOKUP(Table13[[#This Row],[Work UID]],'MO Store'!$A:$A,'MO Store'!F:F,,0)</f>
        <v>No SD</v>
      </c>
      <c r="B30" s="110" t="str">
        <f>_xlfn.XLOOKUP(Table13[[#This Row],[Work UID]],'MO Store'!$A:$A,'MO Store'!G:G,,0)</f>
        <v>Susu Leong</v>
      </c>
      <c r="C30" s="111" t="str">
        <f>_xlfn.XLOOKUP(Table13[[#This Row],[Work UID]],'MO Store'!$A:$A,'MO Store'!B:B,,0)</f>
        <v>Arizona</v>
      </c>
      <c r="D30" s="111" t="str">
        <f>_xlfn.XLOOKUP(Table13[[#This Row],[Home UID]],'MO Store'!$A:$A,'MO Store'!C:C,,0)</f>
        <v>Legacy Village</v>
      </c>
      <c r="E30" s="111" t="str">
        <f>_xlfn.XLOOKUP(Table13[[#This Row],[Work UID]],'MO Store'!$A:$A,'MO Store'!C:C,,0)</f>
        <v>Legacy Village</v>
      </c>
      <c r="F30" s="111" t="s">
        <v>1558</v>
      </c>
      <c r="G30" s="111">
        <v>178016</v>
      </c>
      <c r="H30" s="111">
        <v>178016</v>
      </c>
      <c r="I30" s="111" t="s">
        <v>922</v>
      </c>
      <c r="J30" s="111" t="s">
        <v>1942</v>
      </c>
      <c r="K30" s="112">
        <v>45960</v>
      </c>
      <c r="L30" s="84">
        <v>20</v>
      </c>
      <c r="M30" s="70">
        <v>29.990000000000002</v>
      </c>
      <c r="N30" s="70">
        <v>0</v>
      </c>
      <c r="O30" s="70">
        <v>0</v>
      </c>
      <c r="P30" s="70">
        <f t="shared" si="1"/>
        <v>29.990000000000002</v>
      </c>
      <c r="Q30" s="70">
        <v>0</v>
      </c>
      <c r="R30" s="70">
        <v>0</v>
      </c>
      <c r="S30" s="72">
        <f t="shared" si="2"/>
        <v>0</v>
      </c>
      <c r="T30" s="110">
        <v>25</v>
      </c>
      <c r="U30" s="111">
        <v>24.979999999999997</v>
      </c>
      <c r="V30" s="111">
        <v>0</v>
      </c>
      <c r="W30" s="111">
        <v>0</v>
      </c>
      <c r="X30" s="111">
        <f t="shared" si="3"/>
        <v>24.979999999999997</v>
      </c>
      <c r="Y30" s="111">
        <v>0</v>
      </c>
      <c r="Z30" s="111">
        <v>0</v>
      </c>
      <c r="AA30" s="113">
        <f t="shared" si="4"/>
        <v>0</v>
      </c>
    </row>
    <row r="31" spans="1:27" ht="15.75" thickBot="1" x14ac:dyDescent="0.3">
      <c r="A31" s="110" t="str">
        <f>_xlfn.XLOOKUP(Table13[[#This Row],[Work UID]],'MO Store'!$A:$A,'MO Store'!F:F,,0)</f>
        <v>Romio Hamdar</v>
      </c>
      <c r="B31" s="110" t="str">
        <f>_xlfn.XLOOKUP(Table13[[#This Row],[Work UID]],'MO Store'!$A:$A,'MO Store'!G:G,,0)</f>
        <v>Veronica Ramos</v>
      </c>
      <c r="C31" s="111" t="str">
        <f>_xlfn.XLOOKUP(Table13[[#This Row],[Work UID]],'MO Store'!$A:$A,'MO Store'!B:B,,0)</f>
        <v>San Antonio/Laredo</v>
      </c>
      <c r="D31" s="111" t="str">
        <f>_xlfn.XLOOKUP(Table13[[#This Row],[Home UID]],'MO Store'!$A:$A,'MO Store'!C:C,,0)</f>
        <v>Laredo- Bob Bullock</v>
      </c>
      <c r="E31" s="111" t="str">
        <f>_xlfn.XLOOKUP(Table13[[#This Row],[Work UID]],'MO Store'!$A:$A,'MO Store'!C:C,,0)</f>
        <v>Laredo- Bob Bullock</v>
      </c>
      <c r="F31" s="111" t="s">
        <v>1559</v>
      </c>
      <c r="G31" s="111">
        <v>164638</v>
      </c>
      <c r="H31" s="111">
        <v>164638</v>
      </c>
      <c r="I31" s="111" t="s">
        <v>1433</v>
      </c>
      <c r="J31" s="111" t="s">
        <v>1943</v>
      </c>
      <c r="K31" s="112">
        <v>45467</v>
      </c>
      <c r="L31" s="84">
        <v>0</v>
      </c>
      <c r="M31" s="70">
        <v>0</v>
      </c>
      <c r="N31" s="70">
        <v>0</v>
      </c>
      <c r="O31" s="70">
        <v>0</v>
      </c>
      <c r="P31" s="70">
        <f t="shared" si="1"/>
        <v>0</v>
      </c>
      <c r="Q31" s="70">
        <v>0</v>
      </c>
      <c r="R31" s="70">
        <v>0</v>
      </c>
      <c r="S31" s="72">
        <f t="shared" si="2"/>
        <v>0</v>
      </c>
      <c r="T31" s="110">
        <v>0</v>
      </c>
      <c r="U31" s="111">
        <v>0</v>
      </c>
      <c r="V31" s="111">
        <v>0</v>
      </c>
      <c r="W31" s="111">
        <v>0</v>
      </c>
      <c r="X31" s="111">
        <f t="shared" si="3"/>
        <v>0</v>
      </c>
      <c r="Y31" s="111">
        <v>0</v>
      </c>
      <c r="Z31" s="111">
        <v>0</v>
      </c>
      <c r="AA31" s="113">
        <f t="shared" si="4"/>
        <v>0</v>
      </c>
    </row>
    <row r="32" spans="1:27" ht="15.75" thickBot="1" x14ac:dyDescent="0.3">
      <c r="A32" s="110" t="str">
        <f>_xlfn.XLOOKUP(Table13[[#This Row],[Work UID]],'MO Store'!$A:$A,'MO Store'!F:F,,0)</f>
        <v>No SD</v>
      </c>
      <c r="B32" s="110" t="str">
        <f>_xlfn.XLOOKUP(Table13[[#This Row],[Work UID]],'MO Store'!$A:$A,'MO Store'!G:G,,0)</f>
        <v>Susu Leong</v>
      </c>
      <c r="C32" s="111" t="str">
        <f>_xlfn.XLOOKUP(Table13[[#This Row],[Work UID]],'MO Store'!$A:$A,'MO Store'!B:B,,0)</f>
        <v>Arizona</v>
      </c>
      <c r="D32" s="111" t="str">
        <f>_xlfn.XLOOKUP(Table13[[#This Row],[Home UID]],'MO Store'!$A:$A,'MO Store'!C:C,,0)</f>
        <v>Legacy Village</v>
      </c>
      <c r="E32" s="111" t="str">
        <f>_xlfn.XLOOKUP(Table13[[#This Row],[Work UID]],'MO Store'!$A:$A,'MO Store'!C:C,,0)</f>
        <v>Legacy Village</v>
      </c>
      <c r="F32" s="111" t="s">
        <v>1560</v>
      </c>
      <c r="G32" s="111">
        <v>178016</v>
      </c>
      <c r="H32" s="111">
        <v>178016</v>
      </c>
      <c r="I32" s="111" t="s">
        <v>825</v>
      </c>
      <c r="J32" s="111" t="s">
        <v>1944</v>
      </c>
      <c r="K32" s="112">
        <v>45847</v>
      </c>
      <c r="L32" s="84">
        <v>0</v>
      </c>
      <c r="M32" s="70">
        <v>25.740000000000002</v>
      </c>
      <c r="N32" s="70">
        <v>0</v>
      </c>
      <c r="O32" s="70">
        <v>0</v>
      </c>
      <c r="P32" s="70">
        <f t="shared" si="1"/>
        <v>25.740000000000002</v>
      </c>
      <c r="Q32" s="70">
        <v>0</v>
      </c>
      <c r="R32" s="70">
        <v>0</v>
      </c>
      <c r="S32" s="72">
        <f t="shared" si="2"/>
        <v>0</v>
      </c>
      <c r="T32" s="110">
        <v>0</v>
      </c>
      <c r="U32" s="111">
        <v>23.189999999999998</v>
      </c>
      <c r="V32" s="111">
        <v>0</v>
      </c>
      <c r="W32" s="111">
        <v>0</v>
      </c>
      <c r="X32" s="111">
        <f t="shared" si="3"/>
        <v>23.189999999999998</v>
      </c>
      <c r="Y32" s="111">
        <v>0</v>
      </c>
      <c r="Z32" s="111">
        <v>0</v>
      </c>
      <c r="AA32" s="113">
        <f t="shared" si="4"/>
        <v>0</v>
      </c>
    </row>
    <row r="33" spans="1:27" ht="15.75" thickBot="1" x14ac:dyDescent="0.3">
      <c r="A33" s="110" t="str">
        <f>_xlfn.XLOOKUP(Table13[[#This Row],[Work UID]],'MO Store'!$A:$A,'MO Store'!F:F,,0)</f>
        <v>Romio Hamdar</v>
      </c>
      <c r="B33" s="110" t="str">
        <f>_xlfn.XLOOKUP(Table13[[#This Row],[Work UID]],'MO Store'!$A:$A,'MO Store'!G:G,,0)</f>
        <v>Carlos Ayala-Level Up</v>
      </c>
      <c r="C33" s="111" t="str">
        <f>_xlfn.XLOOKUP(Table13[[#This Row],[Work UID]],'MO Store'!$A:$A,'MO Store'!B:B,,0)</f>
        <v>Houston South West</v>
      </c>
      <c r="D33" s="111" t="str">
        <f>_xlfn.XLOOKUP(Table13[[#This Row],[Home UID]],'MO Store'!$A:$A,'MO Store'!C:C,,0)</f>
        <v>Memorial Dr</v>
      </c>
      <c r="E33" s="111" t="str">
        <f>_xlfn.XLOOKUP(Table13[[#This Row],[Work UID]],'MO Store'!$A:$A,'MO Store'!C:C,,0)</f>
        <v>Memorial Dr</v>
      </c>
      <c r="F33" s="111" t="s">
        <v>1561</v>
      </c>
      <c r="G33" s="111">
        <v>213409</v>
      </c>
      <c r="H33" s="111">
        <v>213409</v>
      </c>
      <c r="I33" s="111" t="s">
        <v>390</v>
      </c>
      <c r="J33" s="111" t="s">
        <v>1945</v>
      </c>
      <c r="K33" s="112">
        <v>45355</v>
      </c>
      <c r="L33" s="84">
        <v>25.5</v>
      </c>
      <c r="M33" s="70">
        <v>20.45</v>
      </c>
      <c r="N33" s="70">
        <v>0</v>
      </c>
      <c r="O33" s="70">
        <v>0</v>
      </c>
      <c r="P33" s="70">
        <f t="shared" si="1"/>
        <v>20.45</v>
      </c>
      <c r="Q33" s="70">
        <v>0</v>
      </c>
      <c r="R33" s="70">
        <v>0</v>
      </c>
      <c r="S33" s="72">
        <f t="shared" si="2"/>
        <v>0</v>
      </c>
      <c r="T33" s="110">
        <v>38.5</v>
      </c>
      <c r="U33" s="111">
        <v>35.069999999999993</v>
      </c>
      <c r="V33" s="111">
        <v>0</v>
      </c>
      <c r="W33" s="111">
        <v>0</v>
      </c>
      <c r="X33" s="111">
        <f t="shared" si="3"/>
        <v>35.069999999999993</v>
      </c>
      <c r="Y33" s="111">
        <v>0</v>
      </c>
      <c r="Z33" s="111">
        <v>0</v>
      </c>
      <c r="AA33" s="113">
        <f t="shared" si="4"/>
        <v>0</v>
      </c>
    </row>
    <row r="34" spans="1:27" ht="15.75" thickBot="1" x14ac:dyDescent="0.3">
      <c r="A34" s="110" t="str">
        <f>_xlfn.XLOOKUP(Table13[[#This Row],[Work UID]],'MO Store'!$A:$A,'MO Store'!F:F,,0)</f>
        <v>Romio Hamdar</v>
      </c>
      <c r="B34" s="110" t="str">
        <f>_xlfn.XLOOKUP(Table13[[#This Row],[Work UID]],'MO Store'!$A:$A,'MO Store'!G:G,,0)</f>
        <v>Austin TM</v>
      </c>
      <c r="C34" s="111" t="str">
        <f>_xlfn.XLOOKUP(Table13[[#This Row],[Work UID]],'MO Store'!$A:$A,'MO Store'!B:B,,0)</f>
        <v>Austin</v>
      </c>
      <c r="D34" s="111" t="str">
        <f>_xlfn.XLOOKUP(Table13[[#This Row],[Home UID]],'MO Store'!$A:$A,'MO Store'!C:C,,0)</f>
        <v>OLTORF</v>
      </c>
      <c r="E34" s="111" t="str">
        <f>_xlfn.XLOOKUP(Table13[[#This Row],[Work UID]],'MO Store'!$A:$A,'MO Store'!C:C,,0)</f>
        <v>OLTORF</v>
      </c>
      <c r="F34" s="111" t="s">
        <v>1562</v>
      </c>
      <c r="G34" s="111">
        <v>176020</v>
      </c>
      <c r="H34" s="111">
        <v>176020</v>
      </c>
      <c r="I34" s="111" t="s">
        <v>877</v>
      </c>
      <c r="J34" s="111" t="s">
        <v>1946</v>
      </c>
      <c r="K34" s="112">
        <v>45919</v>
      </c>
      <c r="L34" s="84">
        <v>47</v>
      </c>
      <c r="M34" s="70">
        <v>40</v>
      </c>
      <c r="N34" s="70">
        <v>4.88</v>
      </c>
      <c r="O34" s="70">
        <v>0</v>
      </c>
      <c r="P34" s="70">
        <f t="shared" si="1"/>
        <v>44.88</v>
      </c>
      <c r="Q34" s="70">
        <v>0</v>
      </c>
      <c r="R34" s="70">
        <v>0</v>
      </c>
      <c r="S34" s="72">
        <f t="shared" si="2"/>
        <v>0</v>
      </c>
      <c r="T34" s="110">
        <v>47</v>
      </c>
      <c r="U34" s="111">
        <v>39.999999999999993</v>
      </c>
      <c r="V34" s="111">
        <v>6.26</v>
      </c>
      <c r="W34" s="111">
        <v>0</v>
      </c>
      <c r="X34" s="111">
        <f t="shared" si="3"/>
        <v>46.259999999999991</v>
      </c>
      <c r="Y34" s="111">
        <v>0</v>
      </c>
      <c r="Z34" s="111">
        <v>0</v>
      </c>
      <c r="AA34" s="113">
        <f t="shared" si="4"/>
        <v>0</v>
      </c>
    </row>
    <row r="35" spans="1:27" ht="15.75" thickBot="1" x14ac:dyDescent="0.3">
      <c r="A35" s="110" t="str">
        <f>_xlfn.XLOOKUP(Table13[[#This Row],[Work UID]],'MO Store'!$A:$A,'MO Store'!F:F,,0)</f>
        <v>No SD</v>
      </c>
      <c r="B35" s="110" t="str">
        <f>_xlfn.XLOOKUP(Table13[[#This Row],[Work UID]],'MO Store'!$A:$A,'MO Store'!G:G,,0)</f>
        <v>Jayme Roraff</v>
      </c>
      <c r="C35" s="111" t="str">
        <f>_xlfn.XLOOKUP(Table13[[#This Row],[Work UID]],'MO Store'!$A:$A,'MO Store'!B:B,,0)</f>
        <v>Wisconsin East</v>
      </c>
      <c r="D35" s="111" t="str">
        <f>_xlfn.XLOOKUP(Table13[[#This Row],[Home UID]],'MO Store'!$A:$A,'MO Store'!C:C,,0)</f>
        <v>WAUKESHA</v>
      </c>
      <c r="E35" s="111" t="str">
        <f>_xlfn.XLOOKUP(Table13[[#This Row],[Work UID]],'MO Store'!$A:$A,'MO Store'!C:C,,0)</f>
        <v>WAUKESHA</v>
      </c>
      <c r="F35" s="111" t="s">
        <v>1563</v>
      </c>
      <c r="G35" s="111">
        <v>176115</v>
      </c>
      <c r="H35" s="111">
        <v>176115</v>
      </c>
      <c r="I35" s="111" t="s">
        <v>961</v>
      </c>
      <c r="J35" s="111" t="s">
        <v>1947</v>
      </c>
      <c r="K35" s="112">
        <v>46001</v>
      </c>
      <c r="L35" s="84">
        <v>28</v>
      </c>
      <c r="M35" s="70">
        <v>34.35</v>
      </c>
      <c r="N35" s="70">
        <v>0</v>
      </c>
      <c r="O35" s="70">
        <v>0</v>
      </c>
      <c r="P35" s="70">
        <f t="shared" si="1"/>
        <v>34.35</v>
      </c>
      <c r="Q35" s="70">
        <v>0</v>
      </c>
      <c r="R35" s="70">
        <v>0</v>
      </c>
      <c r="S35" s="72">
        <f t="shared" si="2"/>
        <v>0</v>
      </c>
      <c r="T35" s="110">
        <v>20</v>
      </c>
      <c r="U35" s="111">
        <v>22.15</v>
      </c>
      <c r="V35" s="111">
        <v>0</v>
      </c>
      <c r="W35" s="111">
        <v>0</v>
      </c>
      <c r="X35" s="111">
        <f t="shared" si="3"/>
        <v>22.15</v>
      </c>
      <c r="Y35" s="111">
        <v>0</v>
      </c>
      <c r="Z35" s="111">
        <v>0</v>
      </c>
      <c r="AA35" s="113">
        <f t="shared" si="4"/>
        <v>0</v>
      </c>
    </row>
    <row r="36" spans="1:27" ht="15.75" thickBot="1" x14ac:dyDescent="0.3">
      <c r="A36" s="110" t="str">
        <f>_xlfn.XLOOKUP(Table13[[#This Row],[Work UID]],'MO Store'!$A:$A,'MO Store'!F:F,,0)</f>
        <v>No SD</v>
      </c>
      <c r="B36" s="110" t="str">
        <f>_xlfn.XLOOKUP(Table13[[#This Row],[Work UID]],'MO Store'!$A:$A,'MO Store'!G:G,,0)</f>
        <v>Susu Leong</v>
      </c>
      <c r="C36" s="111" t="str">
        <f>_xlfn.XLOOKUP(Table13[[#This Row],[Work UID]],'MO Store'!$A:$A,'MO Store'!B:B,,0)</f>
        <v>Arizona</v>
      </c>
      <c r="D36" s="111" t="str">
        <f>_xlfn.XLOOKUP(Table13[[#This Row],[Home UID]],'MO Store'!$A:$A,'MO Store'!C:C,,0)</f>
        <v>Buffalo Spot</v>
      </c>
      <c r="E36" s="111" t="str">
        <f>_xlfn.XLOOKUP(Table13[[#This Row],[Work UID]],'MO Store'!$A:$A,'MO Store'!C:C,,0)</f>
        <v>Buffalo Spot</v>
      </c>
      <c r="F36" s="111" t="s">
        <v>1564</v>
      </c>
      <c r="G36" s="111">
        <v>178109</v>
      </c>
      <c r="H36" s="111">
        <v>178109</v>
      </c>
      <c r="I36" s="111" t="s">
        <v>1217</v>
      </c>
      <c r="J36" s="111" t="s">
        <v>1948</v>
      </c>
      <c r="K36" s="112">
        <v>45932</v>
      </c>
      <c r="L36" s="84">
        <v>0</v>
      </c>
      <c r="M36" s="70">
        <v>0</v>
      </c>
      <c r="N36" s="70">
        <v>0</v>
      </c>
      <c r="O36" s="70">
        <v>0</v>
      </c>
      <c r="P36" s="70">
        <f t="shared" si="1"/>
        <v>0</v>
      </c>
      <c r="Q36" s="70">
        <v>0</v>
      </c>
      <c r="R36" s="70">
        <v>0</v>
      </c>
      <c r="S36" s="72">
        <f t="shared" si="2"/>
        <v>0</v>
      </c>
      <c r="T36" s="110">
        <v>0</v>
      </c>
      <c r="U36" s="111">
        <v>0</v>
      </c>
      <c r="V36" s="111">
        <v>0</v>
      </c>
      <c r="W36" s="111">
        <v>0</v>
      </c>
      <c r="X36" s="111">
        <f t="shared" si="3"/>
        <v>0</v>
      </c>
      <c r="Y36" s="111">
        <v>0</v>
      </c>
      <c r="Z36" s="111">
        <v>0</v>
      </c>
      <c r="AA36" s="113">
        <f t="shared" si="4"/>
        <v>0</v>
      </c>
    </row>
    <row r="37" spans="1:27" ht="15.75" thickBot="1" x14ac:dyDescent="0.3">
      <c r="A37" s="110" t="str">
        <f>_xlfn.XLOOKUP(Table13[[#This Row],[Work UID]],'MO Store'!$A:$A,'MO Store'!F:F,,0)</f>
        <v>Romio Hamdar</v>
      </c>
      <c r="B37" s="110" t="str">
        <f>_xlfn.XLOOKUP(Table13[[#This Row],[Work UID]],'MO Store'!$A:$A,'MO Store'!G:G,,0)</f>
        <v>Carlos Ayala-Level Up</v>
      </c>
      <c r="C37" s="111" t="str">
        <f>_xlfn.XLOOKUP(Table13[[#This Row],[Work UID]],'MO Store'!$A:$A,'MO Store'!B:B,,0)</f>
        <v>Houston South West</v>
      </c>
      <c r="D37" s="111" t="str">
        <f>_xlfn.XLOOKUP(Table13[[#This Row],[Home UID]],'MO Store'!$A:$A,'MO Store'!C:C,,0)</f>
        <v>Westheimer Tanglewilde</v>
      </c>
      <c r="E37" s="111" t="str">
        <f>_xlfn.XLOOKUP(Table13[[#This Row],[Work UID]],'MO Store'!$A:$A,'MO Store'!C:C,,0)</f>
        <v>Westheimer Tanglewilde</v>
      </c>
      <c r="F37" s="111" t="s">
        <v>1565</v>
      </c>
      <c r="G37" s="111">
        <v>209864</v>
      </c>
      <c r="H37" s="111">
        <v>209864</v>
      </c>
      <c r="I37" s="111" t="s">
        <v>1446</v>
      </c>
      <c r="J37" s="111" t="s">
        <v>1949</v>
      </c>
      <c r="K37" s="112">
        <v>45714</v>
      </c>
      <c r="L37" s="84">
        <v>0</v>
      </c>
      <c r="M37" s="70">
        <v>0</v>
      </c>
      <c r="N37" s="70">
        <v>0</v>
      </c>
      <c r="O37" s="70">
        <v>0</v>
      </c>
      <c r="P37" s="70">
        <f t="shared" si="1"/>
        <v>0</v>
      </c>
      <c r="Q37" s="70">
        <v>0</v>
      </c>
      <c r="R37" s="70">
        <v>0</v>
      </c>
      <c r="S37" s="72">
        <f t="shared" si="2"/>
        <v>0</v>
      </c>
      <c r="T37" s="110">
        <v>0</v>
      </c>
      <c r="U37" s="111">
        <v>0</v>
      </c>
      <c r="V37" s="111">
        <v>0</v>
      </c>
      <c r="W37" s="111">
        <v>0</v>
      </c>
      <c r="X37" s="111">
        <f t="shared" si="3"/>
        <v>0</v>
      </c>
      <c r="Y37" s="111">
        <v>0</v>
      </c>
      <c r="Z37" s="111">
        <v>0</v>
      </c>
      <c r="AA37" s="113">
        <f t="shared" si="4"/>
        <v>0</v>
      </c>
    </row>
    <row r="38" spans="1:27" ht="15.75" thickBot="1" x14ac:dyDescent="0.3">
      <c r="A38" s="110" t="str">
        <f>_xlfn.XLOOKUP(Table13[[#This Row],[Work UID]],'MO Store'!$A:$A,'MO Store'!F:F,,0)</f>
        <v>Romio Hamdar</v>
      </c>
      <c r="B38" s="110" t="str">
        <f>_xlfn.XLOOKUP(Table13[[#This Row],[Work UID]],'MO Store'!$A:$A,'MO Store'!G:G,,0)</f>
        <v>Carlos Ayala-Level Up</v>
      </c>
      <c r="C38" s="111" t="str">
        <f>_xlfn.XLOOKUP(Table13[[#This Row],[Work UID]],'MO Store'!$A:$A,'MO Store'!B:B,,0)</f>
        <v>Houston South West</v>
      </c>
      <c r="D38" s="111" t="str">
        <f>_xlfn.XLOOKUP(Table13[[#This Row],[Home UID]],'MO Store'!$A:$A,'MO Store'!C:C,,0)</f>
        <v>Westheimer Tanglewilde</v>
      </c>
      <c r="E38" s="111" t="str">
        <f>_xlfn.XLOOKUP(Table13[[#This Row],[Work UID]],'MO Store'!$A:$A,'MO Store'!C:C,,0)</f>
        <v>The Grid</v>
      </c>
      <c r="F38" s="111" t="s">
        <v>1566</v>
      </c>
      <c r="G38" s="111">
        <v>209864</v>
      </c>
      <c r="H38" s="111">
        <v>209858</v>
      </c>
      <c r="I38" s="111" t="s">
        <v>1446</v>
      </c>
      <c r="J38" s="111" t="s">
        <v>1949</v>
      </c>
      <c r="K38" s="112">
        <v>45714</v>
      </c>
      <c r="L38" s="84">
        <v>0</v>
      </c>
      <c r="M38" s="70">
        <v>0</v>
      </c>
      <c r="N38" s="70">
        <v>0</v>
      </c>
      <c r="O38" s="70">
        <v>0</v>
      </c>
      <c r="P38" s="70">
        <f t="shared" si="1"/>
        <v>0</v>
      </c>
      <c r="Q38" s="70">
        <v>0</v>
      </c>
      <c r="R38" s="70">
        <v>0</v>
      </c>
      <c r="S38" s="72">
        <f t="shared" si="2"/>
        <v>0</v>
      </c>
      <c r="T38" s="110">
        <v>0</v>
      </c>
      <c r="U38" s="111">
        <v>0</v>
      </c>
      <c r="V38" s="111">
        <v>0</v>
      </c>
      <c r="W38" s="111">
        <v>0</v>
      </c>
      <c r="X38" s="111">
        <f t="shared" si="3"/>
        <v>0</v>
      </c>
      <c r="Y38" s="111">
        <v>0</v>
      </c>
      <c r="Z38" s="111">
        <v>0</v>
      </c>
      <c r="AA38" s="113">
        <f t="shared" si="4"/>
        <v>0</v>
      </c>
    </row>
    <row r="39" spans="1:27" ht="15.75" thickBot="1" x14ac:dyDescent="0.3">
      <c r="A39" s="110" t="str">
        <f>_xlfn.XLOOKUP(Table13[[#This Row],[Work UID]],'MO Store'!$A:$A,'MO Store'!F:F,,0)</f>
        <v>Romio Hamdar</v>
      </c>
      <c r="B39" s="110" t="str">
        <f>_xlfn.XLOOKUP(Table13[[#This Row],[Work UID]],'MO Store'!$A:$A,'MO Store'!G:G,,0)</f>
        <v>Carlos Ayala-Level Up</v>
      </c>
      <c r="C39" s="111" t="str">
        <f>_xlfn.XLOOKUP(Table13[[#This Row],[Work UID]],'MO Store'!$A:$A,'MO Store'!B:B,,0)</f>
        <v>Houston South West</v>
      </c>
      <c r="D39" s="111" t="str">
        <f>_xlfn.XLOOKUP(Table13[[#This Row],[Home UID]],'MO Store'!$A:$A,'MO Store'!C:C,,0)</f>
        <v>Westheimer Tanglewilde</v>
      </c>
      <c r="E39" s="111" t="str">
        <f>_xlfn.XLOOKUP(Table13[[#This Row],[Work UID]],'MO Store'!$A:$A,'MO Store'!C:C,,0)</f>
        <v>Memorial Dr</v>
      </c>
      <c r="F39" s="111" t="s">
        <v>1567</v>
      </c>
      <c r="G39" s="111">
        <v>209864</v>
      </c>
      <c r="H39" s="111">
        <v>213409</v>
      </c>
      <c r="I39" s="111" t="s">
        <v>1446</v>
      </c>
      <c r="J39" s="111" t="s">
        <v>1949</v>
      </c>
      <c r="K39" s="112">
        <v>45714</v>
      </c>
      <c r="L39" s="84">
        <v>0</v>
      </c>
      <c r="M39" s="70">
        <v>0</v>
      </c>
      <c r="N39" s="70">
        <v>0</v>
      </c>
      <c r="O39" s="70">
        <v>0</v>
      </c>
      <c r="P39" s="70">
        <f t="shared" si="1"/>
        <v>0</v>
      </c>
      <c r="Q39" s="70">
        <v>0</v>
      </c>
      <c r="R39" s="70">
        <v>0</v>
      </c>
      <c r="S39" s="72">
        <f t="shared" si="2"/>
        <v>0</v>
      </c>
      <c r="T39" s="110">
        <v>0</v>
      </c>
      <c r="U39" s="111">
        <v>0</v>
      </c>
      <c r="V39" s="111">
        <v>0</v>
      </c>
      <c r="W39" s="111">
        <v>0</v>
      </c>
      <c r="X39" s="111">
        <f t="shared" si="3"/>
        <v>0</v>
      </c>
      <c r="Y39" s="111">
        <v>0</v>
      </c>
      <c r="Z39" s="111">
        <v>0</v>
      </c>
      <c r="AA39" s="113">
        <f t="shared" si="4"/>
        <v>0</v>
      </c>
    </row>
    <row r="40" spans="1:27" ht="15.75" thickBot="1" x14ac:dyDescent="0.3">
      <c r="A40" s="110" t="str">
        <f>_xlfn.XLOOKUP(Table13[[#This Row],[Work UID]],'MO Store'!$A:$A,'MO Store'!F:F,,0)</f>
        <v>Romio Hamdar</v>
      </c>
      <c r="B40" s="110" t="str">
        <f>_xlfn.XLOOKUP(Table13[[#This Row],[Work UID]],'MO Store'!$A:$A,'MO Store'!G:G,,0)</f>
        <v>Carlos Ayala-Level Up</v>
      </c>
      <c r="C40" s="111" t="str">
        <f>_xlfn.XLOOKUP(Table13[[#This Row],[Work UID]],'MO Store'!$A:$A,'MO Store'!B:B,,0)</f>
        <v>Houston South West</v>
      </c>
      <c r="D40" s="111" t="str">
        <f>_xlfn.XLOOKUP(Table13[[#This Row],[Home UID]],'MO Store'!$A:$A,'MO Store'!C:C,,0)</f>
        <v>Bellaire (Hong Kong Mall)</v>
      </c>
      <c r="E40" s="111" t="str">
        <f>_xlfn.XLOOKUP(Table13[[#This Row],[Work UID]],'MO Store'!$A:$A,'MO Store'!C:C,,0)</f>
        <v>Bellaire (Hong Kong Mall)</v>
      </c>
      <c r="F40" s="111" t="s">
        <v>1568</v>
      </c>
      <c r="G40" s="111">
        <v>209866</v>
      </c>
      <c r="H40" s="111">
        <v>209866</v>
      </c>
      <c r="I40" s="111" t="s">
        <v>1082</v>
      </c>
      <c r="J40" s="111" t="s">
        <v>1950</v>
      </c>
      <c r="K40" s="112">
        <v>45761</v>
      </c>
      <c r="L40" s="84">
        <v>24</v>
      </c>
      <c r="M40" s="70">
        <v>22.53</v>
      </c>
      <c r="N40" s="70">
        <v>0</v>
      </c>
      <c r="O40" s="70">
        <v>0</v>
      </c>
      <c r="P40" s="70">
        <f t="shared" si="1"/>
        <v>22.53</v>
      </c>
      <c r="Q40" s="70">
        <v>0</v>
      </c>
      <c r="R40" s="70">
        <v>0</v>
      </c>
      <c r="S40" s="72">
        <f t="shared" si="2"/>
        <v>0</v>
      </c>
      <c r="T40" s="110">
        <v>24</v>
      </c>
      <c r="U40" s="111">
        <v>25.36</v>
      </c>
      <c r="V40" s="111">
        <v>0</v>
      </c>
      <c r="W40" s="111">
        <v>0</v>
      </c>
      <c r="X40" s="111">
        <f t="shared" si="3"/>
        <v>25.36</v>
      </c>
      <c r="Y40" s="111">
        <v>0</v>
      </c>
      <c r="Z40" s="111">
        <v>0</v>
      </c>
      <c r="AA40" s="113">
        <f t="shared" si="4"/>
        <v>0</v>
      </c>
    </row>
    <row r="41" spans="1:27" ht="15.75" thickBot="1" x14ac:dyDescent="0.3">
      <c r="A41" s="110" t="str">
        <f>_xlfn.XLOOKUP(Table13[[#This Row],[Work UID]],'MO Store'!$A:$A,'MO Store'!F:F,,0)</f>
        <v>No SD</v>
      </c>
      <c r="B41" s="110" t="str">
        <f>_xlfn.XLOOKUP(Table13[[#This Row],[Work UID]],'MO Store'!$A:$A,'MO Store'!G:G,,0)</f>
        <v>North Carolina Market - No TM</v>
      </c>
      <c r="C41" s="111" t="str">
        <f>_xlfn.XLOOKUP(Table13[[#This Row],[Work UID]],'MO Store'!$A:$A,'MO Store'!B:B,,0)</f>
        <v>North Carolina</v>
      </c>
      <c r="D41" s="111" t="str">
        <f>_xlfn.XLOOKUP(Table13[[#This Row],[Home UID]],'MO Store'!$A:$A,'MO Store'!C:C,,0)</f>
        <v>Garner Raleigh</v>
      </c>
      <c r="E41" s="111" t="str">
        <f>_xlfn.XLOOKUP(Table13[[#This Row],[Work UID]],'MO Store'!$A:$A,'MO Store'!C:C,,0)</f>
        <v>Garner Raleigh</v>
      </c>
      <c r="F41" s="111" t="s">
        <v>1569</v>
      </c>
      <c r="G41" s="111">
        <v>176289</v>
      </c>
      <c r="H41" s="111">
        <v>176289</v>
      </c>
      <c r="I41" s="111" t="s">
        <v>1083</v>
      </c>
      <c r="J41" s="111" t="s">
        <v>1951</v>
      </c>
      <c r="K41" s="112">
        <v>45663</v>
      </c>
      <c r="L41" s="84">
        <v>25</v>
      </c>
      <c r="M41" s="70">
        <v>30.08</v>
      </c>
      <c r="N41" s="70">
        <v>0</v>
      </c>
      <c r="O41" s="70">
        <v>0</v>
      </c>
      <c r="P41" s="70">
        <f t="shared" si="1"/>
        <v>30.08</v>
      </c>
      <c r="Q41" s="70">
        <v>0</v>
      </c>
      <c r="R41" s="70">
        <v>0</v>
      </c>
      <c r="S41" s="72">
        <f t="shared" si="2"/>
        <v>0</v>
      </c>
      <c r="T41" s="110">
        <v>31</v>
      </c>
      <c r="U41" s="111">
        <v>21.45</v>
      </c>
      <c r="V41" s="111">
        <v>0</v>
      </c>
      <c r="W41" s="111">
        <v>0</v>
      </c>
      <c r="X41" s="111">
        <f t="shared" si="3"/>
        <v>21.45</v>
      </c>
      <c r="Y41" s="111">
        <v>0</v>
      </c>
      <c r="Z41" s="111">
        <v>0</v>
      </c>
      <c r="AA41" s="113">
        <f t="shared" si="4"/>
        <v>0</v>
      </c>
    </row>
    <row r="42" spans="1:27" ht="15.75" thickBot="1" x14ac:dyDescent="0.3">
      <c r="A42" s="110" t="str">
        <f>_xlfn.XLOOKUP(Table13[[#This Row],[Work UID]],'MO Store'!$A:$A,'MO Store'!F:F,,0)</f>
        <v>Romio Hamdar</v>
      </c>
      <c r="B42" s="110" t="str">
        <f>_xlfn.XLOOKUP(Table13[[#This Row],[Work UID]],'MO Store'!$A:$A,'MO Store'!G:G,,0)</f>
        <v>Veronica Ramos</v>
      </c>
      <c r="C42" s="111" t="str">
        <f>_xlfn.XLOOKUP(Table13[[#This Row],[Work UID]],'MO Store'!$A:$A,'MO Store'!B:B,,0)</f>
        <v>San Antonio/Laredo</v>
      </c>
      <c r="D42" s="111" t="str">
        <f>_xlfn.XLOOKUP(Table13[[#This Row],[Home UID]],'MO Store'!$A:$A,'MO Store'!C:C,,0)</f>
        <v>Uvalde</v>
      </c>
      <c r="E42" s="111" t="str">
        <f>_xlfn.XLOOKUP(Table13[[#This Row],[Work UID]],'MO Store'!$A:$A,'MO Store'!C:C,,0)</f>
        <v>Uvalde</v>
      </c>
      <c r="F42" s="111" t="s">
        <v>1570</v>
      </c>
      <c r="G42" s="111">
        <v>215747</v>
      </c>
      <c r="H42" s="111">
        <v>215747</v>
      </c>
      <c r="I42" s="111" t="s">
        <v>969</v>
      </c>
      <c r="J42" s="111" t="s">
        <v>1952</v>
      </c>
      <c r="K42" s="112">
        <v>46002</v>
      </c>
      <c r="L42" s="84">
        <v>32</v>
      </c>
      <c r="M42" s="70">
        <v>28.560000000000002</v>
      </c>
      <c r="N42" s="70">
        <v>0</v>
      </c>
      <c r="O42" s="70">
        <v>0</v>
      </c>
      <c r="P42" s="70">
        <f t="shared" si="1"/>
        <v>28.560000000000002</v>
      </c>
      <c r="Q42" s="70">
        <v>0</v>
      </c>
      <c r="R42" s="70">
        <v>0</v>
      </c>
      <c r="S42" s="72">
        <f t="shared" si="2"/>
        <v>0</v>
      </c>
      <c r="T42" s="110">
        <v>40</v>
      </c>
      <c r="U42" s="111">
        <v>23.25</v>
      </c>
      <c r="V42" s="111">
        <v>0</v>
      </c>
      <c r="W42" s="111">
        <v>0</v>
      </c>
      <c r="X42" s="111">
        <f t="shared" si="3"/>
        <v>23.25</v>
      </c>
      <c r="Y42" s="111">
        <v>0</v>
      </c>
      <c r="Z42" s="111">
        <v>0</v>
      </c>
      <c r="AA42" s="113">
        <f t="shared" si="4"/>
        <v>0</v>
      </c>
    </row>
    <row r="43" spans="1:27" ht="15.75" thickBot="1" x14ac:dyDescent="0.3">
      <c r="A43" s="110" t="str">
        <f>_xlfn.XLOOKUP(Table13[[#This Row],[Work UID]],'MO Store'!$A:$A,'MO Store'!F:F,,0)</f>
        <v>Romio Hamdar</v>
      </c>
      <c r="B43" s="110" t="str">
        <f>_xlfn.XLOOKUP(Table13[[#This Row],[Work UID]],'MO Store'!$A:$A,'MO Store'!G:G,,0)</f>
        <v>Suhail Ishaq</v>
      </c>
      <c r="C43" s="111" t="str">
        <f>_xlfn.XLOOKUP(Table13[[#This Row],[Work UID]],'MO Store'!$A:$A,'MO Store'!B:B,,0)</f>
        <v>Houston North East</v>
      </c>
      <c r="D43" s="111" t="str">
        <f>_xlfn.XLOOKUP(Table13[[#This Row],[Home UID]],'MO Store'!$A:$A,'MO Store'!C:C,,0)</f>
        <v>Fondren Village</v>
      </c>
      <c r="E43" s="111" t="str">
        <f>_xlfn.XLOOKUP(Table13[[#This Row],[Work UID]],'MO Store'!$A:$A,'MO Store'!C:C,,0)</f>
        <v>Fondren Village</v>
      </c>
      <c r="F43" s="111" t="s">
        <v>1571</v>
      </c>
      <c r="G43" s="111">
        <v>209863</v>
      </c>
      <c r="H43" s="111">
        <v>209863</v>
      </c>
      <c r="I43" s="111" t="s">
        <v>271</v>
      </c>
      <c r="J43" s="111" t="s">
        <v>1953</v>
      </c>
      <c r="K43" s="112">
        <v>43693</v>
      </c>
      <c r="L43" s="84">
        <v>26</v>
      </c>
      <c r="M43" s="70">
        <v>29</v>
      </c>
      <c r="N43" s="70">
        <v>0</v>
      </c>
      <c r="O43" s="70">
        <v>0</v>
      </c>
      <c r="P43" s="70">
        <f t="shared" si="1"/>
        <v>29</v>
      </c>
      <c r="Q43" s="70">
        <v>0</v>
      </c>
      <c r="R43" s="70">
        <v>0</v>
      </c>
      <c r="S43" s="72">
        <f t="shared" si="2"/>
        <v>0</v>
      </c>
      <c r="T43" s="110">
        <v>27.5</v>
      </c>
      <c r="U43" s="111">
        <v>27.470000000000002</v>
      </c>
      <c r="V43" s="111">
        <v>0</v>
      </c>
      <c r="W43" s="111">
        <v>0</v>
      </c>
      <c r="X43" s="111">
        <f t="shared" si="3"/>
        <v>27.470000000000002</v>
      </c>
      <c r="Y43" s="111">
        <v>0</v>
      </c>
      <c r="Z43" s="111">
        <v>0</v>
      </c>
      <c r="AA43" s="113">
        <f t="shared" si="4"/>
        <v>0</v>
      </c>
    </row>
    <row r="44" spans="1:27" ht="15.75" thickBot="1" x14ac:dyDescent="0.3">
      <c r="A44" s="110" t="str">
        <f>_xlfn.XLOOKUP(Table13[[#This Row],[Work UID]],'MO Store'!$A:$A,'MO Store'!F:F,,0)</f>
        <v>Romio Hamdar</v>
      </c>
      <c r="B44" s="110" t="str">
        <f>_xlfn.XLOOKUP(Table13[[#This Row],[Work UID]],'MO Store'!$A:$A,'MO Store'!G:G,,0)</f>
        <v>Veronica Ramos</v>
      </c>
      <c r="C44" s="111" t="str">
        <f>_xlfn.XLOOKUP(Table13[[#This Row],[Work UID]],'MO Store'!$A:$A,'MO Store'!B:B,,0)</f>
        <v>San Antonio/Laredo</v>
      </c>
      <c r="D44" s="111" t="str">
        <f>_xlfn.XLOOKUP(Table13[[#This Row],[Home UID]],'MO Store'!$A:$A,'MO Store'!C:C,,0)</f>
        <v>EAGLE PASS</v>
      </c>
      <c r="E44" s="111" t="str">
        <f>_xlfn.XLOOKUP(Table13[[#This Row],[Work UID]],'MO Store'!$A:$A,'MO Store'!C:C,,0)</f>
        <v>EAGLE PASS</v>
      </c>
      <c r="F44" s="111" t="s">
        <v>1572</v>
      </c>
      <c r="G44" s="111">
        <v>207753</v>
      </c>
      <c r="H44" s="111">
        <v>207753</v>
      </c>
      <c r="I44" s="111" t="s">
        <v>241</v>
      </c>
      <c r="J44" s="111" t="s">
        <v>1954</v>
      </c>
      <c r="K44" s="112">
        <v>44592</v>
      </c>
      <c r="L44" s="84">
        <v>30</v>
      </c>
      <c r="M44" s="70">
        <v>25.8</v>
      </c>
      <c r="N44" s="70">
        <v>0</v>
      </c>
      <c r="O44" s="70">
        <v>0</v>
      </c>
      <c r="P44" s="70">
        <f t="shared" si="1"/>
        <v>25.8</v>
      </c>
      <c r="Q44" s="70">
        <v>0</v>
      </c>
      <c r="R44" s="70">
        <v>0</v>
      </c>
      <c r="S44" s="72">
        <f t="shared" si="2"/>
        <v>0</v>
      </c>
      <c r="T44" s="110">
        <v>42</v>
      </c>
      <c r="U44" s="111">
        <v>17.990000000000002</v>
      </c>
      <c r="V44" s="111">
        <v>0</v>
      </c>
      <c r="W44" s="111">
        <v>0</v>
      </c>
      <c r="X44" s="111">
        <f t="shared" si="3"/>
        <v>17.990000000000002</v>
      </c>
      <c r="Y44" s="111">
        <v>0</v>
      </c>
      <c r="Z44" s="111">
        <v>0</v>
      </c>
      <c r="AA44" s="113">
        <f t="shared" si="4"/>
        <v>0</v>
      </c>
    </row>
    <row r="45" spans="1:27" ht="15.75" thickBot="1" x14ac:dyDescent="0.3">
      <c r="A45" s="110" t="str">
        <f>_xlfn.XLOOKUP(Table13[[#This Row],[Work UID]],'MO Store'!$A:$A,'MO Store'!F:F,,0)</f>
        <v>No SD</v>
      </c>
      <c r="B45" s="110" t="str">
        <f>_xlfn.XLOOKUP(Table13[[#This Row],[Work UID]],'MO Store'!$A:$A,'MO Store'!G:G,,0)</f>
        <v>Susu Leong</v>
      </c>
      <c r="C45" s="111" t="str">
        <f>_xlfn.XLOOKUP(Table13[[#This Row],[Work UID]],'MO Store'!$A:$A,'MO Store'!B:B,,0)</f>
        <v>Arizona</v>
      </c>
      <c r="D45" s="111" t="str">
        <f>_xlfn.XLOOKUP(Table13[[#This Row],[Home UID]],'MO Store'!$A:$A,'MO Store'!C:C,,0)</f>
        <v>The Groves</v>
      </c>
      <c r="E45" s="111" t="str">
        <f>_xlfn.XLOOKUP(Table13[[#This Row],[Work UID]],'MO Store'!$A:$A,'MO Store'!C:C,,0)</f>
        <v>The Groves</v>
      </c>
      <c r="F45" s="111" t="s">
        <v>1573</v>
      </c>
      <c r="G45" s="111">
        <v>211579</v>
      </c>
      <c r="H45" s="111">
        <v>211579</v>
      </c>
      <c r="I45" s="111" t="s">
        <v>1028</v>
      </c>
      <c r="J45" s="111" t="s">
        <v>1955</v>
      </c>
      <c r="K45" s="112">
        <v>46051</v>
      </c>
      <c r="L45" s="84">
        <v>0</v>
      </c>
      <c r="M45" s="70">
        <v>40.000000000000007</v>
      </c>
      <c r="N45" s="70">
        <v>8.74</v>
      </c>
      <c r="O45" s="70">
        <v>0</v>
      </c>
      <c r="P45" s="70">
        <f t="shared" si="1"/>
        <v>48.740000000000009</v>
      </c>
      <c r="Q45" s="70">
        <v>0</v>
      </c>
      <c r="R45" s="70">
        <v>0</v>
      </c>
      <c r="S45" s="72">
        <f t="shared" si="2"/>
        <v>0</v>
      </c>
      <c r="T45" s="110">
        <v>31</v>
      </c>
      <c r="U45" s="111">
        <v>33.730000000000004</v>
      </c>
      <c r="V45" s="111">
        <v>0</v>
      </c>
      <c r="W45" s="111">
        <v>0</v>
      </c>
      <c r="X45" s="111">
        <f t="shared" si="3"/>
        <v>33.730000000000004</v>
      </c>
      <c r="Y45" s="111">
        <v>0</v>
      </c>
      <c r="Z45" s="111">
        <v>0</v>
      </c>
      <c r="AA45" s="113">
        <f t="shared" si="4"/>
        <v>0</v>
      </c>
    </row>
    <row r="46" spans="1:27" ht="15.75" thickBot="1" x14ac:dyDescent="0.3">
      <c r="A46" s="110" t="str">
        <f>_xlfn.XLOOKUP(Table13[[#This Row],[Work UID]],'MO Store'!$A:$A,'MO Store'!F:F,,0)</f>
        <v>Romio Hamdar</v>
      </c>
      <c r="B46" s="110" t="str">
        <f>_xlfn.XLOOKUP(Table13[[#This Row],[Work UID]],'MO Store'!$A:$A,'MO Store'!G:G,,0)</f>
        <v>Veronica Ramos</v>
      </c>
      <c r="C46" s="111" t="str">
        <f>_xlfn.XLOOKUP(Table13[[#This Row],[Work UID]],'MO Store'!$A:$A,'MO Store'!B:B,,0)</f>
        <v>San Antonio/Laredo</v>
      </c>
      <c r="D46" s="111" t="str">
        <f>_xlfn.XLOOKUP(Table13[[#This Row],[Home UID]],'MO Store'!$A:$A,'MO Store'!C:C,,0)</f>
        <v>EAGLE PASS</v>
      </c>
      <c r="E46" s="111" t="str">
        <f>_xlfn.XLOOKUP(Table13[[#This Row],[Work UID]],'MO Store'!$A:$A,'MO Store'!C:C,,0)</f>
        <v>EAGLE PASS</v>
      </c>
      <c r="F46" s="111" t="s">
        <v>1574</v>
      </c>
      <c r="G46" s="111">
        <v>207753</v>
      </c>
      <c r="H46" s="111">
        <v>207753</v>
      </c>
      <c r="I46" s="111" t="s">
        <v>787</v>
      </c>
      <c r="J46" s="111" t="s">
        <v>1956</v>
      </c>
      <c r="K46" s="112">
        <v>45813</v>
      </c>
      <c r="L46" s="84">
        <v>35</v>
      </c>
      <c r="M46" s="70">
        <v>26.97</v>
      </c>
      <c r="N46" s="70">
        <v>0</v>
      </c>
      <c r="O46" s="70">
        <v>0</v>
      </c>
      <c r="P46" s="70">
        <f t="shared" si="1"/>
        <v>26.97</v>
      </c>
      <c r="Q46" s="70">
        <v>0</v>
      </c>
      <c r="R46" s="70">
        <v>0</v>
      </c>
      <c r="S46" s="72">
        <f t="shared" si="2"/>
        <v>0</v>
      </c>
      <c r="T46" s="110">
        <v>40</v>
      </c>
      <c r="U46" s="111">
        <v>31.95</v>
      </c>
      <c r="V46" s="111">
        <v>0</v>
      </c>
      <c r="W46" s="111">
        <v>0</v>
      </c>
      <c r="X46" s="111">
        <f t="shared" si="3"/>
        <v>31.95</v>
      </c>
      <c r="Y46" s="111">
        <v>0</v>
      </c>
      <c r="Z46" s="111">
        <v>0</v>
      </c>
      <c r="AA46" s="113">
        <f t="shared" si="4"/>
        <v>0</v>
      </c>
    </row>
    <row r="47" spans="1:27" ht="15.75" thickBot="1" x14ac:dyDescent="0.3">
      <c r="A47" s="110" t="str">
        <f>_xlfn.XLOOKUP(Table13[[#This Row],[Work UID]],'MO Store'!$A:$A,'MO Store'!F:F,,0)</f>
        <v>No SD</v>
      </c>
      <c r="B47" s="110" t="str">
        <f>_xlfn.XLOOKUP(Table13[[#This Row],[Work UID]],'MO Store'!$A:$A,'MO Store'!G:G,,0)</f>
        <v>Jayme Roraff</v>
      </c>
      <c r="C47" s="111" t="str">
        <f>_xlfn.XLOOKUP(Table13[[#This Row],[Work UID]],'MO Store'!$A:$A,'MO Store'!B:B,,0)</f>
        <v>Wisconsin West</v>
      </c>
      <c r="D47" s="111" t="str">
        <f>_xlfn.XLOOKUP(Table13[[#This Row],[Home UID]],'MO Store'!$A:$A,'MO Store'!C:C,,0)</f>
        <v>BELVIDERE</v>
      </c>
      <c r="E47" s="111" t="str">
        <f>_xlfn.XLOOKUP(Table13[[#This Row],[Work UID]],'MO Store'!$A:$A,'MO Store'!C:C,,0)</f>
        <v>BELVIDERE</v>
      </c>
      <c r="F47" s="111" t="s">
        <v>1575</v>
      </c>
      <c r="G47" s="111">
        <v>215003</v>
      </c>
      <c r="H47" s="111">
        <v>215003</v>
      </c>
      <c r="I47" s="111" t="s">
        <v>313</v>
      </c>
      <c r="J47" s="111" t="s">
        <v>1957</v>
      </c>
      <c r="K47" s="112">
        <v>45327</v>
      </c>
      <c r="L47" s="84">
        <v>27.75</v>
      </c>
      <c r="M47" s="70">
        <v>27.71</v>
      </c>
      <c r="N47" s="70">
        <v>0</v>
      </c>
      <c r="O47" s="70">
        <v>0</v>
      </c>
      <c r="P47" s="70">
        <f t="shared" si="1"/>
        <v>27.71</v>
      </c>
      <c r="Q47" s="70">
        <v>0</v>
      </c>
      <c r="R47" s="70">
        <v>0</v>
      </c>
      <c r="S47" s="72">
        <f t="shared" si="2"/>
        <v>0</v>
      </c>
      <c r="T47" s="110">
        <v>37</v>
      </c>
      <c r="U47" s="111">
        <v>37.68</v>
      </c>
      <c r="V47" s="111">
        <v>0</v>
      </c>
      <c r="W47" s="111">
        <v>0</v>
      </c>
      <c r="X47" s="111">
        <f t="shared" si="3"/>
        <v>37.68</v>
      </c>
      <c r="Y47" s="111">
        <v>0</v>
      </c>
      <c r="Z47" s="111">
        <v>0</v>
      </c>
      <c r="AA47" s="113">
        <f t="shared" si="4"/>
        <v>0</v>
      </c>
    </row>
    <row r="48" spans="1:27" ht="15.75" thickBot="1" x14ac:dyDescent="0.3">
      <c r="A48" s="110" t="str">
        <f>_xlfn.XLOOKUP(Table13[[#This Row],[Work UID]],'MO Store'!$A:$A,'MO Store'!F:F,,0)</f>
        <v>Romio Hamdar</v>
      </c>
      <c r="B48" s="110" t="str">
        <f>_xlfn.XLOOKUP(Table13[[#This Row],[Work UID]],'MO Store'!$A:$A,'MO Store'!G:G,,0)</f>
        <v>Suhail Ishaq</v>
      </c>
      <c r="C48" s="111" t="str">
        <f>_xlfn.XLOOKUP(Table13[[#This Row],[Work UID]],'MO Store'!$A:$A,'MO Store'!B:B,,0)</f>
        <v>Houston North East</v>
      </c>
      <c r="D48" s="111" t="str">
        <f>_xlfn.XLOOKUP(Table13[[#This Row],[Home UID]],'MO Store'!$A:$A,'MO Store'!C:C,,0)</f>
        <v>Richmond (River Park)</v>
      </c>
      <c r="E48" s="111" t="str">
        <f>_xlfn.XLOOKUP(Table13[[#This Row],[Work UID]],'MO Store'!$A:$A,'MO Store'!C:C,,0)</f>
        <v>Richmond (River Park)</v>
      </c>
      <c r="F48" s="111" t="s">
        <v>1576</v>
      </c>
      <c r="G48" s="111">
        <v>174110</v>
      </c>
      <c r="H48" s="111">
        <v>174110</v>
      </c>
      <c r="I48" s="111" t="s">
        <v>989</v>
      </c>
      <c r="J48" s="111" t="s">
        <v>1958</v>
      </c>
      <c r="K48" s="112">
        <v>46017</v>
      </c>
      <c r="L48" s="84">
        <v>24</v>
      </c>
      <c r="M48" s="70">
        <v>28.87</v>
      </c>
      <c r="N48" s="70">
        <v>0</v>
      </c>
      <c r="O48" s="70">
        <v>0</v>
      </c>
      <c r="P48" s="70">
        <f t="shared" si="1"/>
        <v>28.87</v>
      </c>
      <c r="Q48" s="70">
        <v>0</v>
      </c>
      <c r="R48" s="70">
        <v>0</v>
      </c>
      <c r="S48" s="72">
        <f t="shared" si="2"/>
        <v>0</v>
      </c>
      <c r="T48" s="110">
        <v>34</v>
      </c>
      <c r="U48" s="111">
        <v>28.61</v>
      </c>
      <c r="V48" s="111">
        <v>0</v>
      </c>
      <c r="W48" s="111">
        <v>0</v>
      </c>
      <c r="X48" s="111">
        <f t="shared" si="3"/>
        <v>28.61</v>
      </c>
      <c r="Y48" s="111">
        <v>0</v>
      </c>
      <c r="Z48" s="111">
        <v>0</v>
      </c>
      <c r="AA48" s="113">
        <f t="shared" si="4"/>
        <v>0</v>
      </c>
    </row>
    <row r="49" spans="1:27" ht="15.75" thickBot="1" x14ac:dyDescent="0.3">
      <c r="A49" s="110" t="str">
        <f>_xlfn.XLOOKUP(Table13[[#This Row],[Work UID]],'MO Store'!$A:$A,'MO Store'!F:F,,0)</f>
        <v>Romio Hamdar</v>
      </c>
      <c r="B49" s="110" t="str">
        <f>_xlfn.XLOOKUP(Table13[[#This Row],[Work UID]],'MO Store'!$A:$A,'MO Store'!G:G,,0)</f>
        <v>Carlos Ayala-Level Up</v>
      </c>
      <c r="C49" s="111" t="str">
        <f>_xlfn.XLOOKUP(Table13[[#This Row],[Work UID]],'MO Store'!$A:$A,'MO Store'!B:B,,0)</f>
        <v>Houston South West</v>
      </c>
      <c r="D49" s="111" t="str">
        <f>_xlfn.XLOOKUP(Table13[[#This Row],[Home UID]],'MO Store'!$A:$A,'MO Store'!C:C,,0)</f>
        <v>Kingsbridge</v>
      </c>
      <c r="E49" s="111" t="str">
        <f>_xlfn.XLOOKUP(Table13[[#This Row],[Work UID]],'MO Store'!$A:$A,'MO Store'!C:C,,0)</f>
        <v>Kingsbridge</v>
      </c>
      <c r="F49" s="111" t="s">
        <v>1577</v>
      </c>
      <c r="G49" s="111">
        <v>209862</v>
      </c>
      <c r="H49" s="111">
        <v>209862</v>
      </c>
      <c r="I49" s="111" t="s">
        <v>168</v>
      </c>
      <c r="J49" s="111" t="s">
        <v>1959</v>
      </c>
      <c r="K49" s="112">
        <v>44872</v>
      </c>
      <c r="L49" s="84">
        <v>35</v>
      </c>
      <c r="M49" s="70">
        <v>35.61</v>
      </c>
      <c r="N49" s="70">
        <v>0</v>
      </c>
      <c r="O49" s="70">
        <v>0</v>
      </c>
      <c r="P49" s="70">
        <f t="shared" si="1"/>
        <v>35.61</v>
      </c>
      <c r="Q49" s="70">
        <v>0</v>
      </c>
      <c r="R49" s="70">
        <v>0</v>
      </c>
      <c r="S49" s="72">
        <f t="shared" si="2"/>
        <v>0</v>
      </c>
      <c r="T49" s="110">
        <v>32</v>
      </c>
      <c r="U49" s="111">
        <v>35.56</v>
      </c>
      <c r="V49" s="111">
        <v>0</v>
      </c>
      <c r="W49" s="111">
        <v>0</v>
      </c>
      <c r="X49" s="111">
        <f t="shared" si="3"/>
        <v>35.56</v>
      </c>
      <c r="Y49" s="111">
        <v>0</v>
      </c>
      <c r="Z49" s="111">
        <v>0</v>
      </c>
      <c r="AA49" s="113">
        <f t="shared" si="4"/>
        <v>0</v>
      </c>
    </row>
    <row r="50" spans="1:27" ht="15.75" thickBot="1" x14ac:dyDescent="0.3">
      <c r="A50" s="110" t="str">
        <f>_xlfn.XLOOKUP(Table13[[#This Row],[Work UID]],'MO Store'!$A:$A,'MO Store'!F:F,,0)</f>
        <v>Romio Hamdar</v>
      </c>
      <c r="B50" s="110" t="str">
        <f>_xlfn.XLOOKUP(Table13[[#This Row],[Work UID]],'MO Store'!$A:$A,'MO Store'!G:G,,0)</f>
        <v>Suhail Ishaq</v>
      </c>
      <c r="C50" s="111" t="str">
        <f>_xlfn.XLOOKUP(Table13[[#This Row],[Work UID]],'MO Store'!$A:$A,'MO Store'!B:B,,0)</f>
        <v>Houston North East</v>
      </c>
      <c r="D50" s="111" t="str">
        <f>_xlfn.XLOOKUP(Table13[[#This Row],[Home UID]],'MO Store'!$A:$A,'MO Store'!C:C,,0)</f>
        <v>Texas City</v>
      </c>
      <c r="E50" s="111" t="str">
        <f>_xlfn.XLOOKUP(Table13[[#This Row],[Work UID]],'MO Store'!$A:$A,'MO Store'!C:C,,0)</f>
        <v>Texas City</v>
      </c>
      <c r="F50" s="111" t="s">
        <v>1578</v>
      </c>
      <c r="G50" s="111">
        <v>180413</v>
      </c>
      <c r="H50" s="111">
        <v>180413</v>
      </c>
      <c r="I50" s="111" t="s">
        <v>232</v>
      </c>
      <c r="J50" s="111" t="s">
        <v>1960</v>
      </c>
      <c r="K50" s="112">
        <v>45278</v>
      </c>
      <c r="L50" s="84">
        <v>33</v>
      </c>
      <c r="M50" s="70">
        <v>29.660000000000004</v>
      </c>
      <c r="N50" s="70">
        <v>0</v>
      </c>
      <c r="O50" s="70">
        <v>0</v>
      </c>
      <c r="P50" s="70">
        <f t="shared" si="1"/>
        <v>29.660000000000004</v>
      </c>
      <c r="Q50" s="70">
        <v>0</v>
      </c>
      <c r="R50" s="70">
        <v>0</v>
      </c>
      <c r="S50" s="72">
        <f t="shared" si="2"/>
        <v>0</v>
      </c>
      <c r="T50" s="110">
        <v>42</v>
      </c>
      <c r="U50" s="111">
        <v>29.43</v>
      </c>
      <c r="V50" s="111">
        <v>0</v>
      </c>
      <c r="W50" s="111">
        <v>0</v>
      </c>
      <c r="X50" s="111">
        <f t="shared" si="3"/>
        <v>29.43</v>
      </c>
      <c r="Y50" s="111">
        <v>0</v>
      </c>
      <c r="Z50" s="111">
        <v>0</v>
      </c>
      <c r="AA50" s="113">
        <f t="shared" si="4"/>
        <v>0</v>
      </c>
    </row>
    <row r="51" spans="1:27" ht="15.75" thickBot="1" x14ac:dyDescent="0.3">
      <c r="A51" s="110" t="str">
        <f>_xlfn.XLOOKUP(Table13[[#This Row],[Work UID]],'MO Store'!$A:$A,'MO Store'!F:F,,0)</f>
        <v>No SD</v>
      </c>
      <c r="B51" s="110" t="str">
        <f>_xlfn.XLOOKUP(Table13[[#This Row],[Work UID]],'MO Store'!$A:$A,'MO Store'!G:G,,0)</f>
        <v>North Carolina Market - No TM</v>
      </c>
      <c r="C51" s="111" t="str">
        <f>_xlfn.XLOOKUP(Table13[[#This Row],[Work UID]],'MO Store'!$A:$A,'MO Store'!B:B,,0)</f>
        <v>North Carolina</v>
      </c>
      <c r="D51" s="111" t="str">
        <f>_xlfn.XLOOKUP(Table13[[#This Row],[Home UID]],'MO Store'!$A:$A,'MO Store'!C:C,,0)</f>
        <v>Mocksville</v>
      </c>
      <c r="E51" s="111" t="str">
        <f>_xlfn.XLOOKUP(Table13[[#This Row],[Work UID]],'MO Store'!$A:$A,'MO Store'!C:C,,0)</f>
        <v>Mocksville</v>
      </c>
      <c r="F51" s="111" t="s">
        <v>1579</v>
      </c>
      <c r="G51" s="111">
        <v>221882</v>
      </c>
      <c r="H51" s="111">
        <v>221882</v>
      </c>
      <c r="I51" s="111" t="s">
        <v>821</v>
      </c>
      <c r="J51" s="111" t="s">
        <v>1961</v>
      </c>
      <c r="K51" s="112">
        <v>45838</v>
      </c>
      <c r="L51" s="84">
        <v>27.5</v>
      </c>
      <c r="M51" s="70">
        <v>28.1</v>
      </c>
      <c r="N51" s="70">
        <v>0</v>
      </c>
      <c r="O51" s="70">
        <v>0</v>
      </c>
      <c r="P51" s="70">
        <f t="shared" si="1"/>
        <v>28.1</v>
      </c>
      <c r="Q51" s="70">
        <v>0</v>
      </c>
      <c r="R51" s="70">
        <v>0</v>
      </c>
      <c r="S51" s="72">
        <f t="shared" si="2"/>
        <v>0</v>
      </c>
      <c r="T51" s="110">
        <v>30.25</v>
      </c>
      <c r="U51" s="111">
        <v>37.409999999999997</v>
      </c>
      <c r="V51" s="111">
        <v>0</v>
      </c>
      <c r="W51" s="111">
        <v>0</v>
      </c>
      <c r="X51" s="111">
        <f t="shared" si="3"/>
        <v>37.409999999999997</v>
      </c>
      <c r="Y51" s="111">
        <v>0</v>
      </c>
      <c r="Z51" s="111">
        <v>0</v>
      </c>
      <c r="AA51" s="113">
        <f t="shared" si="4"/>
        <v>0</v>
      </c>
    </row>
    <row r="52" spans="1:27" ht="15.75" thickBot="1" x14ac:dyDescent="0.3">
      <c r="A52" s="110" t="str">
        <f>_xlfn.XLOOKUP(Table13[[#This Row],[Work UID]],'MO Store'!$A:$A,'MO Store'!F:F,,0)</f>
        <v>Romio Hamdar</v>
      </c>
      <c r="B52" s="110" t="str">
        <f>_xlfn.XLOOKUP(Table13[[#This Row],[Work UID]],'MO Store'!$A:$A,'MO Store'!G:G,,0)</f>
        <v>Isreal Gomez- Level Up</v>
      </c>
      <c r="C52" s="111" t="str">
        <f>_xlfn.XLOOKUP(Table13[[#This Row],[Work UID]],'MO Store'!$A:$A,'MO Store'!B:B,,0)</f>
        <v>Houston East</v>
      </c>
      <c r="D52" s="111" t="str">
        <f>_xlfn.XLOOKUP(Table13[[#This Row],[Home UID]],'MO Store'!$A:$A,'MO Store'!C:C,,0)</f>
        <v>Jasper</v>
      </c>
      <c r="E52" s="111" t="str">
        <f>_xlfn.XLOOKUP(Table13[[#This Row],[Work UID]],'MO Store'!$A:$A,'MO Store'!C:C,,0)</f>
        <v>Jasper</v>
      </c>
      <c r="F52" s="111" t="s">
        <v>1580</v>
      </c>
      <c r="G52" s="111">
        <v>215661</v>
      </c>
      <c r="H52" s="111">
        <v>215661</v>
      </c>
      <c r="I52" s="111" t="s">
        <v>916</v>
      </c>
      <c r="J52" s="111" t="s">
        <v>1962</v>
      </c>
      <c r="K52" s="112">
        <v>45952</v>
      </c>
      <c r="L52" s="84">
        <v>36</v>
      </c>
      <c r="M52" s="70">
        <v>23.290000000000003</v>
      </c>
      <c r="N52" s="70">
        <v>0</v>
      </c>
      <c r="O52" s="70">
        <v>0</v>
      </c>
      <c r="P52" s="70">
        <f t="shared" si="1"/>
        <v>23.290000000000003</v>
      </c>
      <c r="Q52" s="70">
        <v>0</v>
      </c>
      <c r="R52" s="70">
        <v>0</v>
      </c>
      <c r="S52" s="72">
        <f t="shared" si="2"/>
        <v>0</v>
      </c>
      <c r="T52" s="110">
        <v>37</v>
      </c>
      <c r="U52" s="111">
        <v>16.829999999999998</v>
      </c>
      <c r="V52" s="111">
        <v>0</v>
      </c>
      <c r="W52" s="111">
        <v>0</v>
      </c>
      <c r="X52" s="111">
        <f t="shared" si="3"/>
        <v>16.829999999999998</v>
      </c>
      <c r="Y52" s="111">
        <v>0</v>
      </c>
      <c r="Z52" s="111">
        <v>0</v>
      </c>
      <c r="AA52" s="113">
        <f t="shared" si="4"/>
        <v>0</v>
      </c>
    </row>
    <row r="53" spans="1:27" ht="15.75" thickBot="1" x14ac:dyDescent="0.3">
      <c r="A53" s="110" t="str">
        <f>_xlfn.XLOOKUP(Table13[[#This Row],[Work UID]],'MO Store'!$A:$A,'MO Store'!F:F,,0)</f>
        <v>No SD</v>
      </c>
      <c r="B53" s="110" t="str">
        <f>_xlfn.XLOOKUP(Table13[[#This Row],[Work UID]],'MO Store'!$A:$A,'MO Store'!G:G,,0)</f>
        <v>North Carolina Market - No TM</v>
      </c>
      <c r="C53" s="111" t="str">
        <f>_xlfn.XLOOKUP(Table13[[#This Row],[Work UID]],'MO Store'!$A:$A,'MO Store'!B:B,,0)</f>
        <v>North Carolina</v>
      </c>
      <c r="D53" s="111" t="str">
        <f>_xlfn.XLOOKUP(Table13[[#This Row],[Home UID]],'MO Store'!$A:$A,'MO Store'!C:C,,0)</f>
        <v>Winterville NC</v>
      </c>
      <c r="E53" s="111" t="str">
        <f>_xlfn.XLOOKUP(Table13[[#This Row],[Work UID]],'MO Store'!$A:$A,'MO Store'!C:C,,0)</f>
        <v>Winterville NC</v>
      </c>
      <c r="F53" s="111" t="s">
        <v>1581</v>
      </c>
      <c r="G53" s="111">
        <v>177547</v>
      </c>
      <c r="H53" s="111">
        <v>177547</v>
      </c>
      <c r="I53" s="111" t="s">
        <v>919</v>
      </c>
      <c r="J53" s="111" t="s">
        <v>1963</v>
      </c>
      <c r="K53" s="112">
        <v>45964</v>
      </c>
      <c r="L53" s="84">
        <v>22.5</v>
      </c>
      <c r="M53" s="70">
        <v>19.22</v>
      </c>
      <c r="N53" s="70">
        <v>0</v>
      </c>
      <c r="O53" s="70">
        <v>0</v>
      </c>
      <c r="P53" s="70">
        <f t="shared" si="1"/>
        <v>19.22</v>
      </c>
      <c r="Q53" s="70">
        <v>0</v>
      </c>
      <c r="R53" s="70">
        <v>0</v>
      </c>
      <c r="S53" s="72">
        <f t="shared" si="2"/>
        <v>0</v>
      </c>
      <c r="T53" s="110">
        <v>12</v>
      </c>
      <c r="U53" s="111">
        <v>10.879999999999999</v>
      </c>
      <c r="V53" s="111">
        <v>0</v>
      </c>
      <c r="W53" s="111">
        <v>0</v>
      </c>
      <c r="X53" s="111">
        <f t="shared" si="3"/>
        <v>10.879999999999999</v>
      </c>
      <c r="Y53" s="111">
        <v>0</v>
      </c>
      <c r="Z53" s="111">
        <v>0</v>
      </c>
      <c r="AA53" s="113">
        <f t="shared" si="4"/>
        <v>0</v>
      </c>
    </row>
    <row r="54" spans="1:27" ht="15.75" thickBot="1" x14ac:dyDescent="0.3">
      <c r="A54" s="110" t="str">
        <f>_xlfn.XLOOKUP(Table13[[#This Row],[Work UID]],'MO Store'!$A:$A,'MO Store'!F:F,,0)</f>
        <v>No SD</v>
      </c>
      <c r="B54" s="110" t="str">
        <f>_xlfn.XLOOKUP(Table13[[#This Row],[Work UID]],'MO Store'!$A:$A,'MO Store'!G:G,,0)</f>
        <v>North Carolina Market - No TM</v>
      </c>
      <c r="C54" s="111" t="str">
        <f>_xlfn.XLOOKUP(Table13[[#This Row],[Work UID]],'MO Store'!$A:$A,'MO Store'!B:B,,0)</f>
        <v>North Carolina</v>
      </c>
      <c r="D54" s="111" t="str">
        <f>_xlfn.XLOOKUP(Table13[[#This Row],[Home UID]],'MO Store'!$A:$A,'MO Store'!C:C,,0)</f>
        <v>Reidsville Rd</v>
      </c>
      <c r="E54" s="111" t="str">
        <f>_xlfn.XLOOKUP(Table13[[#This Row],[Work UID]],'MO Store'!$A:$A,'MO Store'!C:C,,0)</f>
        <v>Reidsville Rd</v>
      </c>
      <c r="F54" s="111" t="s">
        <v>1582</v>
      </c>
      <c r="G54" s="111">
        <v>220742</v>
      </c>
      <c r="H54" s="111">
        <v>220742</v>
      </c>
      <c r="I54" s="111" t="s">
        <v>939</v>
      </c>
      <c r="J54" s="111" t="s">
        <v>1964</v>
      </c>
      <c r="K54" s="112">
        <v>45981</v>
      </c>
      <c r="L54" s="84">
        <v>27</v>
      </c>
      <c r="M54" s="70">
        <v>29.620000000000005</v>
      </c>
      <c r="N54" s="70">
        <v>0</v>
      </c>
      <c r="O54" s="70">
        <v>0</v>
      </c>
      <c r="P54" s="70">
        <f t="shared" si="1"/>
        <v>29.620000000000005</v>
      </c>
      <c r="Q54" s="70">
        <v>0</v>
      </c>
      <c r="R54" s="70">
        <v>0</v>
      </c>
      <c r="S54" s="72">
        <f t="shared" si="2"/>
        <v>0</v>
      </c>
      <c r="T54" s="110">
        <v>31</v>
      </c>
      <c r="U54" s="111">
        <v>37.19</v>
      </c>
      <c r="V54" s="111">
        <v>0</v>
      </c>
      <c r="W54" s="111">
        <v>0</v>
      </c>
      <c r="X54" s="111">
        <f t="shared" si="3"/>
        <v>37.19</v>
      </c>
      <c r="Y54" s="111">
        <v>0</v>
      </c>
      <c r="Z54" s="111">
        <v>0</v>
      </c>
      <c r="AA54" s="113">
        <f t="shared" si="4"/>
        <v>0</v>
      </c>
    </row>
    <row r="55" spans="1:27" ht="15.75" thickBot="1" x14ac:dyDescent="0.3">
      <c r="A55" s="110" t="str">
        <f>_xlfn.XLOOKUP(Table13[[#This Row],[Work UID]],'MO Store'!$A:$A,'MO Store'!F:F,,0)</f>
        <v>Romio Hamdar</v>
      </c>
      <c r="B55" s="110" t="str">
        <f>_xlfn.XLOOKUP(Table13[[#This Row],[Work UID]],'MO Store'!$A:$A,'MO Store'!G:G,,0)</f>
        <v>Carlos Ayala-Level Up</v>
      </c>
      <c r="C55" s="111" t="str">
        <f>_xlfn.XLOOKUP(Table13[[#This Row],[Work UID]],'MO Store'!$A:$A,'MO Store'!B:B,,0)</f>
        <v>Houston South West</v>
      </c>
      <c r="D55" s="111" t="str">
        <f>_xlfn.XLOOKUP(Table13[[#This Row],[Home UID]],'MO Store'!$A:$A,'MO Store'!C:C,,0)</f>
        <v>Westheimer Tanglewilde</v>
      </c>
      <c r="E55" s="111" t="str">
        <f>_xlfn.XLOOKUP(Table13[[#This Row],[Work UID]],'MO Store'!$A:$A,'MO Store'!C:C,,0)</f>
        <v>Westheimer Tanglewilde</v>
      </c>
      <c r="F55" s="111" t="s">
        <v>1583</v>
      </c>
      <c r="G55" s="111">
        <v>209864</v>
      </c>
      <c r="H55" s="111">
        <v>209864</v>
      </c>
      <c r="I55" s="111" t="s">
        <v>887</v>
      </c>
      <c r="J55" s="111" t="s">
        <v>1965</v>
      </c>
      <c r="K55" s="112">
        <v>45924</v>
      </c>
      <c r="L55" s="84">
        <v>31.5</v>
      </c>
      <c r="M55" s="70">
        <v>31.919999999999998</v>
      </c>
      <c r="N55" s="70">
        <v>0</v>
      </c>
      <c r="O55" s="70">
        <v>0</v>
      </c>
      <c r="P55" s="70">
        <f t="shared" si="1"/>
        <v>31.919999999999998</v>
      </c>
      <c r="Q55" s="70">
        <v>0</v>
      </c>
      <c r="R55" s="70">
        <v>0</v>
      </c>
      <c r="S55" s="72">
        <f t="shared" si="2"/>
        <v>0</v>
      </c>
      <c r="T55" s="110">
        <v>23.5</v>
      </c>
      <c r="U55" s="111">
        <v>39.760000000000005</v>
      </c>
      <c r="V55" s="111">
        <v>0</v>
      </c>
      <c r="W55" s="111">
        <v>0</v>
      </c>
      <c r="X55" s="111">
        <f t="shared" si="3"/>
        <v>39.760000000000005</v>
      </c>
      <c r="Y55" s="111">
        <v>0</v>
      </c>
      <c r="Z55" s="111">
        <v>0</v>
      </c>
      <c r="AA55" s="113">
        <f t="shared" si="4"/>
        <v>0</v>
      </c>
    </row>
    <row r="56" spans="1:27" ht="15.75" thickBot="1" x14ac:dyDescent="0.3">
      <c r="A56" s="110" t="str">
        <f>_xlfn.XLOOKUP(Table13[[#This Row],[Work UID]],'MO Store'!$A:$A,'MO Store'!F:F,,0)</f>
        <v>No SD</v>
      </c>
      <c r="B56" s="110" t="str">
        <f>_xlfn.XLOOKUP(Table13[[#This Row],[Work UID]],'MO Store'!$A:$A,'MO Store'!G:G,,0)</f>
        <v>Susu Leong</v>
      </c>
      <c r="C56" s="111" t="str">
        <f>_xlfn.XLOOKUP(Table13[[#This Row],[Work UID]],'MO Store'!$A:$A,'MO Store'!B:B,,0)</f>
        <v>Arizona</v>
      </c>
      <c r="D56" s="111" t="str">
        <f>_xlfn.XLOOKUP(Table13[[#This Row],[Home UID]],'MO Store'!$A:$A,'MO Store'!C:C,,0)</f>
        <v>Buffalo Spot</v>
      </c>
      <c r="E56" s="111" t="str">
        <f>_xlfn.XLOOKUP(Table13[[#This Row],[Work UID]],'MO Store'!$A:$A,'MO Store'!C:C,,0)</f>
        <v>Buffalo Spot</v>
      </c>
      <c r="F56" s="111" t="s">
        <v>1584</v>
      </c>
      <c r="G56" s="111">
        <v>178109</v>
      </c>
      <c r="H56" s="111">
        <v>178109</v>
      </c>
      <c r="I56" s="111" t="s">
        <v>947</v>
      </c>
      <c r="J56" s="111" t="s">
        <v>1966</v>
      </c>
      <c r="K56" s="112">
        <v>45989</v>
      </c>
      <c r="L56" s="84">
        <v>14</v>
      </c>
      <c r="M56" s="70">
        <v>28.400000000000002</v>
      </c>
      <c r="N56" s="70">
        <v>0</v>
      </c>
      <c r="O56" s="70">
        <v>0</v>
      </c>
      <c r="P56" s="70">
        <f t="shared" si="1"/>
        <v>28.400000000000002</v>
      </c>
      <c r="Q56" s="70">
        <v>0</v>
      </c>
      <c r="R56" s="70">
        <v>0</v>
      </c>
      <c r="S56" s="72">
        <f t="shared" si="2"/>
        <v>0</v>
      </c>
      <c r="T56" s="110">
        <v>0</v>
      </c>
      <c r="U56" s="111">
        <v>27.83</v>
      </c>
      <c r="V56" s="111">
        <v>0</v>
      </c>
      <c r="W56" s="111">
        <v>0</v>
      </c>
      <c r="X56" s="111">
        <f t="shared" si="3"/>
        <v>27.83</v>
      </c>
      <c r="Y56" s="111">
        <v>0</v>
      </c>
      <c r="Z56" s="111">
        <v>0</v>
      </c>
      <c r="AA56" s="113">
        <f t="shared" si="4"/>
        <v>0</v>
      </c>
    </row>
    <row r="57" spans="1:27" ht="15.75" thickBot="1" x14ac:dyDescent="0.3">
      <c r="A57" s="110" t="str">
        <f>_xlfn.XLOOKUP(Table13[[#This Row],[Work UID]],'MO Store'!$A:$A,'MO Store'!F:F,,0)</f>
        <v>Romio Hamdar</v>
      </c>
      <c r="B57" s="110" t="str">
        <f>_xlfn.XLOOKUP(Table13[[#This Row],[Work UID]],'MO Store'!$A:$A,'MO Store'!G:G,,0)</f>
        <v>Veronica Ramos</v>
      </c>
      <c r="C57" s="111" t="str">
        <f>_xlfn.XLOOKUP(Table13[[#This Row],[Work UID]],'MO Store'!$A:$A,'MO Store'!B:B,,0)</f>
        <v>San Antonio/Laredo</v>
      </c>
      <c r="D57" s="111" t="str">
        <f>_xlfn.XLOOKUP(Table13[[#This Row],[Home UID]],'MO Store'!$A:$A,'MO Store'!C:C,,0)</f>
        <v>San Pedro</v>
      </c>
      <c r="E57" s="111" t="str">
        <f>_xlfn.XLOOKUP(Table13[[#This Row],[Work UID]],'MO Store'!$A:$A,'MO Store'!C:C,,0)</f>
        <v>San Pedro</v>
      </c>
      <c r="F57" s="111" t="s">
        <v>1585</v>
      </c>
      <c r="G57" s="111">
        <v>215746</v>
      </c>
      <c r="H57" s="111">
        <v>215746</v>
      </c>
      <c r="I57" s="111" t="s">
        <v>1084</v>
      </c>
      <c r="J57" s="111" t="s">
        <v>1967</v>
      </c>
      <c r="K57" s="112">
        <v>46062</v>
      </c>
      <c r="L57" s="84">
        <v>24</v>
      </c>
      <c r="M57" s="70">
        <v>21.78</v>
      </c>
      <c r="N57" s="70">
        <v>0</v>
      </c>
      <c r="O57" s="70">
        <v>0</v>
      </c>
      <c r="P57" s="70">
        <f t="shared" si="1"/>
        <v>21.78</v>
      </c>
      <c r="Q57" s="70">
        <v>0</v>
      </c>
      <c r="R57" s="70">
        <v>0</v>
      </c>
      <c r="S57" s="72">
        <f t="shared" si="2"/>
        <v>0</v>
      </c>
      <c r="T57" s="110">
        <v>32</v>
      </c>
      <c r="U57" s="111">
        <v>29.88</v>
      </c>
      <c r="V57" s="111">
        <v>0</v>
      </c>
      <c r="W57" s="111">
        <v>0</v>
      </c>
      <c r="X57" s="111">
        <f t="shared" si="3"/>
        <v>29.88</v>
      </c>
      <c r="Y57" s="111">
        <v>0</v>
      </c>
      <c r="Z57" s="111">
        <v>0</v>
      </c>
      <c r="AA57" s="113">
        <f t="shared" si="4"/>
        <v>0</v>
      </c>
    </row>
    <row r="58" spans="1:27" ht="15.75" thickBot="1" x14ac:dyDescent="0.3">
      <c r="A58" s="110" t="str">
        <f>_xlfn.XLOOKUP(Table13[[#This Row],[Work UID]],'MO Store'!$A:$A,'MO Store'!F:F,,0)</f>
        <v>Romio Hamdar</v>
      </c>
      <c r="B58" s="110" t="str">
        <f>_xlfn.XLOOKUP(Table13[[#This Row],[Work UID]],'MO Store'!$A:$A,'MO Store'!G:G,,0)</f>
        <v>Suhail Ishaq</v>
      </c>
      <c r="C58" s="111" t="str">
        <f>_xlfn.XLOOKUP(Table13[[#This Row],[Work UID]],'MO Store'!$A:$A,'MO Store'!B:B,,0)</f>
        <v>Houston North East</v>
      </c>
      <c r="D58" s="111" t="str">
        <f>_xlfn.XLOOKUP(Table13[[#This Row],[Home UID]],'MO Store'!$A:$A,'MO Store'!C:C,,0)</f>
        <v>Midtown</v>
      </c>
      <c r="E58" s="111" t="str">
        <f>_xlfn.XLOOKUP(Table13[[#This Row],[Work UID]],'MO Store'!$A:$A,'MO Store'!C:C,,0)</f>
        <v>Midtown</v>
      </c>
      <c r="F58" s="111" t="s">
        <v>1586</v>
      </c>
      <c r="G58" s="111">
        <v>176027</v>
      </c>
      <c r="H58" s="111">
        <v>176027</v>
      </c>
      <c r="I58" s="111" t="s">
        <v>913</v>
      </c>
      <c r="J58" s="111" t="s">
        <v>1968</v>
      </c>
      <c r="K58" s="112">
        <v>45960</v>
      </c>
      <c r="L58" s="84">
        <v>0</v>
      </c>
      <c r="M58" s="70">
        <v>4.08</v>
      </c>
      <c r="N58" s="70">
        <v>0</v>
      </c>
      <c r="O58" s="70">
        <v>0</v>
      </c>
      <c r="P58" s="70">
        <f t="shared" si="1"/>
        <v>4.08</v>
      </c>
      <c r="Q58" s="70">
        <v>0</v>
      </c>
      <c r="R58" s="70">
        <v>0</v>
      </c>
      <c r="S58" s="72">
        <f t="shared" si="2"/>
        <v>0</v>
      </c>
      <c r="T58" s="110">
        <v>0</v>
      </c>
      <c r="U58" s="111">
        <v>38.75</v>
      </c>
      <c r="V58" s="111">
        <v>0</v>
      </c>
      <c r="W58" s="111">
        <v>0</v>
      </c>
      <c r="X58" s="111">
        <f t="shared" si="3"/>
        <v>38.75</v>
      </c>
      <c r="Y58" s="111">
        <v>0</v>
      </c>
      <c r="Z58" s="111">
        <v>0</v>
      </c>
      <c r="AA58" s="113">
        <f t="shared" si="4"/>
        <v>0</v>
      </c>
    </row>
    <row r="59" spans="1:27" ht="15.75" thickBot="1" x14ac:dyDescent="0.3">
      <c r="A59" s="110" t="str">
        <f>_xlfn.XLOOKUP(Table13[[#This Row],[Work UID]],'MO Store'!$A:$A,'MO Store'!F:F,,0)</f>
        <v>No SD</v>
      </c>
      <c r="B59" s="110" t="str">
        <f>_xlfn.XLOOKUP(Table13[[#This Row],[Work UID]],'MO Store'!$A:$A,'MO Store'!G:G,,0)</f>
        <v>Susu Leong</v>
      </c>
      <c r="C59" s="111" t="str">
        <f>_xlfn.XLOOKUP(Table13[[#This Row],[Work UID]],'MO Store'!$A:$A,'MO Store'!B:B,,0)</f>
        <v>Arizona</v>
      </c>
      <c r="D59" s="111" t="str">
        <f>_xlfn.XLOOKUP(Table13[[#This Row],[Home UID]],'MO Store'!$A:$A,'MO Store'!C:C,,0)</f>
        <v>Legacy Village</v>
      </c>
      <c r="E59" s="111" t="str">
        <f>_xlfn.XLOOKUP(Table13[[#This Row],[Work UID]],'MO Store'!$A:$A,'MO Store'!C:C,,0)</f>
        <v>Legacy Village</v>
      </c>
      <c r="F59" s="111" t="s">
        <v>1587</v>
      </c>
      <c r="G59" s="111">
        <v>178016</v>
      </c>
      <c r="H59" s="111">
        <v>178016</v>
      </c>
      <c r="I59" s="111" t="s">
        <v>1085</v>
      </c>
      <c r="J59" s="111" t="s">
        <v>1969</v>
      </c>
      <c r="K59" s="112">
        <v>45835</v>
      </c>
      <c r="L59" s="84">
        <v>33</v>
      </c>
      <c r="M59" s="70">
        <v>21.43</v>
      </c>
      <c r="N59" s="70">
        <v>0</v>
      </c>
      <c r="O59" s="70">
        <v>0</v>
      </c>
      <c r="P59" s="70">
        <f t="shared" si="1"/>
        <v>21.43</v>
      </c>
      <c r="Q59" s="70">
        <v>0</v>
      </c>
      <c r="R59" s="70">
        <v>0</v>
      </c>
      <c r="S59" s="72">
        <f t="shared" si="2"/>
        <v>0</v>
      </c>
      <c r="T59" s="110">
        <v>33</v>
      </c>
      <c r="U59" s="111">
        <v>26.7</v>
      </c>
      <c r="V59" s="111">
        <v>0</v>
      </c>
      <c r="W59" s="111">
        <v>0</v>
      </c>
      <c r="X59" s="111">
        <f t="shared" si="3"/>
        <v>26.7</v>
      </c>
      <c r="Y59" s="111">
        <v>0</v>
      </c>
      <c r="Z59" s="111">
        <v>0</v>
      </c>
      <c r="AA59" s="113">
        <f t="shared" si="4"/>
        <v>0</v>
      </c>
    </row>
    <row r="60" spans="1:27" ht="15.75" thickBot="1" x14ac:dyDescent="0.3">
      <c r="A60" s="110" t="str">
        <f>_xlfn.XLOOKUP(Table13[[#This Row],[Work UID]],'MO Store'!$A:$A,'MO Store'!F:F,,0)</f>
        <v>No SD</v>
      </c>
      <c r="B60" s="110" t="str">
        <f>_xlfn.XLOOKUP(Table13[[#This Row],[Work UID]],'MO Store'!$A:$A,'MO Store'!G:G,,0)</f>
        <v>Susu Leong</v>
      </c>
      <c r="C60" s="111" t="str">
        <f>_xlfn.XLOOKUP(Table13[[#This Row],[Work UID]],'MO Store'!$A:$A,'MO Store'!B:B,,0)</f>
        <v>Arizona</v>
      </c>
      <c r="D60" s="111" t="str">
        <f>_xlfn.XLOOKUP(Table13[[#This Row],[Home UID]],'MO Store'!$A:$A,'MO Store'!C:C,,0)</f>
        <v>Buffalo Spot</v>
      </c>
      <c r="E60" s="111" t="str">
        <f>_xlfn.XLOOKUP(Table13[[#This Row],[Work UID]],'MO Store'!$A:$A,'MO Store'!C:C,,0)</f>
        <v>Buffalo Spot</v>
      </c>
      <c r="F60" s="111" t="s">
        <v>1588</v>
      </c>
      <c r="G60" s="111">
        <v>178109</v>
      </c>
      <c r="H60" s="111">
        <v>178109</v>
      </c>
      <c r="I60" s="111" t="s">
        <v>1086</v>
      </c>
      <c r="J60" s="111" t="s">
        <v>1970</v>
      </c>
      <c r="K60" s="112">
        <v>45933</v>
      </c>
      <c r="L60" s="84">
        <v>28</v>
      </c>
      <c r="M60" s="70">
        <v>19.399999999999999</v>
      </c>
      <c r="N60" s="70">
        <v>0</v>
      </c>
      <c r="O60" s="70">
        <v>0</v>
      </c>
      <c r="P60" s="70">
        <f t="shared" si="1"/>
        <v>19.399999999999999</v>
      </c>
      <c r="Q60" s="70">
        <v>0</v>
      </c>
      <c r="R60" s="70">
        <v>0</v>
      </c>
      <c r="S60" s="72">
        <f t="shared" si="2"/>
        <v>0</v>
      </c>
      <c r="T60" s="110">
        <v>0</v>
      </c>
      <c r="U60" s="111">
        <v>33.03</v>
      </c>
      <c r="V60" s="111">
        <v>0</v>
      </c>
      <c r="W60" s="111">
        <v>0</v>
      </c>
      <c r="X60" s="111">
        <f t="shared" si="3"/>
        <v>33.03</v>
      </c>
      <c r="Y60" s="111">
        <v>0</v>
      </c>
      <c r="Z60" s="111">
        <v>0</v>
      </c>
      <c r="AA60" s="113">
        <f t="shared" si="4"/>
        <v>0</v>
      </c>
    </row>
    <row r="61" spans="1:27" ht="15.75" thickBot="1" x14ac:dyDescent="0.3">
      <c r="A61" s="110" t="str">
        <f>_xlfn.XLOOKUP(Table13[[#This Row],[Work UID]],'MO Store'!$A:$A,'MO Store'!F:F,,0)</f>
        <v>Romio Hamdar</v>
      </c>
      <c r="B61" s="110" t="str">
        <f>_xlfn.XLOOKUP(Table13[[#This Row],[Work UID]],'MO Store'!$A:$A,'MO Store'!G:G,,0)</f>
        <v>Colorado Market - No TM</v>
      </c>
      <c r="C61" s="111" t="str">
        <f>_xlfn.XLOOKUP(Table13[[#This Row],[Work UID]],'MO Store'!$A:$A,'MO Store'!B:B,,0)</f>
        <v>Colorado</v>
      </c>
      <c r="D61" s="111" t="str">
        <f>_xlfn.XLOOKUP(Table13[[#This Row],[Home UID]],'MO Store'!$A:$A,'MO Store'!C:C,,0)</f>
        <v>Fountain MESA ROAD</v>
      </c>
      <c r="E61" s="111" t="str">
        <f>_xlfn.XLOOKUP(Table13[[#This Row],[Work UID]],'MO Store'!$A:$A,'MO Store'!C:C,,0)</f>
        <v>Fountain MESA ROAD</v>
      </c>
      <c r="F61" s="111" t="s">
        <v>1589</v>
      </c>
      <c r="G61" s="111">
        <v>178719</v>
      </c>
      <c r="H61" s="111">
        <v>178719</v>
      </c>
      <c r="I61" s="111" t="s">
        <v>211</v>
      </c>
      <c r="J61" s="111" t="s">
        <v>1971</v>
      </c>
      <c r="K61" s="112">
        <v>44410</v>
      </c>
      <c r="L61" s="84">
        <v>37.5</v>
      </c>
      <c r="M61" s="70">
        <v>37.729999999999997</v>
      </c>
      <c r="N61" s="70">
        <v>0</v>
      </c>
      <c r="O61" s="70">
        <v>0</v>
      </c>
      <c r="P61" s="70">
        <f t="shared" si="1"/>
        <v>37.729999999999997</v>
      </c>
      <c r="Q61" s="70">
        <v>0</v>
      </c>
      <c r="R61" s="70">
        <v>0</v>
      </c>
      <c r="S61" s="72">
        <f t="shared" si="2"/>
        <v>0</v>
      </c>
      <c r="T61" s="110">
        <v>37</v>
      </c>
      <c r="U61" s="111">
        <v>35.130000000000003</v>
      </c>
      <c r="V61" s="111">
        <v>0</v>
      </c>
      <c r="W61" s="111">
        <v>0</v>
      </c>
      <c r="X61" s="111">
        <f t="shared" si="3"/>
        <v>35.130000000000003</v>
      </c>
      <c r="Y61" s="111">
        <v>0</v>
      </c>
      <c r="Z61" s="111">
        <v>0</v>
      </c>
      <c r="AA61" s="113">
        <f t="shared" si="4"/>
        <v>0</v>
      </c>
    </row>
    <row r="62" spans="1:27" ht="15.75" thickBot="1" x14ac:dyDescent="0.3">
      <c r="A62" s="110" t="str">
        <f>_xlfn.XLOOKUP(Table13[[#This Row],[Work UID]],'MO Store'!$A:$A,'MO Store'!F:F,,0)</f>
        <v>Romio Hamdar</v>
      </c>
      <c r="B62" s="110" t="str">
        <f>_xlfn.XLOOKUP(Table13[[#This Row],[Work UID]],'MO Store'!$A:$A,'MO Store'!G:G,,0)</f>
        <v>Colorado Market - No TM</v>
      </c>
      <c r="C62" s="111" t="str">
        <f>_xlfn.XLOOKUP(Table13[[#This Row],[Work UID]],'MO Store'!$A:$A,'MO Store'!B:B,,0)</f>
        <v>Colorado</v>
      </c>
      <c r="D62" s="111" t="str">
        <f>_xlfn.XLOOKUP(Table13[[#This Row],[Home UID]],'MO Store'!$A:$A,'MO Store'!C:C,,0)</f>
        <v>Fountain MESA ROAD</v>
      </c>
      <c r="E62" s="111" t="str">
        <f>_xlfn.XLOOKUP(Table13[[#This Row],[Work UID]],'MO Store'!$A:$A,'MO Store'!C:C,,0)</f>
        <v>Academy Blvd CO</v>
      </c>
      <c r="F62" s="111" t="s">
        <v>1590</v>
      </c>
      <c r="G62" s="111">
        <v>178719</v>
      </c>
      <c r="H62" s="111">
        <v>176049</v>
      </c>
      <c r="I62" s="111" t="s">
        <v>211</v>
      </c>
      <c r="J62" s="111" t="s">
        <v>1971</v>
      </c>
      <c r="K62" s="112">
        <v>44410</v>
      </c>
      <c r="L62" s="84">
        <v>0</v>
      </c>
      <c r="M62" s="70">
        <v>0</v>
      </c>
      <c r="N62" s="70">
        <v>0</v>
      </c>
      <c r="O62" s="70">
        <v>0</v>
      </c>
      <c r="P62" s="70">
        <f t="shared" si="1"/>
        <v>0</v>
      </c>
      <c r="Q62" s="70">
        <v>0</v>
      </c>
      <c r="R62" s="70">
        <v>0</v>
      </c>
      <c r="S62" s="72">
        <f t="shared" si="2"/>
        <v>0</v>
      </c>
      <c r="T62" s="110">
        <v>0</v>
      </c>
      <c r="U62" s="111">
        <v>0</v>
      </c>
      <c r="V62" s="111">
        <v>0</v>
      </c>
      <c r="W62" s="111">
        <v>0</v>
      </c>
      <c r="X62" s="111">
        <f t="shared" si="3"/>
        <v>0</v>
      </c>
      <c r="Y62" s="111">
        <v>0</v>
      </c>
      <c r="Z62" s="111">
        <v>0</v>
      </c>
      <c r="AA62" s="113">
        <f t="shared" si="4"/>
        <v>0</v>
      </c>
    </row>
    <row r="63" spans="1:27" ht="15.75" thickBot="1" x14ac:dyDescent="0.3">
      <c r="A63" s="110" t="str">
        <f>_xlfn.XLOOKUP(Table13[[#This Row],[Work UID]],'MO Store'!$A:$A,'MO Store'!F:F,,0)</f>
        <v>Romio Hamdar</v>
      </c>
      <c r="B63" s="110" t="str">
        <f>_xlfn.XLOOKUP(Table13[[#This Row],[Work UID]],'MO Store'!$A:$A,'MO Store'!G:G,,0)</f>
        <v>Austin TM</v>
      </c>
      <c r="C63" s="111" t="str">
        <f>_xlfn.XLOOKUP(Table13[[#This Row],[Work UID]],'MO Store'!$A:$A,'MO Store'!B:B,,0)</f>
        <v>Austin</v>
      </c>
      <c r="D63" s="111" t="str">
        <f>_xlfn.XLOOKUP(Table13[[#This Row],[Home UID]],'MO Store'!$A:$A,'MO Store'!C:C,,0)</f>
        <v>Buda Town Center</v>
      </c>
      <c r="E63" s="111" t="str">
        <f>_xlfn.XLOOKUP(Table13[[#This Row],[Work UID]],'MO Store'!$A:$A,'MO Store'!C:C,,0)</f>
        <v>Buda Town Center</v>
      </c>
      <c r="F63" s="111" t="s">
        <v>1591</v>
      </c>
      <c r="G63" s="111">
        <v>176039</v>
      </c>
      <c r="H63" s="111">
        <v>176039</v>
      </c>
      <c r="I63" s="111" t="s">
        <v>177</v>
      </c>
      <c r="J63" s="111" t="s">
        <v>1972</v>
      </c>
      <c r="K63" s="112">
        <v>45320</v>
      </c>
      <c r="L63" s="84">
        <v>39</v>
      </c>
      <c r="M63" s="70">
        <v>31.39</v>
      </c>
      <c r="N63" s="70">
        <v>0</v>
      </c>
      <c r="O63" s="70">
        <v>0</v>
      </c>
      <c r="P63" s="70">
        <f t="shared" si="1"/>
        <v>31.39</v>
      </c>
      <c r="Q63" s="70">
        <v>0</v>
      </c>
      <c r="R63" s="70">
        <v>0</v>
      </c>
      <c r="S63" s="72">
        <f t="shared" si="2"/>
        <v>0</v>
      </c>
      <c r="T63" s="110">
        <v>39</v>
      </c>
      <c r="U63" s="111">
        <v>39.36</v>
      </c>
      <c r="V63" s="111">
        <v>0</v>
      </c>
      <c r="W63" s="111">
        <v>0</v>
      </c>
      <c r="X63" s="111">
        <f t="shared" si="3"/>
        <v>39.36</v>
      </c>
      <c r="Y63" s="111">
        <v>0</v>
      </c>
      <c r="Z63" s="111">
        <v>0</v>
      </c>
      <c r="AA63" s="113">
        <f t="shared" si="4"/>
        <v>0</v>
      </c>
    </row>
    <row r="64" spans="1:27" ht="15.75" thickBot="1" x14ac:dyDescent="0.3">
      <c r="A64" s="110" t="str">
        <f>_xlfn.XLOOKUP(Table13[[#This Row],[Work UID]],'MO Store'!$A:$A,'MO Store'!F:F,,0)</f>
        <v>Romio Hamdar</v>
      </c>
      <c r="B64" s="110" t="str">
        <f>_xlfn.XLOOKUP(Table13[[#This Row],[Work UID]],'MO Store'!$A:$A,'MO Store'!G:G,,0)</f>
        <v>Austin TM</v>
      </c>
      <c r="C64" s="111" t="str">
        <f>_xlfn.XLOOKUP(Table13[[#This Row],[Work UID]],'MO Store'!$A:$A,'MO Store'!B:B,,0)</f>
        <v>Austin</v>
      </c>
      <c r="D64" s="111" t="str">
        <f>_xlfn.XLOOKUP(Table13[[#This Row],[Home UID]],'MO Store'!$A:$A,'MO Store'!C:C,,0)</f>
        <v>Rutland</v>
      </c>
      <c r="E64" s="111" t="str">
        <f>_xlfn.XLOOKUP(Table13[[#This Row],[Work UID]],'MO Store'!$A:$A,'MO Store'!C:C,,0)</f>
        <v>Rutland</v>
      </c>
      <c r="F64" s="111" t="s">
        <v>1592</v>
      </c>
      <c r="G64" s="111">
        <v>152336</v>
      </c>
      <c r="H64" s="111">
        <v>152336</v>
      </c>
      <c r="I64" s="111" t="s">
        <v>412</v>
      </c>
      <c r="J64" s="111" t="s">
        <v>1973</v>
      </c>
      <c r="K64" s="112">
        <v>45397</v>
      </c>
      <c r="L64" s="84">
        <v>32</v>
      </c>
      <c r="M64" s="70">
        <v>23.080000000000002</v>
      </c>
      <c r="N64" s="70">
        <v>0</v>
      </c>
      <c r="O64" s="70">
        <v>0</v>
      </c>
      <c r="P64" s="70">
        <f t="shared" si="1"/>
        <v>23.080000000000002</v>
      </c>
      <c r="Q64" s="70">
        <v>0</v>
      </c>
      <c r="R64" s="70">
        <v>0</v>
      </c>
      <c r="S64" s="72">
        <f t="shared" si="2"/>
        <v>0</v>
      </c>
      <c r="T64" s="110">
        <v>40</v>
      </c>
      <c r="U64" s="111">
        <v>39.910000000000004</v>
      </c>
      <c r="V64" s="111">
        <v>0</v>
      </c>
      <c r="W64" s="111">
        <v>0</v>
      </c>
      <c r="X64" s="111">
        <f t="shared" si="3"/>
        <v>39.910000000000004</v>
      </c>
      <c r="Y64" s="111">
        <v>0</v>
      </c>
      <c r="Z64" s="111">
        <v>0</v>
      </c>
      <c r="AA64" s="113">
        <f t="shared" si="4"/>
        <v>0</v>
      </c>
    </row>
    <row r="65" spans="1:27" ht="15.75" thickBot="1" x14ac:dyDescent="0.3">
      <c r="A65" s="110" t="str">
        <f>_xlfn.XLOOKUP(Table13[[#This Row],[Work UID]],'MO Store'!$A:$A,'MO Store'!F:F,,0)</f>
        <v>Romio Hamdar</v>
      </c>
      <c r="B65" s="110" t="str">
        <f>_xlfn.XLOOKUP(Table13[[#This Row],[Work UID]],'MO Store'!$A:$A,'MO Store'!G:G,,0)</f>
        <v>Austin TM</v>
      </c>
      <c r="C65" s="111" t="str">
        <f>_xlfn.XLOOKUP(Table13[[#This Row],[Work UID]],'MO Store'!$A:$A,'MO Store'!B:B,,0)</f>
        <v>Austin</v>
      </c>
      <c r="D65" s="111" t="str">
        <f>_xlfn.XLOOKUP(Table13[[#This Row],[Home UID]],'MO Store'!$A:$A,'MO Store'!C:C,,0)</f>
        <v>Rutland</v>
      </c>
      <c r="E65" s="111" t="str">
        <f>_xlfn.XLOOKUP(Table13[[#This Row],[Work UID]],'MO Store'!$A:$A,'MO Store'!C:C,,0)</f>
        <v>Rutland</v>
      </c>
      <c r="F65" s="111" t="s">
        <v>1593</v>
      </c>
      <c r="G65" s="111">
        <v>152336</v>
      </c>
      <c r="H65" s="111">
        <v>152336</v>
      </c>
      <c r="I65" s="111" t="s">
        <v>1012</v>
      </c>
      <c r="J65" s="111" t="s">
        <v>1974</v>
      </c>
      <c r="K65" s="112">
        <v>46043</v>
      </c>
      <c r="L65" s="84">
        <v>39</v>
      </c>
      <c r="M65" s="70">
        <v>39.620000000000005</v>
      </c>
      <c r="N65" s="70">
        <v>0</v>
      </c>
      <c r="O65" s="70">
        <v>0</v>
      </c>
      <c r="P65" s="70">
        <f t="shared" si="1"/>
        <v>39.620000000000005</v>
      </c>
      <c r="Q65" s="70">
        <v>0</v>
      </c>
      <c r="R65" s="70">
        <v>0</v>
      </c>
      <c r="S65" s="72">
        <f t="shared" si="2"/>
        <v>0</v>
      </c>
      <c r="T65" s="110">
        <v>40</v>
      </c>
      <c r="U65" s="111">
        <v>40</v>
      </c>
      <c r="V65" s="111">
        <v>0.12</v>
      </c>
      <c r="W65" s="111">
        <v>0</v>
      </c>
      <c r="X65" s="111">
        <f t="shared" si="3"/>
        <v>40.119999999999997</v>
      </c>
      <c r="Y65" s="111">
        <v>0</v>
      </c>
      <c r="Z65" s="111">
        <v>0</v>
      </c>
      <c r="AA65" s="113">
        <f t="shared" si="4"/>
        <v>0</v>
      </c>
    </row>
    <row r="66" spans="1:27" ht="15.75" thickBot="1" x14ac:dyDescent="0.3">
      <c r="A66" s="110" t="str">
        <f>_xlfn.XLOOKUP(Table13[[#This Row],[Work UID]],'MO Store'!$A:$A,'MO Store'!F:F,,0)</f>
        <v>Romio Hamdar</v>
      </c>
      <c r="B66" s="110" t="str">
        <f>_xlfn.XLOOKUP(Table13[[#This Row],[Work UID]],'MO Store'!$A:$A,'MO Store'!G:G,,0)</f>
        <v>Carlos Ayala-Level Up</v>
      </c>
      <c r="C66" s="111" t="str">
        <f>_xlfn.XLOOKUP(Table13[[#This Row],[Work UID]],'MO Store'!$A:$A,'MO Store'!B:B,,0)</f>
        <v>Houston South West</v>
      </c>
      <c r="D66" s="111" t="str">
        <f>_xlfn.XLOOKUP(Table13[[#This Row],[Home UID]],'MO Store'!$A:$A,'MO Store'!C:C,,0)</f>
        <v>Memorial Dr</v>
      </c>
      <c r="E66" s="111" t="str">
        <f>_xlfn.XLOOKUP(Table13[[#This Row],[Work UID]],'MO Store'!$A:$A,'MO Store'!C:C,,0)</f>
        <v>Memorial Dr</v>
      </c>
      <c r="F66" s="111" t="s">
        <v>1594</v>
      </c>
      <c r="G66" s="111">
        <v>213409</v>
      </c>
      <c r="H66" s="111">
        <v>213409</v>
      </c>
      <c r="I66" s="111" t="s">
        <v>962</v>
      </c>
      <c r="J66" s="111" t="s">
        <v>1975</v>
      </c>
      <c r="K66" s="112">
        <v>46001</v>
      </c>
      <c r="L66" s="84">
        <v>8</v>
      </c>
      <c r="M66" s="70">
        <v>7.14</v>
      </c>
      <c r="N66" s="70">
        <v>0</v>
      </c>
      <c r="O66" s="70">
        <v>0</v>
      </c>
      <c r="P66" s="70">
        <f t="shared" si="1"/>
        <v>7.14</v>
      </c>
      <c r="Q66" s="70">
        <v>0</v>
      </c>
      <c r="R66" s="70">
        <v>0</v>
      </c>
      <c r="S66" s="72">
        <f t="shared" si="2"/>
        <v>0</v>
      </c>
      <c r="T66" s="110">
        <v>40</v>
      </c>
      <c r="U66" s="111">
        <v>21.48</v>
      </c>
      <c r="V66" s="111">
        <v>0</v>
      </c>
      <c r="W66" s="111">
        <v>0</v>
      </c>
      <c r="X66" s="111">
        <f t="shared" si="3"/>
        <v>21.48</v>
      </c>
      <c r="Y66" s="111">
        <v>0</v>
      </c>
      <c r="Z66" s="111">
        <v>0</v>
      </c>
      <c r="AA66" s="113">
        <f t="shared" si="4"/>
        <v>0</v>
      </c>
    </row>
    <row r="67" spans="1:27" ht="15.75" thickBot="1" x14ac:dyDescent="0.3">
      <c r="A67" s="110" t="str">
        <f>_xlfn.XLOOKUP(Table13[[#This Row],[Work UID]],'MO Store'!$A:$A,'MO Store'!F:F,,0)</f>
        <v>Romio Hamdar</v>
      </c>
      <c r="B67" s="110" t="str">
        <f>_xlfn.XLOOKUP(Table13[[#This Row],[Work UID]],'MO Store'!$A:$A,'MO Store'!G:G,,0)</f>
        <v>Veronica Ramos</v>
      </c>
      <c r="C67" s="111" t="str">
        <f>_xlfn.XLOOKUP(Table13[[#This Row],[Work UID]],'MO Store'!$A:$A,'MO Store'!B:B,,0)</f>
        <v>San Antonio/Laredo</v>
      </c>
      <c r="D67" s="111" t="str">
        <f>_xlfn.XLOOKUP(Table13[[#This Row],[Home UID]],'MO Store'!$A:$A,'MO Store'!C:C,,0)</f>
        <v>Laredo Crossing</v>
      </c>
      <c r="E67" s="111" t="str">
        <f>_xlfn.XLOOKUP(Table13[[#This Row],[Work UID]],'MO Store'!$A:$A,'MO Store'!C:C,,0)</f>
        <v>Laredo Crossing</v>
      </c>
      <c r="F67" s="111" t="s">
        <v>1595</v>
      </c>
      <c r="G67" s="111">
        <v>174067</v>
      </c>
      <c r="H67" s="111">
        <v>174067</v>
      </c>
      <c r="I67" s="111" t="s">
        <v>149</v>
      </c>
      <c r="J67" s="111" t="s">
        <v>1976</v>
      </c>
      <c r="K67" s="112">
        <v>46006</v>
      </c>
      <c r="L67" s="84">
        <v>36</v>
      </c>
      <c r="M67" s="70">
        <v>34.65</v>
      </c>
      <c r="N67" s="70">
        <v>0</v>
      </c>
      <c r="O67" s="70">
        <v>0</v>
      </c>
      <c r="P67" s="70">
        <f t="shared" si="1"/>
        <v>34.65</v>
      </c>
      <c r="Q67" s="70">
        <v>0</v>
      </c>
      <c r="R67" s="70">
        <v>0</v>
      </c>
      <c r="S67" s="72">
        <f t="shared" si="2"/>
        <v>0</v>
      </c>
      <c r="T67" s="110">
        <v>37</v>
      </c>
      <c r="U67" s="111">
        <v>37.96</v>
      </c>
      <c r="V67" s="111">
        <v>0</v>
      </c>
      <c r="W67" s="111">
        <v>0</v>
      </c>
      <c r="X67" s="111">
        <f t="shared" si="3"/>
        <v>37.96</v>
      </c>
      <c r="Y67" s="111">
        <v>0</v>
      </c>
      <c r="Z67" s="111">
        <v>0</v>
      </c>
      <c r="AA67" s="113">
        <f t="shared" si="4"/>
        <v>0</v>
      </c>
    </row>
    <row r="68" spans="1:27" ht="15.75" thickBot="1" x14ac:dyDescent="0.3">
      <c r="A68" s="110" t="str">
        <f>_xlfn.XLOOKUP(Table13[[#This Row],[Work UID]],'MO Store'!$A:$A,'MO Store'!F:F,,0)</f>
        <v>Romio Hamdar</v>
      </c>
      <c r="B68" s="110" t="str">
        <f>_xlfn.XLOOKUP(Table13[[#This Row],[Work UID]],'MO Store'!$A:$A,'MO Store'!G:G,,0)</f>
        <v>Suhail Ishaq</v>
      </c>
      <c r="C68" s="111" t="str">
        <f>_xlfn.XLOOKUP(Table13[[#This Row],[Work UID]],'MO Store'!$A:$A,'MO Store'!B:B,,0)</f>
        <v>Houston North East</v>
      </c>
      <c r="D68" s="111" t="str">
        <f>_xlfn.XLOOKUP(Table13[[#This Row],[Home UID]],'MO Store'!$A:$A,'MO Store'!C:C,,0)</f>
        <v>Texas City</v>
      </c>
      <c r="E68" s="111" t="str">
        <f>_xlfn.XLOOKUP(Table13[[#This Row],[Work UID]],'MO Store'!$A:$A,'MO Store'!C:C,,0)</f>
        <v>Texas City</v>
      </c>
      <c r="F68" s="111" t="s">
        <v>1596</v>
      </c>
      <c r="G68" s="111">
        <v>180413</v>
      </c>
      <c r="H68" s="111">
        <v>180413</v>
      </c>
      <c r="I68" s="111" t="s">
        <v>1087</v>
      </c>
      <c r="J68" s="111" t="s">
        <v>1977</v>
      </c>
      <c r="K68" s="112">
        <v>46003</v>
      </c>
      <c r="L68" s="84">
        <v>39.5</v>
      </c>
      <c r="M68" s="70">
        <v>33.880000000000003</v>
      </c>
      <c r="N68" s="70">
        <v>0</v>
      </c>
      <c r="O68" s="70">
        <v>0</v>
      </c>
      <c r="P68" s="70">
        <f t="shared" si="1"/>
        <v>33.880000000000003</v>
      </c>
      <c r="Q68" s="70">
        <v>0</v>
      </c>
      <c r="R68" s="70">
        <v>0</v>
      </c>
      <c r="S68" s="72">
        <f t="shared" si="2"/>
        <v>0</v>
      </c>
      <c r="T68" s="110">
        <v>40</v>
      </c>
      <c r="U68" s="111">
        <v>35.130000000000003</v>
      </c>
      <c r="V68" s="111">
        <v>0</v>
      </c>
      <c r="W68" s="111">
        <v>0</v>
      </c>
      <c r="X68" s="111">
        <f t="shared" si="3"/>
        <v>35.130000000000003</v>
      </c>
      <c r="Y68" s="111">
        <v>0</v>
      </c>
      <c r="Z68" s="111">
        <v>0</v>
      </c>
      <c r="AA68" s="113">
        <f t="shared" si="4"/>
        <v>0</v>
      </c>
    </row>
    <row r="69" spans="1:27" ht="15.75" thickBot="1" x14ac:dyDescent="0.3">
      <c r="A69" s="110" t="str">
        <f>_xlfn.XLOOKUP(Table13[[#This Row],[Work UID]],'MO Store'!$A:$A,'MO Store'!F:F,,0)</f>
        <v>Romio Hamdar</v>
      </c>
      <c r="B69" s="110" t="str">
        <f>_xlfn.XLOOKUP(Table13[[#This Row],[Work UID]],'MO Store'!$A:$A,'MO Store'!G:G,,0)</f>
        <v>Veronica Ramos</v>
      </c>
      <c r="C69" s="111" t="str">
        <f>_xlfn.XLOOKUP(Table13[[#This Row],[Work UID]],'MO Store'!$A:$A,'MO Store'!B:B,,0)</f>
        <v>San Antonio/Laredo</v>
      </c>
      <c r="D69" s="111" t="str">
        <f>_xlfn.XLOOKUP(Table13[[#This Row],[Home UID]],'MO Store'!$A:$A,'MO Store'!C:C,,0)</f>
        <v>Uvalde</v>
      </c>
      <c r="E69" s="111" t="str">
        <f>_xlfn.XLOOKUP(Table13[[#This Row],[Work UID]],'MO Store'!$A:$A,'MO Store'!C:C,,0)</f>
        <v>Uvalde</v>
      </c>
      <c r="F69" s="111" t="s">
        <v>1597</v>
      </c>
      <c r="G69" s="111">
        <v>215747</v>
      </c>
      <c r="H69" s="111">
        <v>215747</v>
      </c>
      <c r="I69" s="111" t="s">
        <v>858</v>
      </c>
      <c r="J69" s="111" t="s">
        <v>1978</v>
      </c>
      <c r="K69" s="112">
        <v>45891</v>
      </c>
      <c r="L69" s="84">
        <v>35</v>
      </c>
      <c r="M69" s="70">
        <v>29.19</v>
      </c>
      <c r="N69" s="70">
        <v>0</v>
      </c>
      <c r="O69" s="70">
        <v>0</v>
      </c>
      <c r="P69" s="70">
        <f t="shared" si="1"/>
        <v>29.19</v>
      </c>
      <c r="Q69" s="70">
        <v>0</v>
      </c>
      <c r="R69" s="70">
        <v>0</v>
      </c>
      <c r="S69" s="72">
        <f t="shared" si="2"/>
        <v>0</v>
      </c>
      <c r="T69" s="110">
        <v>42</v>
      </c>
      <c r="U69" s="111">
        <v>30.520000000000003</v>
      </c>
      <c r="V69" s="111">
        <v>0</v>
      </c>
      <c r="W69" s="111">
        <v>0</v>
      </c>
      <c r="X69" s="111">
        <f t="shared" si="3"/>
        <v>30.520000000000003</v>
      </c>
      <c r="Y69" s="111">
        <v>0</v>
      </c>
      <c r="Z69" s="111">
        <v>0</v>
      </c>
      <c r="AA69" s="113">
        <f t="shared" si="4"/>
        <v>0</v>
      </c>
    </row>
    <row r="70" spans="1:27" ht="15.75" thickBot="1" x14ac:dyDescent="0.3">
      <c r="A70" s="110" t="str">
        <f>_xlfn.XLOOKUP(Table13[[#This Row],[Work UID]],'MO Store'!$A:$A,'MO Store'!F:F,,0)</f>
        <v>No SD</v>
      </c>
      <c r="B70" s="110" t="str">
        <f>_xlfn.XLOOKUP(Table13[[#This Row],[Work UID]],'MO Store'!$A:$A,'MO Store'!G:G,,0)</f>
        <v>Susu Leong</v>
      </c>
      <c r="C70" s="111" t="str">
        <f>_xlfn.XLOOKUP(Table13[[#This Row],[Work UID]],'MO Store'!$A:$A,'MO Store'!B:B,,0)</f>
        <v>Arizona</v>
      </c>
      <c r="D70" s="111" t="str">
        <f>_xlfn.XLOOKUP(Table13[[#This Row],[Home UID]],'MO Store'!$A:$A,'MO Store'!C:C,,0)</f>
        <v>MIDVALE PLAZA</v>
      </c>
      <c r="E70" s="111" t="str">
        <f>_xlfn.XLOOKUP(Table13[[#This Row],[Work UID]],'MO Store'!$A:$A,'MO Store'!C:C,,0)</f>
        <v>Old Vail Plaza</v>
      </c>
      <c r="F70" s="111" t="s">
        <v>1598</v>
      </c>
      <c r="G70" s="111">
        <v>216515</v>
      </c>
      <c r="H70" s="111">
        <v>222262</v>
      </c>
      <c r="I70" s="111" t="s">
        <v>336</v>
      </c>
      <c r="J70" s="111" t="s">
        <v>1979</v>
      </c>
      <c r="K70" s="112">
        <v>44402</v>
      </c>
      <c r="L70" s="84">
        <v>0</v>
      </c>
      <c r="M70" s="70">
        <v>15.3</v>
      </c>
      <c r="N70" s="70">
        <v>0</v>
      </c>
      <c r="O70" s="70">
        <v>0</v>
      </c>
      <c r="P70" s="70">
        <f t="shared" si="1"/>
        <v>15.3</v>
      </c>
      <c r="Q70" s="70">
        <v>0</v>
      </c>
      <c r="R70" s="70">
        <v>0</v>
      </c>
      <c r="S70" s="72">
        <f t="shared" si="2"/>
        <v>0</v>
      </c>
      <c r="T70" s="110">
        <v>0</v>
      </c>
      <c r="U70" s="111">
        <v>0</v>
      </c>
      <c r="V70" s="111">
        <v>0</v>
      </c>
      <c r="W70" s="111">
        <v>0</v>
      </c>
      <c r="X70" s="111">
        <f t="shared" si="3"/>
        <v>0</v>
      </c>
      <c r="Y70" s="111">
        <v>0</v>
      </c>
      <c r="Z70" s="111">
        <v>0</v>
      </c>
      <c r="AA70" s="113">
        <f t="shared" si="4"/>
        <v>0</v>
      </c>
    </row>
    <row r="71" spans="1:27" ht="15.75" thickBot="1" x14ac:dyDescent="0.3">
      <c r="A71" s="110" t="str">
        <f>_xlfn.XLOOKUP(Table13[[#This Row],[Work UID]],'MO Store'!$A:$A,'MO Store'!F:F,,0)</f>
        <v>No SD</v>
      </c>
      <c r="B71" s="110" t="str">
        <f>_xlfn.XLOOKUP(Table13[[#This Row],[Work UID]],'MO Store'!$A:$A,'MO Store'!G:G,,0)</f>
        <v>Susu Leong</v>
      </c>
      <c r="C71" s="111" t="str">
        <f>_xlfn.XLOOKUP(Table13[[#This Row],[Work UID]],'MO Store'!$A:$A,'MO Store'!B:B,,0)</f>
        <v>Arizona</v>
      </c>
      <c r="D71" s="111" t="str">
        <f>_xlfn.XLOOKUP(Table13[[#This Row],[Home UID]],'MO Store'!$A:$A,'MO Store'!C:C,,0)</f>
        <v>MIDVALE PLAZA</v>
      </c>
      <c r="E71" s="111" t="str">
        <f>_xlfn.XLOOKUP(Table13[[#This Row],[Work UID]],'MO Store'!$A:$A,'MO Store'!C:C,,0)</f>
        <v>MIDVALE PLAZA</v>
      </c>
      <c r="F71" s="111" t="s">
        <v>1599</v>
      </c>
      <c r="G71" s="111">
        <v>216515</v>
      </c>
      <c r="H71" s="111">
        <v>216515</v>
      </c>
      <c r="I71" s="111" t="s">
        <v>336</v>
      </c>
      <c r="J71" s="111" t="s">
        <v>1979</v>
      </c>
      <c r="K71" s="112">
        <v>44402</v>
      </c>
      <c r="L71" s="84">
        <v>29.25</v>
      </c>
      <c r="M71" s="70">
        <v>15.08</v>
      </c>
      <c r="N71" s="70">
        <v>0</v>
      </c>
      <c r="O71" s="70">
        <v>0</v>
      </c>
      <c r="P71" s="70">
        <f t="shared" si="1"/>
        <v>15.08</v>
      </c>
      <c r="Q71" s="70">
        <v>0</v>
      </c>
      <c r="R71" s="70">
        <v>0</v>
      </c>
      <c r="S71" s="72">
        <f t="shared" si="2"/>
        <v>0</v>
      </c>
      <c r="T71" s="110">
        <v>38.25</v>
      </c>
      <c r="U71" s="111">
        <v>39.340000000000003</v>
      </c>
      <c r="V71" s="111">
        <v>0</v>
      </c>
      <c r="W71" s="111">
        <v>0</v>
      </c>
      <c r="X71" s="111">
        <f t="shared" si="3"/>
        <v>39.340000000000003</v>
      </c>
      <c r="Y71" s="111">
        <v>0</v>
      </c>
      <c r="Z71" s="111">
        <v>0</v>
      </c>
      <c r="AA71" s="113">
        <f t="shared" si="4"/>
        <v>0</v>
      </c>
    </row>
    <row r="72" spans="1:27" ht="15.75" thickBot="1" x14ac:dyDescent="0.3">
      <c r="A72" s="110" t="str">
        <f>_xlfn.XLOOKUP(Table13[[#This Row],[Work UID]],'MO Store'!$A:$A,'MO Store'!F:F,,0)</f>
        <v>Romio Hamdar</v>
      </c>
      <c r="B72" s="110" t="str">
        <f>_xlfn.XLOOKUP(Table13[[#This Row],[Work UID]],'MO Store'!$A:$A,'MO Store'!G:G,,0)</f>
        <v>Carlos Ayala-Level Up</v>
      </c>
      <c r="C72" s="111" t="str">
        <f>_xlfn.XLOOKUP(Table13[[#This Row],[Work UID]],'MO Store'!$A:$A,'MO Store'!B:B,,0)</f>
        <v>Houston South West</v>
      </c>
      <c r="D72" s="111" t="str">
        <f>_xlfn.XLOOKUP(Table13[[#This Row],[Home UID]],'MO Store'!$A:$A,'MO Store'!C:C,,0)</f>
        <v>Little York Rd</v>
      </c>
      <c r="E72" s="111" t="str">
        <f>_xlfn.XLOOKUP(Table13[[#This Row],[Work UID]],'MO Store'!$A:$A,'MO Store'!C:C,,0)</f>
        <v>Little York Rd</v>
      </c>
      <c r="F72" s="111" t="s">
        <v>1600</v>
      </c>
      <c r="G72" s="111">
        <v>217138</v>
      </c>
      <c r="H72" s="111">
        <v>217138</v>
      </c>
      <c r="I72" s="111" t="s">
        <v>906</v>
      </c>
      <c r="J72" s="111" t="s">
        <v>1980</v>
      </c>
      <c r="K72" s="112">
        <v>45950</v>
      </c>
      <c r="L72" s="84">
        <v>34.5</v>
      </c>
      <c r="M72" s="70">
        <v>31.19</v>
      </c>
      <c r="N72" s="70">
        <v>0</v>
      </c>
      <c r="O72" s="70">
        <v>0</v>
      </c>
      <c r="P72" s="70">
        <f t="shared" si="1"/>
        <v>31.19</v>
      </c>
      <c r="Q72" s="70">
        <v>0</v>
      </c>
      <c r="R72" s="70">
        <v>0</v>
      </c>
      <c r="S72" s="72">
        <f t="shared" si="2"/>
        <v>0</v>
      </c>
      <c r="T72" s="110">
        <v>39</v>
      </c>
      <c r="U72" s="111">
        <v>39.129999999999995</v>
      </c>
      <c r="V72" s="111">
        <v>0</v>
      </c>
      <c r="W72" s="111">
        <v>0</v>
      </c>
      <c r="X72" s="111">
        <f t="shared" si="3"/>
        <v>39.129999999999995</v>
      </c>
      <c r="Y72" s="111">
        <v>0</v>
      </c>
      <c r="Z72" s="111">
        <v>0</v>
      </c>
      <c r="AA72" s="113">
        <f t="shared" si="4"/>
        <v>0</v>
      </c>
    </row>
    <row r="73" spans="1:27" ht="15.75" thickBot="1" x14ac:dyDescent="0.3">
      <c r="A73" s="110" t="str">
        <f>_xlfn.XLOOKUP(Table13[[#This Row],[Work UID]],'MO Store'!$A:$A,'MO Store'!F:F,,0)</f>
        <v>No SD</v>
      </c>
      <c r="B73" s="110" t="str">
        <f>_xlfn.XLOOKUP(Table13[[#This Row],[Work UID]],'MO Store'!$A:$A,'MO Store'!G:G,,0)</f>
        <v>Jayme Roraff</v>
      </c>
      <c r="C73" s="111" t="str">
        <f>_xlfn.XLOOKUP(Table13[[#This Row],[Work UID]],'MO Store'!$A:$A,'MO Store'!B:B,,0)</f>
        <v>Wisconsin West</v>
      </c>
      <c r="D73" s="111" t="str">
        <f>_xlfn.XLOOKUP(Table13[[#This Row],[Home UID]],'MO Store'!$A:$A,'MO Store'!C:C,,0)</f>
        <v>Richland Center</v>
      </c>
      <c r="E73" s="111" t="str">
        <f>_xlfn.XLOOKUP(Table13[[#This Row],[Work UID]],'MO Store'!$A:$A,'MO Store'!C:C,,0)</f>
        <v>Richland Center</v>
      </c>
      <c r="F73" s="111" t="s">
        <v>1601</v>
      </c>
      <c r="G73" s="111">
        <v>240355</v>
      </c>
      <c r="H73" s="111">
        <v>240355</v>
      </c>
      <c r="I73" s="111" t="s">
        <v>360</v>
      </c>
      <c r="J73" s="111" t="s">
        <v>1981</v>
      </c>
      <c r="K73" s="112">
        <v>45145</v>
      </c>
      <c r="L73" s="84">
        <v>0</v>
      </c>
      <c r="M73" s="70">
        <v>27.7</v>
      </c>
      <c r="N73" s="70">
        <v>0</v>
      </c>
      <c r="O73" s="70">
        <v>0</v>
      </c>
      <c r="P73" s="70">
        <f t="shared" si="1"/>
        <v>27.7</v>
      </c>
      <c r="Q73" s="70">
        <v>0</v>
      </c>
      <c r="R73" s="70">
        <v>0</v>
      </c>
      <c r="S73" s="72">
        <f t="shared" si="2"/>
        <v>0</v>
      </c>
      <c r="T73" s="110">
        <v>0</v>
      </c>
      <c r="U73" s="111">
        <v>40</v>
      </c>
      <c r="V73" s="111">
        <v>1.73</v>
      </c>
      <c r="W73" s="111">
        <v>0</v>
      </c>
      <c r="X73" s="111">
        <f t="shared" si="3"/>
        <v>41.73</v>
      </c>
      <c r="Y73" s="111">
        <v>0</v>
      </c>
      <c r="Z73" s="111">
        <v>0</v>
      </c>
      <c r="AA73" s="113">
        <f t="shared" si="4"/>
        <v>0</v>
      </c>
    </row>
    <row r="74" spans="1:27" ht="15.75" thickBot="1" x14ac:dyDescent="0.3">
      <c r="A74" s="110" t="str">
        <f>_xlfn.XLOOKUP(Table13[[#This Row],[Work UID]],'MO Store'!$A:$A,'MO Store'!F:F,,0)</f>
        <v>Romio Hamdar</v>
      </c>
      <c r="B74" s="110" t="str">
        <f>_xlfn.XLOOKUP(Table13[[#This Row],[Work UID]],'MO Store'!$A:$A,'MO Store'!G:G,,0)</f>
        <v>Suhail Ishaq</v>
      </c>
      <c r="C74" s="111" t="str">
        <f>_xlfn.XLOOKUP(Table13[[#This Row],[Work UID]],'MO Store'!$A:$A,'MO Store'!B:B,,0)</f>
        <v>Houston North East</v>
      </c>
      <c r="D74" s="111" t="str">
        <f>_xlfn.XLOOKUP(Table13[[#This Row],[Home UID]],'MO Store'!$A:$A,'MO Store'!C:C,,0)</f>
        <v>Rosenberg</v>
      </c>
      <c r="E74" s="111" t="str">
        <f>_xlfn.XLOOKUP(Table13[[#This Row],[Work UID]],'MO Store'!$A:$A,'MO Store'!C:C,,0)</f>
        <v>Rosenberg</v>
      </c>
      <c r="F74" s="111" t="s">
        <v>1602</v>
      </c>
      <c r="G74" s="111">
        <v>219200</v>
      </c>
      <c r="H74" s="111">
        <v>219200</v>
      </c>
      <c r="I74" s="111" t="s">
        <v>917</v>
      </c>
      <c r="J74" s="111" t="s">
        <v>1982</v>
      </c>
      <c r="K74" s="112">
        <v>45957</v>
      </c>
      <c r="L74" s="84">
        <v>32</v>
      </c>
      <c r="M74" s="70">
        <v>11.16</v>
      </c>
      <c r="N74" s="70">
        <v>0</v>
      </c>
      <c r="O74" s="70">
        <v>0</v>
      </c>
      <c r="P74" s="70">
        <f t="shared" ref="P74:P137" si="5">SUM(M74:O74)</f>
        <v>11.16</v>
      </c>
      <c r="Q74" s="70">
        <v>0</v>
      </c>
      <c r="R74" s="70">
        <v>0</v>
      </c>
      <c r="S74" s="72">
        <f t="shared" ref="S74:S137" si="6">SUM(Q74:R74)</f>
        <v>0</v>
      </c>
      <c r="T74" s="110">
        <v>41</v>
      </c>
      <c r="U74" s="111">
        <v>32.79</v>
      </c>
      <c r="V74" s="111">
        <v>0</v>
      </c>
      <c r="W74" s="111">
        <v>0</v>
      </c>
      <c r="X74" s="111">
        <f t="shared" ref="X74:X137" si="7">SUM(U74:W74)</f>
        <v>32.79</v>
      </c>
      <c r="Y74" s="111">
        <v>0</v>
      </c>
      <c r="Z74" s="111">
        <v>0</v>
      </c>
      <c r="AA74" s="113">
        <f t="shared" ref="AA74:AA137" si="8">SUM(Y74:Z74)</f>
        <v>0</v>
      </c>
    </row>
    <row r="75" spans="1:27" ht="15.75" thickBot="1" x14ac:dyDescent="0.3">
      <c r="A75" s="110" t="str">
        <f>_xlfn.XLOOKUP(Table13[[#This Row],[Work UID]],'MO Store'!$A:$A,'MO Store'!F:F,,0)</f>
        <v>Romio Hamdar</v>
      </c>
      <c r="B75" s="110" t="str">
        <f>_xlfn.XLOOKUP(Table13[[#This Row],[Work UID]],'MO Store'!$A:$A,'MO Store'!G:G,,0)</f>
        <v>Colorado Market - No TM</v>
      </c>
      <c r="C75" s="111" t="str">
        <f>_xlfn.XLOOKUP(Table13[[#This Row],[Work UID]],'MO Store'!$A:$A,'MO Store'!B:B,,0)</f>
        <v>Colorado</v>
      </c>
      <c r="D75" s="111" t="str">
        <f>_xlfn.XLOOKUP(Table13[[#This Row],[Home UID]],'MO Store'!$A:$A,'MO Store'!C:C,,0)</f>
        <v>Academy Blvd CO</v>
      </c>
      <c r="E75" s="111" t="str">
        <f>_xlfn.XLOOKUP(Table13[[#This Row],[Work UID]],'MO Store'!$A:$A,'MO Store'!C:C,,0)</f>
        <v>Grand View Market Place</v>
      </c>
      <c r="F75" s="111" t="s">
        <v>1603</v>
      </c>
      <c r="G75" s="111">
        <v>176049</v>
      </c>
      <c r="H75" s="111">
        <v>210924</v>
      </c>
      <c r="I75" s="111" t="s">
        <v>782</v>
      </c>
      <c r="J75" s="111" t="s">
        <v>1983</v>
      </c>
      <c r="K75" s="112">
        <v>45799</v>
      </c>
      <c r="L75" s="84">
        <v>0</v>
      </c>
      <c r="M75" s="70">
        <v>0</v>
      </c>
      <c r="N75" s="70">
        <v>0</v>
      </c>
      <c r="O75" s="70">
        <v>0</v>
      </c>
      <c r="P75" s="70">
        <f t="shared" si="5"/>
        <v>0</v>
      </c>
      <c r="Q75" s="70">
        <v>0</v>
      </c>
      <c r="R75" s="70">
        <v>0</v>
      </c>
      <c r="S75" s="72">
        <f t="shared" si="6"/>
        <v>0</v>
      </c>
      <c r="T75" s="110">
        <v>0</v>
      </c>
      <c r="U75" s="111">
        <v>0</v>
      </c>
      <c r="V75" s="111">
        <v>0</v>
      </c>
      <c r="W75" s="111">
        <v>0</v>
      </c>
      <c r="X75" s="111">
        <f t="shared" si="7"/>
        <v>0</v>
      </c>
      <c r="Y75" s="111">
        <v>0</v>
      </c>
      <c r="Z75" s="111">
        <v>0</v>
      </c>
      <c r="AA75" s="113">
        <f t="shared" si="8"/>
        <v>0</v>
      </c>
    </row>
    <row r="76" spans="1:27" ht="15.75" thickBot="1" x14ac:dyDescent="0.3">
      <c r="A76" s="110" t="str">
        <f>_xlfn.XLOOKUP(Table13[[#This Row],[Work UID]],'MO Store'!$A:$A,'MO Store'!F:F,,0)</f>
        <v>Romio Hamdar</v>
      </c>
      <c r="B76" s="110" t="str">
        <f>_xlfn.XLOOKUP(Table13[[#This Row],[Work UID]],'MO Store'!$A:$A,'MO Store'!G:G,,0)</f>
        <v>Colorado Market - No TM</v>
      </c>
      <c r="C76" s="111" t="str">
        <f>_xlfn.XLOOKUP(Table13[[#This Row],[Work UID]],'MO Store'!$A:$A,'MO Store'!B:B,,0)</f>
        <v>Colorado</v>
      </c>
      <c r="D76" s="111" t="str">
        <f>_xlfn.XLOOKUP(Table13[[#This Row],[Home UID]],'MO Store'!$A:$A,'MO Store'!C:C,,0)</f>
        <v>Academy Blvd CO</v>
      </c>
      <c r="E76" s="111" t="str">
        <f>_xlfn.XLOOKUP(Table13[[#This Row],[Work UID]],'MO Store'!$A:$A,'MO Store'!C:C,,0)</f>
        <v>Academy Blvd CO</v>
      </c>
      <c r="F76" s="111" t="s">
        <v>1604</v>
      </c>
      <c r="G76" s="111">
        <v>176049</v>
      </c>
      <c r="H76" s="111">
        <v>176049</v>
      </c>
      <c r="I76" s="111" t="s">
        <v>782</v>
      </c>
      <c r="J76" s="111" t="s">
        <v>1983</v>
      </c>
      <c r="K76" s="112">
        <v>45799</v>
      </c>
      <c r="L76" s="84">
        <v>0</v>
      </c>
      <c r="M76" s="70">
        <v>14.83</v>
      </c>
      <c r="N76" s="70">
        <v>0</v>
      </c>
      <c r="O76" s="70">
        <v>0</v>
      </c>
      <c r="P76" s="70">
        <f t="shared" si="5"/>
        <v>14.83</v>
      </c>
      <c r="Q76" s="70">
        <v>0</v>
      </c>
      <c r="R76" s="70">
        <v>0</v>
      </c>
      <c r="S76" s="72">
        <f t="shared" si="6"/>
        <v>0</v>
      </c>
      <c r="T76" s="110">
        <v>0</v>
      </c>
      <c r="U76" s="111">
        <v>15.2</v>
      </c>
      <c r="V76" s="111">
        <v>0</v>
      </c>
      <c r="W76" s="111">
        <v>0</v>
      </c>
      <c r="X76" s="111">
        <f t="shared" si="7"/>
        <v>15.2</v>
      </c>
      <c r="Y76" s="111">
        <v>0</v>
      </c>
      <c r="Z76" s="111">
        <v>0</v>
      </c>
      <c r="AA76" s="113">
        <f t="shared" si="8"/>
        <v>0</v>
      </c>
    </row>
    <row r="77" spans="1:27" ht="15.75" thickBot="1" x14ac:dyDescent="0.3">
      <c r="A77" s="110" t="str">
        <f>_xlfn.XLOOKUP(Table13[[#This Row],[Work UID]],'MO Store'!$A:$A,'MO Store'!F:F,,0)</f>
        <v>Romio Hamdar</v>
      </c>
      <c r="B77" s="110" t="str">
        <f>_xlfn.XLOOKUP(Table13[[#This Row],[Work UID]],'MO Store'!$A:$A,'MO Store'!G:G,,0)</f>
        <v>Suhail Ishaq</v>
      </c>
      <c r="C77" s="111" t="str">
        <f>_xlfn.XLOOKUP(Table13[[#This Row],[Work UID]],'MO Store'!$A:$A,'MO Store'!B:B,,0)</f>
        <v>Houston North East</v>
      </c>
      <c r="D77" s="111" t="str">
        <f>_xlfn.XLOOKUP(Table13[[#This Row],[Home UID]],'MO Store'!$A:$A,'MO Store'!C:C,,0)</f>
        <v>Ponderosa Forest</v>
      </c>
      <c r="E77" s="111" t="str">
        <f>_xlfn.XLOOKUP(Table13[[#This Row],[Work UID]],'MO Store'!$A:$A,'MO Store'!C:C,,0)</f>
        <v>Ponderosa Forest</v>
      </c>
      <c r="F77" s="111" t="s">
        <v>1605</v>
      </c>
      <c r="G77" s="111">
        <v>209868</v>
      </c>
      <c r="H77" s="111">
        <v>209868</v>
      </c>
      <c r="I77" s="111" t="s">
        <v>288</v>
      </c>
      <c r="J77" s="111" t="s">
        <v>1984</v>
      </c>
      <c r="K77" s="112">
        <v>45229</v>
      </c>
      <c r="L77" s="84">
        <v>0</v>
      </c>
      <c r="M77" s="70">
        <v>13.96</v>
      </c>
      <c r="N77" s="70">
        <v>0</v>
      </c>
      <c r="O77" s="70">
        <v>0</v>
      </c>
      <c r="P77" s="70">
        <f t="shared" si="5"/>
        <v>13.96</v>
      </c>
      <c r="Q77" s="70">
        <v>0</v>
      </c>
      <c r="R77" s="70">
        <v>0</v>
      </c>
      <c r="S77" s="72">
        <f t="shared" si="6"/>
        <v>0</v>
      </c>
      <c r="T77" s="110">
        <v>0</v>
      </c>
      <c r="U77" s="111">
        <v>24.25</v>
      </c>
      <c r="V77" s="111">
        <v>0</v>
      </c>
      <c r="W77" s="111">
        <v>0</v>
      </c>
      <c r="X77" s="111">
        <f t="shared" si="7"/>
        <v>24.25</v>
      </c>
      <c r="Y77" s="111">
        <v>0</v>
      </c>
      <c r="Z77" s="111">
        <v>0</v>
      </c>
      <c r="AA77" s="113">
        <f t="shared" si="8"/>
        <v>0</v>
      </c>
    </row>
    <row r="78" spans="1:27" ht="15.75" thickBot="1" x14ac:dyDescent="0.3">
      <c r="A78" s="110" t="str">
        <f>_xlfn.XLOOKUP(Table13[[#This Row],[Work UID]],'MO Store'!$A:$A,'MO Store'!F:F,,0)</f>
        <v>No SD</v>
      </c>
      <c r="B78" s="110" t="str">
        <f>_xlfn.XLOOKUP(Table13[[#This Row],[Work UID]],'MO Store'!$A:$A,'MO Store'!G:G,,0)</f>
        <v>North Carolina Market - No TM</v>
      </c>
      <c r="C78" s="111" t="str">
        <f>_xlfn.XLOOKUP(Table13[[#This Row],[Work UID]],'MO Store'!$A:$A,'MO Store'!B:B,,0)</f>
        <v>North Carolina</v>
      </c>
      <c r="D78" s="111" t="str">
        <f>_xlfn.XLOOKUP(Table13[[#This Row],[Home UID]],'MO Store'!$A:$A,'MO Store'!C:C,,0)</f>
        <v>Durham</v>
      </c>
      <c r="E78" s="111" t="str">
        <f>_xlfn.XLOOKUP(Table13[[#This Row],[Work UID]],'MO Store'!$A:$A,'MO Store'!C:C,,0)</f>
        <v>Durham</v>
      </c>
      <c r="F78" s="111" t="s">
        <v>1606</v>
      </c>
      <c r="G78" s="111">
        <v>216129</v>
      </c>
      <c r="H78" s="111">
        <v>216129</v>
      </c>
      <c r="I78" s="111" t="s">
        <v>1088</v>
      </c>
      <c r="J78" s="111" t="s">
        <v>1985</v>
      </c>
      <c r="K78" s="112">
        <v>46073</v>
      </c>
      <c r="L78" s="84">
        <v>0</v>
      </c>
      <c r="M78" s="70">
        <v>20.27</v>
      </c>
      <c r="N78" s="70">
        <v>0</v>
      </c>
      <c r="O78" s="70">
        <v>0</v>
      </c>
      <c r="P78" s="70">
        <f t="shared" si="5"/>
        <v>20.27</v>
      </c>
      <c r="Q78" s="70">
        <v>0</v>
      </c>
      <c r="R78" s="70">
        <v>0</v>
      </c>
      <c r="S78" s="72">
        <f t="shared" si="6"/>
        <v>0</v>
      </c>
      <c r="T78" s="110">
        <v>0</v>
      </c>
      <c r="U78" s="111">
        <v>8.98</v>
      </c>
      <c r="V78" s="111">
        <v>0</v>
      </c>
      <c r="W78" s="111">
        <v>0</v>
      </c>
      <c r="X78" s="111">
        <f t="shared" si="7"/>
        <v>8.98</v>
      </c>
      <c r="Y78" s="111">
        <v>0</v>
      </c>
      <c r="Z78" s="111">
        <v>0</v>
      </c>
      <c r="AA78" s="113">
        <f t="shared" si="8"/>
        <v>0</v>
      </c>
    </row>
    <row r="79" spans="1:27" ht="15.75" thickBot="1" x14ac:dyDescent="0.3">
      <c r="A79" s="110" t="str">
        <f>_xlfn.XLOOKUP(Table13[[#This Row],[Work UID]],'MO Store'!$A:$A,'MO Store'!F:F,,0)</f>
        <v>Romio Hamdar</v>
      </c>
      <c r="B79" s="110" t="str">
        <f>_xlfn.XLOOKUP(Table13[[#This Row],[Work UID]],'MO Store'!$A:$A,'MO Store'!G:G,,0)</f>
        <v>Isreal Gomez- Level Up</v>
      </c>
      <c r="C79" s="111" t="str">
        <f>_xlfn.XLOOKUP(Table13[[#This Row],[Work UID]],'MO Store'!$A:$A,'MO Store'!B:B,,0)</f>
        <v>Houston East</v>
      </c>
      <c r="D79" s="111" t="str">
        <f>_xlfn.XLOOKUP(Table13[[#This Row],[Home UID]],'MO Store'!$A:$A,'MO Store'!C:C,,0)</f>
        <v>Jasper</v>
      </c>
      <c r="E79" s="111" t="str">
        <f>_xlfn.XLOOKUP(Table13[[#This Row],[Work UID]],'MO Store'!$A:$A,'MO Store'!C:C,,0)</f>
        <v>Jasper</v>
      </c>
      <c r="F79" s="111" t="s">
        <v>1607</v>
      </c>
      <c r="G79" s="111">
        <v>215661</v>
      </c>
      <c r="H79" s="111">
        <v>215661</v>
      </c>
      <c r="I79" s="111" t="s">
        <v>314</v>
      </c>
      <c r="J79" s="111" t="s">
        <v>1986</v>
      </c>
      <c r="K79" s="112">
        <v>44893</v>
      </c>
      <c r="L79" s="84">
        <v>29</v>
      </c>
      <c r="M79" s="70">
        <v>8.5</v>
      </c>
      <c r="N79" s="70">
        <v>0</v>
      </c>
      <c r="O79" s="70">
        <v>0</v>
      </c>
      <c r="P79" s="70">
        <f t="shared" si="5"/>
        <v>8.5</v>
      </c>
      <c r="Q79" s="70">
        <v>0</v>
      </c>
      <c r="R79" s="70">
        <v>0</v>
      </c>
      <c r="S79" s="72">
        <f t="shared" si="6"/>
        <v>0</v>
      </c>
      <c r="T79" s="110">
        <v>37</v>
      </c>
      <c r="U79" s="111">
        <v>7.8</v>
      </c>
      <c r="V79" s="111">
        <v>0</v>
      </c>
      <c r="W79" s="111">
        <v>0</v>
      </c>
      <c r="X79" s="111">
        <f t="shared" si="7"/>
        <v>7.8</v>
      </c>
      <c r="Y79" s="111">
        <v>0</v>
      </c>
      <c r="Z79" s="111">
        <v>0</v>
      </c>
      <c r="AA79" s="113">
        <f t="shared" si="8"/>
        <v>0</v>
      </c>
    </row>
    <row r="80" spans="1:27" ht="15.75" thickBot="1" x14ac:dyDescent="0.3">
      <c r="A80" s="110" t="str">
        <f>_xlfn.XLOOKUP(Table13[[#This Row],[Work UID]],'MO Store'!$A:$A,'MO Store'!F:F,,0)</f>
        <v>No SD</v>
      </c>
      <c r="B80" s="110" t="str">
        <f>_xlfn.XLOOKUP(Table13[[#This Row],[Work UID]],'MO Store'!$A:$A,'MO Store'!G:G,,0)</f>
        <v>Susu Leong</v>
      </c>
      <c r="C80" s="111" t="str">
        <f>_xlfn.XLOOKUP(Table13[[#This Row],[Work UID]],'MO Store'!$A:$A,'MO Store'!B:B,,0)</f>
        <v>Arizona</v>
      </c>
      <c r="D80" s="111" t="str">
        <f>_xlfn.XLOOKUP(Table13[[#This Row],[Home UID]],'MO Store'!$A:$A,'MO Store'!C:C,,0)</f>
        <v>Old Vail Plaza</v>
      </c>
      <c r="E80" s="111" t="str">
        <f>_xlfn.XLOOKUP(Table13[[#This Row],[Work UID]],'MO Store'!$A:$A,'MO Store'!C:C,,0)</f>
        <v>Old Vail Plaza</v>
      </c>
      <c r="F80" s="111" t="s">
        <v>1608</v>
      </c>
      <c r="G80" s="111">
        <v>222262</v>
      </c>
      <c r="H80" s="111">
        <v>222262</v>
      </c>
      <c r="I80" s="111" t="s">
        <v>970</v>
      </c>
      <c r="J80" s="111" t="s">
        <v>1987</v>
      </c>
      <c r="K80" s="112">
        <v>46002</v>
      </c>
      <c r="L80" s="84">
        <v>0</v>
      </c>
      <c r="M80" s="70">
        <v>8.4</v>
      </c>
      <c r="N80" s="70">
        <v>0</v>
      </c>
      <c r="O80" s="70">
        <v>0</v>
      </c>
      <c r="P80" s="70">
        <f t="shared" si="5"/>
        <v>8.4</v>
      </c>
      <c r="Q80" s="70">
        <v>0</v>
      </c>
      <c r="R80" s="70">
        <v>0</v>
      </c>
      <c r="S80" s="72">
        <f t="shared" si="6"/>
        <v>0</v>
      </c>
      <c r="T80" s="110">
        <v>0</v>
      </c>
      <c r="U80" s="111">
        <v>17.079999999999998</v>
      </c>
      <c r="V80" s="111">
        <v>0</v>
      </c>
      <c r="W80" s="111">
        <v>0</v>
      </c>
      <c r="X80" s="111">
        <f t="shared" si="7"/>
        <v>17.079999999999998</v>
      </c>
      <c r="Y80" s="111">
        <v>0</v>
      </c>
      <c r="Z80" s="111">
        <v>0</v>
      </c>
      <c r="AA80" s="113">
        <f t="shared" si="8"/>
        <v>0</v>
      </c>
    </row>
    <row r="81" spans="1:27" ht="15.75" thickBot="1" x14ac:dyDescent="0.3">
      <c r="A81" s="110" t="str">
        <f>_xlfn.XLOOKUP(Table13[[#This Row],[Work UID]],'MO Store'!$A:$A,'MO Store'!F:F,,0)</f>
        <v>No SD</v>
      </c>
      <c r="B81" s="110" t="str">
        <f>_xlfn.XLOOKUP(Table13[[#This Row],[Work UID]],'MO Store'!$A:$A,'MO Store'!G:G,,0)</f>
        <v>Jayme Roraff</v>
      </c>
      <c r="C81" s="111" t="str">
        <f>_xlfn.XLOOKUP(Table13[[#This Row],[Work UID]],'MO Store'!$A:$A,'MO Store'!B:B,,0)</f>
        <v>Wisconsin West</v>
      </c>
      <c r="D81" s="111" t="str">
        <f>_xlfn.XLOOKUP(Table13[[#This Row],[Home UID]],'MO Store'!$A:$A,'MO Store'!C:C,,0)</f>
        <v>PLOVER</v>
      </c>
      <c r="E81" s="111" t="str">
        <f>_xlfn.XLOOKUP(Table13[[#This Row],[Work UID]],'MO Store'!$A:$A,'MO Store'!C:C,,0)</f>
        <v>PLOVER</v>
      </c>
      <c r="F81" s="111" t="s">
        <v>1609</v>
      </c>
      <c r="G81" s="111">
        <v>207760</v>
      </c>
      <c r="H81" s="111">
        <v>207760</v>
      </c>
      <c r="I81" s="111" t="s">
        <v>123</v>
      </c>
      <c r="J81" s="111" t="s">
        <v>1988</v>
      </c>
      <c r="K81" s="112">
        <v>45005</v>
      </c>
      <c r="L81" s="84">
        <v>36</v>
      </c>
      <c r="M81" s="70">
        <v>27.93</v>
      </c>
      <c r="N81" s="70">
        <v>0</v>
      </c>
      <c r="O81" s="70">
        <v>0</v>
      </c>
      <c r="P81" s="70">
        <f t="shared" si="5"/>
        <v>27.93</v>
      </c>
      <c r="Q81" s="70">
        <v>0</v>
      </c>
      <c r="R81" s="70">
        <v>0</v>
      </c>
      <c r="S81" s="72">
        <f t="shared" si="6"/>
        <v>0</v>
      </c>
      <c r="T81" s="110">
        <v>38</v>
      </c>
      <c r="U81" s="111">
        <v>21.65</v>
      </c>
      <c r="V81" s="111">
        <v>0</v>
      </c>
      <c r="W81" s="111">
        <v>0</v>
      </c>
      <c r="X81" s="111">
        <f t="shared" si="7"/>
        <v>21.65</v>
      </c>
      <c r="Y81" s="111">
        <v>0</v>
      </c>
      <c r="Z81" s="111">
        <v>0</v>
      </c>
      <c r="AA81" s="113">
        <f t="shared" si="8"/>
        <v>0</v>
      </c>
    </row>
    <row r="82" spans="1:27" ht="15.75" thickBot="1" x14ac:dyDescent="0.3">
      <c r="A82" s="110" t="str">
        <f>_xlfn.XLOOKUP(Table13[[#This Row],[Work UID]],'MO Store'!$A:$A,'MO Store'!F:F,,0)</f>
        <v>Romio Hamdar</v>
      </c>
      <c r="B82" s="110" t="str">
        <f>_xlfn.XLOOKUP(Table13[[#This Row],[Work UID]],'MO Store'!$A:$A,'MO Store'!G:G,,0)</f>
        <v>Colorado Market - No TM</v>
      </c>
      <c r="C82" s="111" t="str">
        <f>_xlfn.XLOOKUP(Table13[[#This Row],[Work UID]],'MO Store'!$A:$A,'MO Store'!B:B,,0)</f>
        <v>Colorado</v>
      </c>
      <c r="D82" s="111" t="str">
        <f>_xlfn.XLOOKUP(Table13[[#This Row],[Home UID]],'MO Store'!$A:$A,'MO Store'!C:C,,0)</f>
        <v>Grand View Market Place</v>
      </c>
      <c r="E82" s="111" t="str">
        <f>_xlfn.XLOOKUP(Table13[[#This Row],[Work UID]],'MO Store'!$A:$A,'MO Store'!C:C,,0)</f>
        <v>Academy Blvd CO</v>
      </c>
      <c r="F82" s="111" t="s">
        <v>1610</v>
      </c>
      <c r="G82" s="111">
        <v>210924</v>
      </c>
      <c r="H82" s="111">
        <v>176049</v>
      </c>
      <c r="I82" s="111" t="s">
        <v>179</v>
      </c>
      <c r="J82" s="111" t="s">
        <v>1989</v>
      </c>
      <c r="K82" s="112">
        <v>45905</v>
      </c>
      <c r="L82" s="84">
        <v>0</v>
      </c>
      <c r="M82" s="70">
        <v>0</v>
      </c>
      <c r="N82" s="70">
        <v>0</v>
      </c>
      <c r="O82" s="70">
        <v>0</v>
      </c>
      <c r="P82" s="70">
        <f t="shared" si="5"/>
        <v>0</v>
      </c>
      <c r="Q82" s="70">
        <v>0</v>
      </c>
      <c r="R82" s="70">
        <v>0</v>
      </c>
      <c r="S82" s="72">
        <f t="shared" si="6"/>
        <v>0</v>
      </c>
      <c r="T82" s="110">
        <v>0</v>
      </c>
      <c r="U82" s="111">
        <v>0</v>
      </c>
      <c r="V82" s="111">
        <v>0</v>
      </c>
      <c r="W82" s="111">
        <v>0</v>
      </c>
      <c r="X82" s="111">
        <f t="shared" si="7"/>
        <v>0</v>
      </c>
      <c r="Y82" s="111">
        <v>0</v>
      </c>
      <c r="Z82" s="111">
        <v>0</v>
      </c>
      <c r="AA82" s="113">
        <f t="shared" si="8"/>
        <v>0</v>
      </c>
    </row>
    <row r="83" spans="1:27" ht="15.75" thickBot="1" x14ac:dyDescent="0.3">
      <c r="A83" s="110" t="str">
        <f>_xlfn.XLOOKUP(Table13[[#This Row],[Work UID]],'MO Store'!$A:$A,'MO Store'!F:F,,0)</f>
        <v>Romio Hamdar</v>
      </c>
      <c r="B83" s="110" t="str">
        <f>_xlfn.XLOOKUP(Table13[[#This Row],[Work UID]],'MO Store'!$A:$A,'MO Store'!G:G,,0)</f>
        <v>Colorado Market - No TM</v>
      </c>
      <c r="C83" s="111" t="str">
        <f>_xlfn.XLOOKUP(Table13[[#This Row],[Work UID]],'MO Store'!$A:$A,'MO Store'!B:B,,0)</f>
        <v>Colorado</v>
      </c>
      <c r="D83" s="111" t="str">
        <f>_xlfn.XLOOKUP(Table13[[#This Row],[Home UID]],'MO Store'!$A:$A,'MO Store'!C:C,,0)</f>
        <v>Grand View Market Place</v>
      </c>
      <c r="E83" s="111" t="str">
        <f>_xlfn.XLOOKUP(Table13[[#This Row],[Work UID]],'MO Store'!$A:$A,'MO Store'!C:C,,0)</f>
        <v>Grand View Market Place</v>
      </c>
      <c r="F83" s="111" t="s">
        <v>1611</v>
      </c>
      <c r="G83" s="111">
        <v>210924</v>
      </c>
      <c r="H83" s="111">
        <v>210924</v>
      </c>
      <c r="I83" s="111" t="s">
        <v>179</v>
      </c>
      <c r="J83" s="111" t="s">
        <v>1989</v>
      </c>
      <c r="K83" s="112">
        <v>45905</v>
      </c>
      <c r="L83" s="84">
        <v>0</v>
      </c>
      <c r="M83" s="70">
        <v>32.58</v>
      </c>
      <c r="N83" s="70">
        <v>0</v>
      </c>
      <c r="O83" s="70">
        <v>0</v>
      </c>
      <c r="P83" s="70">
        <f t="shared" si="5"/>
        <v>32.58</v>
      </c>
      <c r="Q83" s="70">
        <v>0</v>
      </c>
      <c r="R83" s="70">
        <v>0</v>
      </c>
      <c r="S83" s="72">
        <f t="shared" si="6"/>
        <v>0</v>
      </c>
      <c r="T83" s="110">
        <v>0</v>
      </c>
      <c r="U83" s="111">
        <v>30.110000000000003</v>
      </c>
      <c r="V83" s="111">
        <v>0</v>
      </c>
      <c r="W83" s="111">
        <v>0</v>
      </c>
      <c r="X83" s="111">
        <f t="shared" si="7"/>
        <v>30.110000000000003</v>
      </c>
      <c r="Y83" s="111">
        <v>0</v>
      </c>
      <c r="Z83" s="111">
        <v>0</v>
      </c>
      <c r="AA83" s="113">
        <f t="shared" si="8"/>
        <v>0</v>
      </c>
    </row>
    <row r="84" spans="1:27" ht="15.75" thickBot="1" x14ac:dyDescent="0.3">
      <c r="A84" s="110" t="str">
        <f>_xlfn.XLOOKUP(Table13[[#This Row],[Work UID]],'MO Store'!$A:$A,'MO Store'!F:F,,0)</f>
        <v>Romio Hamdar</v>
      </c>
      <c r="B84" s="110" t="str">
        <f>_xlfn.XLOOKUP(Table13[[#This Row],[Work UID]],'MO Store'!$A:$A,'MO Store'!G:G,,0)</f>
        <v>Colorado Market - No TM</v>
      </c>
      <c r="C84" s="111" t="str">
        <f>_xlfn.XLOOKUP(Table13[[#This Row],[Work UID]],'MO Store'!$A:$A,'MO Store'!B:B,,0)</f>
        <v>Colorado</v>
      </c>
      <c r="D84" s="111" t="str">
        <f>_xlfn.XLOOKUP(Table13[[#This Row],[Home UID]],'MO Store'!$A:$A,'MO Store'!C:C,,0)</f>
        <v>Sand Hill</v>
      </c>
      <c r="E84" s="111" t="str">
        <f>_xlfn.XLOOKUP(Table13[[#This Row],[Work UID]],'MO Store'!$A:$A,'MO Store'!C:C,,0)</f>
        <v>Sand Hill</v>
      </c>
      <c r="F84" s="111" t="s">
        <v>1612</v>
      </c>
      <c r="G84" s="111">
        <v>195709</v>
      </c>
      <c r="H84" s="111">
        <v>195709</v>
      </c>
      <c r="I84" s="111" t="s">
        <v>879</v>
      </c>
      <c r="J84" s="111" t="s">
        <v>1990</v>
      </c>
      <c r="K84" s="112">
        <v>45919</v>
      </c>
      <c r="L84" s="84">
        <v>36</v>
      </c>
      <c r="M84" s="70">
        <v>17.25</v>
      </c>
      <c r="N84" s="70">
        <v>0</v>
      </c>
      <c r="O84" s="70">
        <v>0</v>
      </c>
      <c r="P84" s="70">
        <f t="shared" si="5"/>
        <v>17.25</v>
      </c>
      <c r="Q84" s="70">
        <v>0</v>
      </c>
      <c r="R84" s="70">
        <v>0</v>
      </c>
      <c r="S84" s="72">
        <f t="shared" si="6"/>
        <v>0</v>
      </c>
      <c r="T84" s="110">
        <v>15</v>
      </c>
      <c r="U84" s="111">
        <v>20.57</v>
      </c>
      <c r="V84" s="111">
        <v>0</v>
      </c>
      <c r="W84" s="111">
        <v>0</v>
      </c>
      <c r="X84" s="111">
        <f t="shared" si="7"/>
        <v>20.57</v>
      </c>
      <c r="Y84" s="111">
        <v>0</v>
      </c>
      <c r="Z84" s="111">
        <v>0</v>
      </c>
      <c r="AA84" s="113">
        <f t="shared" si="8"/>
        <v>0</v>
      </c>
    </row>
    <row r="85" spans="1:27" ht="15.75" thickBot="1" x14ac:dyDescent="0.3">
      <c r="A85" s="110" t="str">
        <f>_xlfn.XLOOKUP(Table13[[#This Row],[Work UID]],'MO Store'!$A:$A,'MO Store'!F:F,,0)</f>
        <v>Romio Hamdar</v>
      </c>
      <c r="B85" s="110" t="str">
        <f>_xlfn.XLOOKUP(Table13[[#This Row],[Work UID]],'MO Store'!$A:$A,'MO Store'!G:G,,0)</f>
        <v>Veronica Ramos</v>
      </c>
      <c r="C85" s="111" t="str">
        <f>_xlfn.XLOOKUP(Table13[[#This Row],[Work UID]],'MO Store'!$A:$A,'MO Store'!B:B,,0)</f>
        <v>San Antonio/Laredo</v>
      </c>
      <c r="D85" s="111" t="str">
        <f>_xlfn.XLOOKUP(Table13[[#This Row],[Home UID]],'MO Store'!$A:$A,'MO Store'!C:C,,0)</f>
        <v>Uvalde</v>
      </c>
      <c r="E85" s="111" t="str">
        <f>_xlfn.XLOOKUP(Table13[[#This Row],[Work UID]],'MO Store'!$A:$A,'MO Store'!C:C,,0)</f>
        <v>Uvalde</v>
      </c>
      <c r="F85" s="111" t="s">
        <v>1613</v>
      </c>
      <c r="G85" s="111">
        <v>215747</v>
      </c>
      <c r="H85" s="111">
        <v>215747</v>
      </c>
      <c r="I85" s="111" t="s">
        <v>984</v>
      </c>
      <c r="J85" s="111" t="s">
        <v>1991</v>
      </c>
      <c r="K85" s="112">
        <v>46010</v>
      </c>
      <c r="L85" s="84">
        <v>32</v>
      </c>
      <c r="M85" s="70">
        <v>18.400000000000002</v>
      </c>
      <c r="N85" s="70">
        <v>0</v>
      </c>
      <c r="O85" s="70">
        <v>0</v>
      </c>
      <c r="P85" s="70">
        <f t="shared" si="5"/>
        <v>18.400000000000002</v>
      </c>
      <c r="Q85" s="70">
        <v>0</v>
      </c>
      <c r="R85" s="70">
        <v>0</v>
      </c>
      <c r="S85" s="72">
        <f t="shared" si="6"/>
        <v>0</v>
      </c>
      <c r="T85" s="110">
        <v>41</v>
      </c>
      <c r="U85" s="111">
        <v>35.99</v>
      </c>
      <c r="V85" s="111">
        <v>0</v>
      </c>
      <c r="W85" s="111">
        <v>0</v>
      </c>
      <c r="X85" s="111">
        <f t="shared" si="7"/>
        <v>35.99</v>
      </c>
      <c r="Y85" s="111">
        <v>0</v>
      </c>
      <c r="Z85" s="111">
        <v>0</v>
      </c>
      <c r="AA85" s="113">
        <f t="shared" si="8"/>
        <v>0</v>
      </c>
    </row>
    <row r="86" spans="1:27" ht="15.75" thickBot="1" x14ac:dyDescent="0.3">
      <c r="A86" s="110" t="str">
        <f>_xlfn.XLOOKUP(Table13[[#This Row],[Work UID]],'MO Store'!$A:$A,'MO Store'!F:F,,0)</f>
        <v>Romio Hamdar</v>
      </c>
      <c r="B86" s="110" t="str">
        <f>_xlfn.XLOOKUP(Table13[[#This Row],[Work UID]],'MO Store'!$A:$A,'MO Store'!G:G,,0)</f>
        <v>Austin TM</v>
      </c>
      <c r="C86" s="111" t="str">
        <f>_xlfn.XLOOKUP(Table13[[#This Row],[Work UID]],'MO Store'!$A:$A,'MO Store'!B:B,,0)</f>
        <v>Austin</v>
      </c>
      <c r="D86" s="111" t="str">
        <f>_xlfn.XLOOKUP(Table13[[#This Row],[Home UID]],'MO Store'!$A:$A,'MO Store'!C:C,,0)</f>
        <v>OLTORF</v>
      </c>
      <c r="E86" s="111" t="str">
        <f>_xlfn.XLOOKUP(Table13[[#This Row],[Work UID]],'MO Store'!$A:$A,'MO Store'!C:C,,0)</f>
        <v>OLTORF</v>
      </c>
      <c r="F86" s="111" t="s">
        <v>1614</v>
      </c>
      <c r="G86" s="111">
        <v>176020</v>
      </c>
      <c r="H86" s="111">
        <v>176020</v>
      </c>
      <c r="I86" s="111" t="s">
        <v>1287</v>
      </c>
      <c r="J86" s="111" t="s">
        <v>1992</v>
      </c>
      <c r="K86" s="112">
        <v>46087</v>
      </c>
      <c r="L86" s="84">
        <v>29</v>
      </c>
      <c r="M86" s="70">
        <v>29.34</v>
      </c>
      <c r="N86" s="70">
        <v>0</v>
      </c>
      <c r="O86" s="70">
        <v>0</v>
      </c>
      <c r="P86" s="70">
        <f t="shared" si="5"/>
        <v>29.34</v>
      </c>
      <c r="Q86" s="70">
        <v>0</v>
      </c>
      <c r="R86" s="70">
        <v>0</v>
      </c>
      <c r="S86" s="72">
        <f t="shared" si="6"/>
        <v>0</v>
      </c>
      <c r="T86" s="110">
        <v>38</v>
      </c>
      <c r="U86" s="111">
        <v>0</v>
      </c>
      <c r="V86" s="111">
        <v>0</v>
      </c>
      <c r="W86" s="111">
        <v>0</v>
      </c>
      <c r="X86" s="111">
        <f t="shared" si="7"/>
        <v>0</v>
      </c>
      <c r="Y86" s="111">
        <v>0</v>
      </c>
      <c r="Z86" s="111">
        <v>0</v>
      </c>
      <c r="AA86" s="113">
        <f t="shared" si="8"/>
        <v>0</v>
      </c>
    </row>
    <row r="87" spans="1:27" ht="15.75" thickBot="1" x14ac:dyDescent="0.3">
      <c r="A87" s="110" t="str">
        <f>_xlfn.XLOOKUP(Table13[[#This Row],[Work UID]],'MO Store'!$A:$A,'MO Store'!F:F,,0)</f>
        <v>No SD</v>
      </c>
      <c r="B87" s="110" t="str">
        <f>_xlfn.XLOOKUP(Table13[[#This Row],[Work UID]],'MO Store'!$A:$A,'MO Store'!G:G,,0)</f>
        <v>Jayme Roraff</v>
      </c>
      <c r="C87" s="111" t="str">
        <f>_xlfn.XLOOKUP(Table13[[#This Row],[Work UID]],'MO Store'!$A:$A,'MO Store'!B:B,,0)</f>
        <v>Wisconsin West</v>
      </c>
      <c r="D87" s="111" t="str">
        <f>_xlfn.XLOOKUP(Table13[[#This Row],[Home UID]],'MO Store'!$A:$A,'MO Store'!C:C,,0)</f>
        <v>Tomah Buan Street</v>
      </c>
      <c r="E87" s="111" t="str">
        <f>_xlfn.XLOOKUP(Table13[[#This Row],[Work UID]],'MO Store'!$A:$A,'MO Store'!C:C,,0)</f>
        <v>Tomah Buan Street</v>
      </c>
      <c r="F87" s="111" t="s">
        <v>1615</v>
      </c>
      <c r="G87" s="111">
        <v>180228</v>
      </c>
      <c r="H87" s="111">
        <v>180228</v>
      </c>
      <c r="I87" s="111" t="s">
        <v>1038</v>
      </c>
      <c r="J87" s="111" t="s">
        <v>1993</v>
      </c>
      <c r="K87" s="112">
        <v>46069</v>
      </c>
      <c r="L87" s="84">
        <v>32</v>
      </c>
      <c r="M87" s="70">
        <v>26.970000000000002</v>
      </c>
      <c r="N87" s="70">
        <v>0</v>
      </c>
      <c r="O87" s="70">
        <v>0</v>
      </c>
      <c r="P87" s="70">
        <f t="shared" si="5"/>
        <v>26.970000000000002</v>
      </c>
      <c r="Q87" s="70">
        <v>0</v>
      </c>
      <c r="R87" s="70">
        <v>0</v>
      </c>
      <c r="S87" s="72">
        <f t="shared" si="6"/>
        <v>0</v>
      </c>
      <c r="T87" s="110">
        <v>48</v>
      </c>
      <c r="U87" s="111">
        <v>39.999999999999993</v>
      </c>
      <c r="V87" s="111">
        <v>1.04</v>
      </c>
      <c r="W87" s="111">
        <v>0</v>
      </c>
      <c r="X87" s="111">
        <f t="shared" si="7"/>
        <v>41.039999999999992</v>
      </c>
      <c r="Y87" s="111">
        <v>0</v>
      </c>
      <c r="Z87" s="111">
        <v>0</v>
      </c>
      <c r="AA87" s="113">
        <f t="shared" si="8"/>
        <v>0</v>
      </c>
    </row>
    <row r="88" spans="1:27" ht="15.75" thickBot="1" x14ac:dyDescent="0.3">
      <c r="A88" s="110" t="str">
        <f>_xlfn.XLOOKUP(Table13[[#This Row],[Work UID]],'MO Store'!$A:$A,'MO Store'!F:F,,0)</f>
        <v>No SD</v>
      </c>
      <c r="B88" s="110" t="str">
        <f>_xlfn.XLOOKUP(Table13[[#This Row],[Work UID]],'MO Store'!$A:$A,'MO Store'!G:G,,0)</f>
        <v>Susu Leong</v>
      </c>
      <c r="C88" s="111" t="str">
        <f>_xlfn.XLOOKUP(Table13[[#This Row],[Work UID]],'MO Store'!$A:$A,'MO Store'!B:B,,0)</f>
        <v>Arizona</v>
      </c>
      <c r="D88" s="111" t="str">
        <f>_xlfn.XLOOKUP(Table13[[#This Row],[Home UID]],'MO Store'!$A:$A,'MO Store'!C:C,,0)</f>
        <v>The Groves</v>
      </c>
      <c r="E88" s="111" t="str">
        <f>_xlfn.XLOOKUP(Table13[[#This Row],[Work UID]],'MO Store'!$A:$A,'MO Store'!C:C,,0)</f>
        <v>The Groves</v>
      </c>
      <c r="F88" s="111" t="s">
        <v>1616</v>
      </c>
      <c r="G88" s="111">
        <v>211579</v>
      </c>
      <c r="H88" s="111">
        <v>211579</v>
      </c>
      <c r="I88" s="111" t="s">
        <v>997</v>
      </c>
      <c r="J88" s="111" t="s">
        <v>1994</v>
      </c>
      <c r="K88" s="112">
        <v>46027</v>
      </c>
      <c r="L88" s="84">
        <v>0</v>
      </c>
      <c r="M88" s="70">
        <v>24.36</v>
      </c>
      <c r="N88" s="70">
        <v>0</v>
      </c>
      <c r="O88" s="70">
        <v>0</v>
      </c>
      <c r="P88" s="70">
        <f t="shared" si="5"/>
        <v>24.36</v>
      </c>
      <c r="Q88" s="70">
        <v>0</v>
      </c>
      <c r="R88" s="70">
        <v>0</v>
      </c>
      <c r="S88" s="72">
        <f t="shared" si="6"/>
        <v>0</v>
      </c>
      <c r="T88" s="110">
        <v>33</v>
      </c>
      <c r="U88" s="111">
        <v>34.5</v>
      </c>
      <c r="V88" s="111">
        <v>0</v>
      </c>
      <c r="W88" s="111">
        <v>0</v>
      </c>
      <c r="X88" s="111">
        <f t="shared" si="7"/>
        <v>34.5</v>
      </c>
      <c r="Y88" s="111">
        <v>0</v>
      </c>
      <c r="Z88" s="111">
        <v>0</v>
      </c>
      <c r="AA88" s="113">
        <f t="shared" si="8"/>
        <v>0</v>
      </c>
    </row>
    <row r="89" spans="1:27" ht="15.75" thickBot="1" x14ac:dyDescent="0.3">
      <c r="A89" s="110" t="str">
        <f>_xlfn.XLOOKUP(Table13[[#This Row],[Work UID]],'MO Store'!$A:$A,'MO Store'!F:F,,0)</f>
        <v>Romio Hamdar</v>
      </c>
      <c r="B89" s="110" t="str">
        <f>_xlfn.XLOOKUP(Table13[[#This Row],[Work UID]],'MO Store'!$A:$A,'MO Store'!G:G,,0)</f>
        <v>Isreal Gomez- Level Up</v>
      </c>
      <c r="C89" s="111" t="str">
        <f>_xlfn.XLOOKUP(Table13[[#This Row],[Work UID]],'MO Store'!$A:$A,'MO Store'!B:B,,0)</f>
        <v>Houston East</v>
      </c>
      <c r="D89" s="111" t="str">
        <f>_xlfn.XLOOKUP(Table13[[#This Row],[Home UID]],'MO Store'!$A:$A,'MO Store'!C:C,,0)</f>
        <v>Jasper</v>
      </c>
      <c r="E89" s="111" t="str">
        <f>_xlfn.XLOOKUP(Table13[[#This Row],[Work UID]],'MO Store'!$A:$A,'MO Store'!C:C,,0)</f>
        <v>Jasper</v>
      </c>
      <c r="F89" s="111" t="s">
        <v>1617</v>
      </c>
      <c r="G89" s="111">
        <v>215661</v>
      </c>
      <c r="H89" s="111">
        <v>215661</v>
      </c>
      <c r="I89" s="111" t="s">
        <v>1358</v>
      </c>
      <c r="J89" s="111" t="s">
        <v>1995</v>
      </c>
      <c r="K89" s="112">
        <v>45236</v>
      </c>
      <c r="L89" s="84">
        <v>0</v>
      </c>
      <c r="M89" s="70">
        <v>0</v>
      </c>
      <c r="N89" s="70">
        <v>0</v>
      </c>
      <c r="O89" s="70">
        <v>0</v>
      </c>
      <c r="P89" s="70">
        <f t="shared" si="5"/>
        <v>0</v>
      </c>
      <c r="Q89" s="70">
        <v>0</v>
      </c>
      <c r="R89" s="70">
        <v>0</v>
      </c>
      <c r="S89" s="72">
        <f t="shared" si="6"/>
        <v>0</v>
      </c>
      <c r="T89" s="110">
        <v>0</v>
      </c>
      <c r="U89" s="111">
        <v>0</v>
      </c>
      <c r="V89" s="111">
        <v>0</v>
      </c>
      <c r="W89" s="111">
        <v>0</v>
      </c>
      <c r="X89" s="111">
        <f t="shared" si="7"/>
        <v>0</v>
      </c>
      <c r="Y89" s="111">
        <v>0</v>
      </c>
      <c r="Z89" s="111">
        <v>0</v>
      </c>
      <c r="AA89" s="113">
        <f t="shared" si="8"/>
        <v>0</v>
      </c>
    </row>
    <row r="90" spans="1:27" ht="15.75" thickBot="1" x14ac:dyDescent="0.3">
      <c r="A90" s="110" t="str">
        <f>_xlfn.XLOOKUP(Table13[[#This Row],[Work UID]],'MO Store'!$A:$A,'MO Store'!F:F,,0)</f>
        <v>No SD</v>
      </c>
      <c r="B90" s="110" t="str">
        <f>_xlfn.XLOOKUP(Table13[[#This Row],[Work UID]],'MO Store'!$A:$A,'MO Store'!G:G,,0)</f>
        <v>Jayme Roraff</v>
      </c>
      <c r="C90" s="111" t="str">
        <f>_xlfn.XLOOKUP(Table13[[#This Row],[Work UID]],'MO Store'!$A:$A,'MO Store'!B:B,,0)</f>
        <v>Wisconsin West</v>
      </c>
      <c r="D90" s="111" t="str">
        <f>_xlfn.XLOOKUP(Table13[[#This Row],[Home UID]],'MO Store'!$A:$A,'MO Store'!C:C,,0)</f>
        <v>Richland Center</v>
      </c>
      <c r="E90" s="111" t="str">
        <f>_xlfn.XLOOKUP(Table13[[#This Row],[Work UID]],'MO Store'!$A:$A,'MO Store'!C:C,,0)</f>
        <v>Richland Center</v>
      </c>
      <c r="F90" s="111" t="s">
        <v>1618</v>
      </c>
      <c r="G90" s="111">
        <v>240355</v>
      </c>
      <c r="H90" s="111">
        <v>240355</v>
      </c>
      <c r="I90" s="111" t="s">
        <v>364</v>
      </c>
      <c r="J90" s="111" t="s">
        <v>1996</v>
      </c>
      <c r="K90" s="112">
        <v>45327</v>
      </c>
      <c r="L90" s="84">
        <v>0</v>
      </c>
      <c r="M90" s="70">
        <v>13.450000000000001</v>
      </c>
      <c r="N90" s="70">
        <v>0</v>
      </c>
      <c r="O90" s="70">
        <v>0</v>
      </c>
      <c r="P90" s="70">
        <f t="shared" si="5"/>
        <v>13.450000000000001</v>
      </c>
      <c r="Q90" s="70">
        <v>0</v>
      </c>
      <c r="R90" s="70">
        <v>0</v>
      </c>
      <c r="S90" s="72">
        <f t="shared" si="6"/>
        <v>0</v>
      </c>
      <c r="T90" s="110">
        <v>0</v>
      </c>
      <c r="U90" s="111">
        <v>7.7200000000000006</v>
      </c>
      <c r="V90" s="111">
        <v>0</v>
      </c>
      <c r="W90" s="111">
        <v>0</v>
      </c>
      <c r="X90" s="111">
        <f t="shared" si="7"/>
        <v>7.7200000000000006</v>
      </c>
      <c r="Y90" s="111">
        <v>0</v>
      </c>
      <c r="Z90" s="111">
        <v>0</v>
      </c>
      <c r="AA90" s="113">
        <f t="shared" si="8"/>
        <v>0</v>
      </c>
    </row>
    <row r="91" spans="1:27" ht="15.75" thickBot="1" x14ac:dyDescent="0.3">
      <c r="A91" s="110" t="str">
        <f>_xlfn.XLOOKUP(Table13[[#This Row],[Work UID]],'MO Store'!$A:$A,'MO Store'!F:F,,0)</f>
        <v>No SD</v>
      </c>
      <c r="B91" s="110" t="str">
        <f>_xlfn.XLOOKUP(Table13[[#This Row],[Work UID]],'MO Store'!$A:$A,'MO Store'!G:G,,0)</f>
        <v>Jayme Roraff</v>
      </c>
      <c r="C91" s="111" t="str">
        <f>_xlfn.XLOOKUP(Table13[[#This Row],[Work UID]],'MO Store'!$A:$A,'MO Store'!B:B,,0)</f>
        <v>Wisconsin West</v>
      </c>
      <c r="D91" s="111" t="str">
        <f>_xlfn.XLOOKUP(Table13[[#This Row],[Home UID]],'MO Store'!$A:$A,'MO Store'!C:C,,0)</f>
        <v>Tomah Buan Street</v>
      </c>
      <c r="E91" s="111" t="str">
        <f>_xlfn.XLOOKUP(Table13[[#This Row],[Work UID]],'MO Store'!$A:$A,'MO Store'!C:C,,0)</f>
        <v>Tomah Buan Street</v>
      </c>
      <c r="F91" s="111" t="s">
        <v>1619</v>
      </c>
      <c r="G91" s="111">
        <v>180228</v>
      </c>
      <c r="H91" s="111">
        <v>180228</v>
      </c>
      <c r="I91" s="111" t="s">
        <v>1010</v>
      </c>
      <c r="J91" s="111" t="s">
        <v>1997</v>
      </c>
      <c r="K91" s="112">
        <v>46037</v>
      </c>
      <c r="L91" s="84">
        <v>31</v>
      </c>
      <c r="M91" s="70">
        <v>23.59</v>
      </c>
      <c r="N91" s="70">
        <v>0</v>
      </c>
      <c r="O91" s="70">
        <v>0</v>
      </c>
      <c r="P91" s="70">
        <f t="shared" si="5"/>
        <v>23.59</v>
      </c>
      <c r="Q91" s="70">
        <v>0</v>
      </c>
      <c r="R91" s="70">
        <v>0</v>
      </c>
      <c r="S91" s="72">
        <f t="shared" si="6"/>
        <v>0</v>
      </c>
      <c r="T91" s="110">
        <v>39</v>
      </c>
      <c r="U91" s="111">
        <v>38.03</v>
      </c>
      <c r="V91" s="111">
        <v>0</v>
      </c>
      <c r="W91" s="111">
        <v>0</v>
      </c>
      <c r="X91" s="111">
        <f t="shared" si="7"/>
        <v>38.03</v>
      </c>
      <c r="Y91" s="111">
        <v>0</v>
      </c>
      <c r="Z91" s="111">
        <v>0</v>
      </c>
      <c r="AA91" s="113">
        <f t="shared" si="8"/>
        <v>0</v>
      </c>
    </row>
    <row r="92" spans="1:27" ht="15.75" thickBot="1" x14ac:dyDescent="0.3">
      <c r="A92" s="110" t="str">
        <f>_xlfn.XLOOKUP(Table13[[#This Row],[Work UID]],'MO Store'!$A:$A,'MO Store'!F:F,,0)</f>
        <v>Romio Hamdar</v>
      </c>
      <c r="B92" s="110" t="str">
        <f>_xlfn.XLOOKUP(Table13[[#This Row],[Work UID]],'MO Store'!$A:$A,'MO Store'!G:G,,0)</f>
        <v>Veronica Ramos</v>
      </c>
      <c r="C92" s="111" t="str">
        <f>_xlfn.XLOOKUP(Table13[[#This Row],[Work UID]],'MO Store'!$A:$A,'MO Store'!B:B,,0)</f>
        <v>San Antonio/Laredo</v>
      </c>
      <c r="D92" s="111" t="str">
        <f>_xlfn.XLOOKUP(Table13[[#This Row],[Home UID]],'MO Store'!$A:$A,'MO Store'!C:C,,0)</f>
        <v>Laredo- Bob Bullock</v>
      </c>
      <c r="E92" s="111" t="str">
        <f>_xlfn.XLOOKUP(Table13[[#This Row],[Work UID]],'MO Store'!$A:$A,'MO Store'!C:C,,0)</f>
        <v>Laredo- Bob Bullock</v>
      </c>
      <c r="F92" s="111" t="s">
        <v>1620</v>
      </c>
      <c r="G92" s="111">
        <v>164638</v>
      </c>
      <c r="H92" s="111">
        <v>164638</v>
      </c>
      <c r="I92" s="111" t="s">
        <v>760</v>
      </c>
      <c r="J92" s="111" t="s">
        <v>1998</v>
      </c>
      <c r="K92" s="112">
        <v>45765</v>
      </c>
      <c r="L92" s="84">
        <v>28.5</v>
      </c>
      <c r="M92" s="70">
        <v>29.73</v>
      </c>
      <c r="N92" s="70">
        <v>0</v>
      </c>
      <c r="O92" s="70">
        <v>0</v>
      </c>
      <c r="P92" s="70">
        <f t="shared" si="5"/>
        <v>29.73</v>
      </c>
      <c r="Q92" s="70">
        <v>0</v>
      </c>
      <c r="R92" s="70">
        <v>0</v>
      </c>
      <c r="S92" s="72">
        <f t="shared" si="6"/>
        <v>0</v>
      </c>
      <c r="T92" s="110">
        <v>37.5</v>
      </c>
      <c r="U92" s="111">
        <v>35.79</v>
      </c>
      <c r="V92" s="111">
        <v>0</v>
      </c>
      <c r="W92" s="111">
        <v>0</v>
      </c>
      <c r="X92" s="111">
        <f t="shared" si="7"/>
        <v>35.79</v>
      </c>
      <c r="Y92" s="111">
        <v>0</v>
      </c>
      <c r="Z92" s="111">
        <v>0</v>
      </c>
      <c r="AA92" s="113">
        <f t="shared" si="8"/>
        <v>0</v>
      </c>
    </row>
    <row r="93" spans="1:27" ht="15.75" thickBot="1" x14ac:dyDescent="0.3">
      <c r="A93" s="110" t="str">
        <f>_xlfn.XLOOKUP(Table13[[#This Row],[Work UID]],'MO Store'!$A:$A,'MO Store'!F:F,,0)</f>
        <v>Romio Hamdar</v>
      </c>
      <c r="B93" s="110" t="str">
        <f>_xlfn.XLOOKUP(Table13[[#This Row],[Work UID]],'MO Store'!$A:$A,'MO Store'!G:G,,0)</f>
        <v>Carlos Ayala-Level Up</v>
      </c>
      <c r="C93" s="111" t="str">
        <f>_xlfn.XLOOKUP(Table13[[#This Row],[Work UID]],'MO Store'!$A:$A,'MO Store'!B:B,,0)</f>
        <v>Houston South West</v>
      </c>
      <c r="D93" s="111" t="str">
        <f>_xlfn.XLOOKUP(Table13[[#This Row],[Home UID]],'MO Store'!$A:$A,'MO Store'!C:C,,0)</f>
        <v>Rice Ave</v>
      </c>
      <c r="E93" s="111" t="str">
        <f>_xlfn.XLOOKUP(Table13[[#This Row],[Work UID]],'MO Store'!$A:$A,'MO Store'!C:C,,0)</f>
        <v>Rice Ave</v>
      </c>
      <c r="F93" s="111" t="s">
        <v>1621</v>
      </c>
      <c r="G93" s="111">
        <v>174112</v>
      </c>
      <c r="H93" s="111">
        <v>174112</v>
      </c>
      <c r="I93" s="111" t="s">
        <v>920</v>
      </c>
      <c r="J93" s="111" t="s">
        <v>1999</v>
      </c>
      <c r="K93" s="112">
        <v>45966</v>
      </c>
      <c r="L93" s="84">
        <v>40</v>
      </c>
      <c r="M93" s="70">
        <v>27.36</v>
      </c>
      <c r="N93" s="70">
        <v>0</v>
      </c>
      <c r="O93" s="70">
        <v>0</v>
      </c>
      <c r="P93" s="70">
        <f t="shared" si="5"/>
        <v>27.36</v>
      </c>
      <c r="Q93" s="70">
        <v>0</v>
      </c>
      <c r="R93" s="70">
        <v>0</v>
      </c>
      <c r="S93" s="72">
        <f t="shared" si="6"/>
        <v>0</v>
      </c>
      <c r="T93" s="110">
        <v>37</v>
      </c>
      <c r="U93" s="111">
        <v>39.650000000000006</v>
      </c>
      <c r="V93" s="111">
        <v>0</v>
      </c>
      <c r="W93" s="111">
        <v>0</v>
      </c>
      <c r="X93" s="111">
        <f t="shared" si="7"/>
        <v>39.650000000000006</v>
      </c>
      <c r="Y93" s="111">
        <v>0</v>
      </c>
      <c r="Z93" s="111">
        <v>0</v>
      </c>
      <c r="AA93" s="113">
        <f t="shared" si="8"/>
        <v>0</v>
      </c>
    </row>
    <row r="94" spans="1:27" ht="15.75" thickBot="1" x14ac:dyDescent="0.3">
      <c r="A94" s="110" t="str">
        <f>_xlfn.XLOOKUP(Table13[[#This Row],[Work UID]],'MO Store'!$A:$A,'MO Store'!F:F,,0)</f>
        <v>Romio Hamdar</v>
      </c>
      <c r="B94" s="110" t="str">
        <f>_xlfn.XLOOKUP(Table13[[#This Row],[Work UID]],'MO Store'!$A:$A,'MO Store'!G:G,,0)</f>
        <v>Carlos Ayala-Level Up</v>
      </c>
      <c r="C94" s="111" t="str">
        <f>_xlfn.XLOOKUP(Table13[[#This Row],[Work UID]],'MO Store'!$A:$A,'MO Store'!B:B,,0)</f>
        <v>Houston South West</v>
      </c>
      <c r="D94" s="111" t="str">
        <f>_xlfn.XLOOKUP(Table13[[#This Row],[Home UID]],'MO Store'!$A:$A,'MO Store'!C:C,,0)</f>
        <v>Little York Rd</v>
      </c>
      <c r="E94" s="111" t="str">
        <f>_xlfn.XLOOKUP(Table13[[#This Row],[Work UID]],'MO Store'!$A:$A,'MO Store'!C:C,,0)</f>
        <v>Little York Rd</v>
      </c>
      <c r="F94" s="111" t="s">
        <v>1622</v>
      </c>
      <c r="G94" s="111">
        <v>217138</v>
      </c>
      <c r="H94" s="111">
        <v>217138</v>
      </c>
      <c r="I94" s="111" t="s">
        <v>867</v>
      </c>
      <c r="J94" s="111" t="s">
        <v>2000</v>
      </c>
      <c r="K94" s="112">
        <v>46081</v>
      </c>
      <c r="L94" s="84">
        <v>32.5</v>
      </c>
      <c r="M94" s="70">
        <v>29.78</v>
      </c>
      <c r="N94" s="70">
        <v>0</v>
      </c>
      <c r="O94" s="70">
        <v>0</v>
      </c>
      <c r="P94" s="70">
        <f t="shared" si="5"/>
        <v>29.78</v>
      </c>
      <c r="Q94" s="70">
        <v>0</v>
      </c>
      <c r="R94" s="70">
        <v>0</v>
      </c>
      <c r="S94" s="72">
        <f t="shared" si="6"/>
        <v>0</v>
      </c>
      <c r="T94" s="110">
        <v>39.5</v>
      </c>
      <c r="U94" s="111">
        <v>39.81</v>
      </c>
      <c r="V94" s="111">
        <v>0</v>
      </c>
      <c r="W94" s="111">
        <v>0</v>
      </c>
      <c r="X94" s="111">
        <f t="shared" si="7"/>
        <v>39.81</v>
      </c>
      <c r="Y94" s="111">
        <v>0</v>
      </c>
      <c r="Z94" s="111">
        <v>0</v>
      </c>
      <c r="AA94" s="113">
        <f t="shared" si="8"/>
        <v>0</v>
      </c>
    </row>
    <row r="95" spans="1:27" ht="15.75" thickBot="1" x14ac:dyDescent="0.3">
      <c r="A95" s="110" t="str">
        <f>_xlfn.XLOOKUP(Table13[[#This Row],[Work UID]],'MO Store'!$A:$A,'MO Store'!F:F,,0)</f>
        <v>Romio Hamdar</v>
      </c>
      <c r="B95" s="110" t="str">
        <f>_xlfn.XLOOKUP(Table13[[#This Row],[Work UID]],'MO Store'!$A:$A,'MO Store'!G:G,,0)</f>
        <v>Carlos Ayala-Level Up</v>
      </c>
      <c r="C95" s="111" t="str">
        <f>_xlfn.XLOOKUP(Table13[[#This Row],[Work UID]],'MO Store'!$A:$A,'MO Store'!B:B,,0)</f>
        <v>Houston South West</v>
      </c>
      <c r="D95" s="111" t="str">
        <f>_xlfn.XLOOKUP(Table13[[#This Row],[Home UID]],'MO Store'!$A:$A,'MO Store'!C:C,,0)</f>
        <v>The Grid</v>
      </c>
      <c r="E95" s="111" t="str">
        <f>_xlfn.XLOOKUP(Table13[[#This Row],[Work UID]],'MO Store'!$A:$A,'MO Store'!C:C,,0)</f>
        <v>The Grid</v>
      </c>
      <c r="F95" s="111" t="s">
        <v>1623</v>
      </c>
      <c r="G95" s="111">
        <v>209858</v>
      </c>
      <c r="H95" s="111">
        <v>209858</v>
      </c>
      <c r="I95" s="111" t="s">
        <v>914</v>
      </c>
      <c r="J95" s="111" t="s">
        <v>2001</v>
      </c>
      <c r="K95" s="112">
        <v>45959</v>
      </c>
      <c r="L95" s="84">
        <v>0</v>
      </c>
      <c r="M95" s="70">
        <v>21.38</v>
      </c>
      <c r="N95" s="70">
        <v>0</v>
      </c>
      <c r="O95" s="70">
        <v>0</v>
      </c>
      <c r="P95" s="70">
        <f t="shared" si="5"/>
        <v>21.38</v>
      </c>
      <c r="Q95" s="70">
        <v>0</v>
      </c>
      <c r="R95" s="70">
        <v>0</v>
      </c>
      <c r="S95" s="72">
        <f t="shared" si="6"/>
        <v>0</v>
      </c>
      <c r="T95" s="110">
        <v>0</v>
      </c>
      <c r="U95" s="111">
        <v>24.450000000000003</v>
      </c>
      <c r="V95" s="111">
        <v>0</v>
      </c>
      <c r="W95" s="111">
        <v>0</v>
      </c>
      <c r="X95" s="111">
        <f t="shared" si="7"/>
        <v>24.450000000000003</v>
      </c>
      <c r="Y95" s="111">
        <v>0</v>
      </c>
      <c r="Z95" s="111">
        <v>0</v>
      </c>
      <c r="AA95" s="113">
        <f t="shared" si="8"/>
        <v>0</v>
      </c>
    </row>
    <row r="96" spans="1:27" ht="15.75" thickBot="1" x14ac:dyDescent="0.3">
      <c r="A96" s="110" t="str">
        <f>_xlfn.XLOOKUP(Table13[[#This Row],[Work UID]],'MO Store'!$A:$A,'MO Store'!F:F,,0)</f>
        <v>Romio Hamdar</v>
      </c>
      <c r="B96" s="110" t="str">
        <f>_xlfn.XLOOKUP(Table13[[#This Row],[Work UID]],'MO Store'!$A:$A,'MO Store'!G:G,,0)</f>
        <v>Veronica Ramos</v>
      </c>
      <c r="C96" s="111" t="str">
        <f>_xlfn.XLOOKUP(Table13[[#This Row],[Work UID]],'MO Store'!$A:$A,'MO Store'!B:B,,0)</f>
        <v>San Antonio/Laredo</v>
      </c>
      <c r="D96" s="111" t="str">
        <f>_xlfn.XLOOKUP(Table13[[#This Row],[Home UID]],'MO Store'!$A:$A,'MO Store'!C:C,,0)</f>
        <v>DEL RIO</v>
      </c>
      <c r="E96" s="111" t="str">
        <f>_xlfn.XLOOKUP(Table13[[#This Row],[Work UID]],'MO Store'!$A:$A,'MO Store'!C:C,,0)</f>
        <v>DEL RIO</v>
      </c>
      <c r="F96" s="111" t="s">
        <v>1624</v>
      </c>
      <c r="G96" s="111">
        <v>207754</v>
      </c>
      <c r="H96" s="111">
        <v>207754</v>
      </c>
      <c r="I96" s="111" t="s">
        <v>638</v>
      </c>
      <c r="J96" s="111" t="s">
        <v>2002</v>
      </c>
      <c r="K96" s="112">
        <v>45908</v>
      </c>
      <c r="L96" s="84">
        <v>33</v>
      </c>
      <c r="M96" s="70">
        <v>30.22</v>
      </c>
      <c r="N96" s="70">
        <v>0</v>
      </c>
      <c r="O96" s="70">
        <v>0</v>
      </c>
      <c r="P96" s="70">
        <f t="shared" si="5"/>
        <v>30.22</v>
      </c>
      <c r="Q96" s="70">
        <v>0</v>
      </c>
      <c r="R96" s="70">
        <v>0</v>
      </c>
      <c r="S96" s="72">
        <f t="shared" si="6"/>
        <v>0</v>
      </c>
      <c r="T96" s="110">
        <v>42</v>
      </c>
      <c r="U96" s="111">
        <v>33.54</v>
      </c>
      <c r="V96" s="111">
        <v>0</v>
      </c>
      <c r="W96" s="111">
        <v>0</v>
      </c>
      <c r="X96" s="111">
        <f t="shared" si="7"/>
        <v>33.54</v>
      </c>
      <c r="Y96" s="111">
        <v>0</v>
      </c>
      <c r="Z96" s="111">
        <v>0</v>
      </c>
      <c r="AA96" s="113">
        <f t="shared" si="8"/>
        <v>0</v>
      </c>
    </row>
    <row r="97" spans="1:27" ht="15.75" thickBot="1" x14ac:dyDescent="0.3">
      <c r="A97" s="110" t="str">
        <f>_xlfn.XLOOKUP(Table13[[#This Row],[Work UID]],'MO Store'!$A:$A,'MO Store'!F:F,,0)</f>
        <v>Romio Hamdar</v>
      </c>
      <c r="B97" s="110" t="str">
        <f>_xlfn.XLOOKUP(Table13[[#This Row],[Work UID]],'MO Store'!$A:$A,'MO Store'!G:G,,0)</f>
        <v>Colorado Market - No TM</v>
      </c>
      <c r="C97" s="111" t="str">
        <f>_xlfn.XLOOKUP(Table13[[#This Row],[Work UID]],'MO Store'!$A:$A,'MO Store'!B:B,,0)</f>
        <v>Colorado</v>
      </c>
      <c r="D97" s="111" t="str">
        <f>_xlfn.XLOOKUP(Table13[[#This Row],[Home UID]],'MO Store'!$A:$A,'MO Store'!C:C,,0)</f>
        <v>Interquest</v>
      </c>
      <c r="E97" s="111" t="str">
        <f>_xlfn.XLOOKUP(Table13[[#This Row],[Work UID]],'MO Store'!$A:$A,'MO Store'!C:C,,0)</f>
        <v>Interquest</v>
      </c>
      <c r="F97" s="111" t="s">
        <v>1625</v>
      </c>
      <c r="G97" s="111">
        <v>241356</v>
      </c>
      <c r="H97" s="111">
        <v>241356</v>
      </c>
      <c r="I97" s="111" t="s">
        <v>1187</v>
      </c>
      <c r="J97" s="111" t="s">
        <v>2003</v>
      </c>
      <c r="K97" s="112">
        <v>46064</v>
      </c>
      <c r="L97" s="84">
        <v>0</v>
      </c>
      <c r="M97" s="70">
        <v>12.94</v>
      </c>
      <c r="N97" s="70">
        <v>0</v>
      </c>
      <c r="O97" s="70">
        <v>0</v>
      </c>
      <c r="P97" s="70">
        <f t="shared" si="5"/>
        <v>12.94</v>
      </c>
      <c r="Q97" s="70">
        <v>0</v>
      </c>
      <c r="R97" s="70">
        <v>0</v>
      </c>
      <c r="S97" s="72">
        <f t="shared" si="6"/>
        <v>0</v>
      </c>
      <c r="T97" s="110">
        <v>14</v>
      </c>
      <c r="U97" s="111">
        <v>0</v>
      </c>
      <c r="V97" s="111">
        <v>0</v>
      </c>
      <c r="W97" s="111">
        <v>0</v>
      </c>
      <c r="X97" s="111">
        <f t="shared" si="7"/>
        <v>0</v>
      </c>
      <c r="Y97" s="111">
        <v>0</v>
      </c>
      <c r="Z97" s="111">
        <v>0</v>
      </c>
      <c r="AA97" s="113">
        <f t="shared" si="8"/>
        <v>0</v>
      </c>
    </row>
    <row r="98" spans="1:27" ht="15.75" thickBot="1" x14ac:dyDescent="0.3">
      <c r="A98" s="110" t="str">
        <f>_xlfn.XLOOKUP(Table13[[#This Row],[Work UID]],'MO Store'!$A:$A,'MO Store'!F:F,,0)</f>
        <v>Romio Hamdar</v>
      </c>
      <c r="B98" s="110" t="str">
        <f>_xlfn.XLOOKUP(Table13[[#This Row],[Work UID]],'MO Store'!$A:$A,'MO Store'!G:G,,0)</f>
        <v>Austin TM</v>
      </c>
      <c r="C98" s="111" t="str">
        <f>_xlfn.XLOOKUP(Table13[[#This Row],[Work UID]],'MO Store'!$A:$A,'MO Store'!B:B,,0)</f>
        <v>Austin</v>
      </c>
      <c r="D98" s="111" t="str">
        <f>_xlfn.XLOOKUP(Table13[[#This Row],[Home UID]],'MO Store'!$A:$A,'MO Store'!C:C,,0)</f>
        <v>Rutland</v>
      </c>
      <c r="E98" s="111" t="str">
        <f>_xlfn.XLOOKUP(Table13[[#This Row],[Work UID]],'MO Store'!$A:$A,'MO Store'!C:C,,0)</f>
        <v>Rutland</v>
      </c>
      <c r="F98" s="111" t="s">
        <v>1626</v>
      </c>
      <c r="G98" s="111">
        <v>152336</v>
      </c>
      <c r="H98" s="111">
        <v>152336</v>
      </c>
      <c r="I98" s="111" t="s">
        <v>819</v>
      </c>
      <c r="J98" s="111" t="s">
        <v>2004</v>
      </c>
      <c r="K98" s="112">
        <v>45841</v>
      </c>
      <c r="L98" s="84">
        <v>31</v>
      </c>
      <c r="M98" s="70">
        <v>30.48</v>
      </c>
      <c r="N98" s="70">
        <v>0</v>
      </c>
      <c r="O98" s="70">
        <v>0</v>
      </c>
      <c r="P98" s="70">
        <f t="shared" si="5"/>
        <v>30.48</v>
      </c>
      <c r="Q98" s="70">
        <v>0</v>
      </c>
      <c r="R98" s="70">
        <v>0</v>
      </c>
      <c r="S98" s="72">
        <f t="shared" si="6"/>
        <v>0</v>
      </c>
      <c r="T98" s="110">
        <v>39</v>
      </c>
      <c r="U98" s="111">
        <v>30.71</v>
      </c>
      <c r="V98" s="111">
        <v>0</v>
      </c>
      <c r="W98" s="111">
        <v>0</v>
      </c>
      <c r="X98" s="111">
        <f t="shared" si="7"/>
        <v>30.71</v>
      </c>
      <c r="Y98" s="111">
        <v>0</v>
      </c>
      <c r="Z98" s="111">
        <v>0</v>
      </c>
      <c r="AA98" s="113">
        <f t="shared" si="8"/>
        <v>0</v>
      </c>
    </row>
    <row r="99" spans="1:27" ht="15.75" thickBot="1" x14ac:dyDescent="0.3">
      <c r="A99" s="110" t="str">
        <f>_xlfn.XLOOKUP(Table13[[#This Row],[Work UID]],'MO Store'!$A:$A,'MO Store'!F:F,,0)</f>
        <v>Romio Hamdar</v>
      </c>
      <c r="B99" s="110" t="str">
        <f>_xlfn.XLOOKUP(Table13[[#This Row],[Work UID]],'MO Store'!$A:$A,'MO Store'!G:G,,0)</f>
        <v>Suhail Ishaq</v>
      </c>
      <c r="C99" s="111" t="str">
        <f>_xlfn.XLOOKUP(Table13[[#This Row],[Work UID]],'MO Store'!$A:$A,'MO Store'!B:B,,0)</f>
        <v>Houston North East</v>
      </c>
      <c r="D99" s="111" t="str">
        <f>_xlfn.XLOOKUP(Table13[[#This Row],[Home UID]],'MO Store'!$A:$A,'MO Store'!C:C,,0)</f>
        <v>Ponderosa Forest</v>
      </c>
      <c r="E99" s="111" t="str">
        <f>_xlfn.XLOOKUP(Table13[[#This Row],[Work UID]],'MO Store'!$A:$A,'MO Store'!C:C,,0)</f>
        <v>Ponderosa Forest</v>
      </c>
      <c r="F99" s="111" t="s">
        <v>1627</v>
      </c>
      <c r="G99" s="111">
        <v>209868</v>
      </c>
      <c r="H99" s="111">
        <v>209868</v>
      </c>
      <c r="I99" s="111" t="s">
        <v>340</v>
      </c>
      <c r="J99" s="111" t="s">
        <v>2005</v>
      </c>
      <c r="K99" s="112">
        <v>45125</v>
      </c>
      <c r="L99" s="84">
        <v>33</v>
      </c>
      <c r="M99" s="70">
        <v>26.049999999999997</v>
      </c>
      <c r="N99" s="70">
        <v>0</v>
      </c>
      <c r="O99" s="70">
        <v>0</v>
      </c>
      <c r="P99" s="70">
        <f t="shared" si="5"/>
        <v>26.049999999999997</v>
      </c>
      <c r="Q99" s="70">
        <v>0</v>
      </c>
      <c r="R99" s="70">
        <v>0</v>
      </c>
      <c r="S99" s="72">
        <f t="shared" si="6"/>
        <v>0</v>
      </c>
      <c r="T99" s="110">
        <v>15.5</v>
      </c>
      <c r="U99" s="111">
        <v>20.73</v>
      </c>
      <c r="V99" s="111">
        <v>0</v>
      </c>
      <c r="W99" s="111">
        <v>0</v>
      </c>
      <c r="X99" s="111">
        <f t="shared" si="7"/>
        <v>20.73</v>
      </c>
      <c r="Y99" s="111">
        <v>0</v>
      </c>
      <c r="Z99" s="111">
        <v>0</v>
      </c>
      <c r="AA99" s="113">
        <f t="shared" si="8"/>
        <v>0</v>
      </c>
    </row>
    <row r="100" spans="1:27" ht="15.75" thickBot="1" x14ac:dyDescent="0.3">
      <c r="A100" s="110" t="str">
        <f>_xlfn.XLOOKUP(Table13[[#This Row],[Work UID]],'MO Store'!$A:$A,'MO Store'!F:F,,0)</f>
        <v>No SD</v>
      </c>
      <c r="B100" s="110" t="str">
        <f>_xlfn.XLOOKUP(Table13[[#This Row],[Work UID]],'MO Store'!$A:$A,'MO Store'!G:G,,0)</f>
        <v>Jayme Roraff</v>
      </c>
      <c r="C100" s="111" t="str">
        <f>_xlfn.XLOOKUP(Table13[[#This Row],[Work UID]],'MO Store'!$A:$A,'MO Store'!B:B,,0)</f>
        <v>Wisconsin East</v>
      </c>
      <c r="D100" s="111" t="str">
        <f>_xlfn.XLOOKUP(Table13[[#This Row],[Home UID]],'MO Store'!$A:$A,'MO Store'!C:C,,0)</f>
        <v>FOND DU LAC</v>
      </c>
      <c r="E100" s="111" t="str">
        <f>_xlfn.XLOOKUP(Table13[[#This Row],[Work UID]],'MO Store'!$A:$A,'MO Store'!C:C,,0)</f>
        <v>FOND DU LAC</v>
      </c>
      <c r="F100" s="111" t="s">
        <v>1628</v>
      </c>
      <c r="G100" s="111">
        <v>211318</v>
      </c>
      <c r="H100" s="111">
        <v>211318</v>
      </c>
      <c r="I100" s="111" t="s">
        <v>303</v>
      </c>
      <c r="J100" s="111" t="s">
        <v>2006</v>
      </c>
      <c r="K100" s="112">
        <v>44606</v>
      </c>
      <c r="L100" s="84">
        <v>28.25</v>
      </c>
      <c r="M100" s="70">
        <v>33.930000000000007</v>
      </c>
      <c r="N100" s="70">
        <v>0</v>
      </c>
      <c r="O100" s="70">
        <v>0</v>
      </c>
      <c r="P100" s="70">
        <f t="shared" si="5"/>
        <v>33.930000000000007</v>
      </c>
      <c r="Q100" s="70">
        <v>0</v>
      </c>
      <c r="R100" s="70">
        <v>0</v>
      </c>
      <c r="S100" s="72">
        <f t="shared" si="6"/>
        <v>0</v>
      </c>
      <c r="T100" s="110">
        <v>39.25</v>
      </c>
      <c r="U100" s="111">
        <v>14.39</v>
      </c>
      <c r="V100" s="111">
        <v>0</v>
      </c>
      <c r="W100" s="111">
        <v>0</v>
      </c>
      <c r="X100" s="111">
        <f t="shared" si="7"/>
        <v>14.39</v>
      </c>
      <c r="Y100" s="111">
        <v>0</v>
      </c>
      <c r="Z100" s="111">
        <v>0</v>
      </c>
      <c r="AA100" s="113">
        <f t="shared" si="8"/>
        <v>0</v>
      </c>
    </row>
    <row r="101" spans="1:27" ht="15.75" thickBot="1" x14ac:dyDescent="0.3">
      <c r="A101" s="110" t="str">
        <f>_xlfn.XLOOKUP(Table13[[#This Row],[Work UID]],'MO Store'!$A:$A,'MO Store'!F:F,,0)</f>
        <v>No SD</v>
      </c>
      <c r="B101" s="110" t="str">
        <f>_xlfn.XLOOKUP(Table13[[#This Row],[Work UID]],'MO Store'!$A:$A,'MO Store'!G:G,,0)</f>
        <v>Jayme Roraff</v>
      </c>
      <c r="C101" s="111" t="str">
        <f>_xlfn.XLOOKUP(Table13[[#This Row],[Work UID]],'MO Store'!$A:$A,'MO Store'!B:B,,0)</f>
        <v>Wisconsin West</v>
      </c>
      <c r="D101" s="111" t="str">
        <f>_xlfn.XLOOKUP(Table13[[#This Row],[Home UID]],'MO Store'!$A:$A,'MO Store'!C:C,,0)</f>
        <v>Onalaska</v>
      </c>
      <c r="E101" s="111" t="str">
        <f>_xlfn.XLOOKUP(Table13[[#This Row],[Work UID]],'MO Store'!$A:$A,'MO Store'!C:C,,0)</f>
        <v>Onalaska</v>
      </c>
      <c r="F101" s="111" t="s">
        <v>1629</v>
      </c>
      <c r="G101" s="111">
        <v>180225</v>
      </c>
      <c r="H101" s="111">
        <v>180225</v>
      </c>
      <c r="I101" s="111" t="s">
        <v>1031</v>
      </c>
      <c r="J101" s="111" t="s">
        <v>2007</v>
      </c>
      <c r="K101" s="112">
        <v>46062</v>
      </c>
      <c r="L101" s="84">
        <v>38.5</v>
      </c>
      <c r="M101" s="70">
        <v>24.39</v>
      </c>
      <c r="N101" s="70">
        <v>0</v>
      </c>
      <c r="O101" s="70">
        <v>0</v>
      </c>
      <c r="P101" s="70">
        <f t="shared" si="5"/>
        <v>24.39</v>
      </c>
      <c r="Q101" s="70">
        <v>0</v>
      </c>
      <c r="R101" s="70">
        <v>0</v>
      </c>
      <c r="S101" s="72">
        <f t="shared" si="6"/>
        <v>0</v>
      </c>
      <c r="T101" s="110">
        <v>39.5</v>
      </c>
      <c r="U101" s="111">
        <v>16.260000000000002</v>
      </c>
      <c r="V101" s="111">
        <v>0</v>
      </c>
      <c r="W101" s="111">
        <v>0</v>
      </c>
      <c r="X101" s="111">
        <f t="shared" si="7"/>
        <v>16.260000000000002</v>
      </c>
      <c r="Y101" s="111">
        <v>0</v>
      </c>
      <c r="Z101" s="111">
        <v>0</v>
      </c>
      <c r="AA101" s="113">
        <f t="shared" si="8"/>
        <v>0</v>
      </c>
    </row>
    <row r="102" spans="1:27" ht="15.75" thickBot="1" x14ac:dyDescent="0.3">
      <c r="A102" s="110" t="str">
        <f>_xlfn.XLOOKUP(Table13[[#This Row],[Work UID]],'MO Store'!$A:$A,'MO Store'!F:F,,0)</f>
        <v>Romio Hamdar</v>
      </c>
      <c r="B102" s="110" t="str">
        <f>_xlfn.XLOOKUP(Table13[[#This Row],[Work UID]],'MO Store'!$A:$A,'MO Store'!G:G,,0)</f>
        <v>Veronica Ramos</v>
      </c>
      <c r="C102" s="111" t="str">
        <f>_xlfn.XLOOKUP(Table13[[#This Row],[Work UID]],'MO Store'!$A:$A,'MO Store'!B:B,,0)</f>
        <v>San Antonio/Laredo</v>
      </c>
      <c r="D102" s="111" t="str">
        <f>_xlfn.XLOOKUP(Table13[[#This Row],[Home UID]],'MO Store'!$A:$A,'MO Store'!C:C,,0)</f>
        <v>Laredo- Bob Bullock</v>
      </c>
      <c r="E102" s="111" t="str">
        <f>_xlfn.XLOOKUP(Table13[[#This Row],[Work UID]],'MO Store'!$A:$A,'MO Store'!C:C,,0)</f>
        <v>Laredo- Bob Bullock</v>
      </c>
      <c r="F102" s="111" t="s">
        <v>1630</v>
      </c>
      <c r="G102" s="111">
        <v>164638</v>
      </c>
      <c r="H102" s="111">
        <v>164638</v>
      </c>
      <c r="I102" s="111" t="s">
        <v>847</v>
      </c>
      <c r="J102" s="111" t="s">
        <v>2008</v>
      </c>
      <c r="K102" s="112">
        <v>45877</v>
      </c>
      <c r="L102" s="84">
        <v>28.75</v>
      </c>
      <c r="M102" s="70">
        <v>29.28</v>
      </c>
      <c r="N102" s="70">
        <v>0</v>
      </c>
      <c r="O102" s="70">
        <v>0</v>
      </c>
      <c r="P102" s="70">
        <f t="shared" si="5"/>
        <v>29.28</v>
      </c>
      <c r="Q102" s="70">
        <v>0</v>
      </c>
      <c r="R102" s="70">
        <v>0</v>
      </c>
      <c r="S102" s="72">
        <f t="shared" si="6"/>
        <v>0</v>
      </c>
      <c r="T102" s="110">
        <v>36</v>
      </c>
      <c r="U102" s="111">
        <v>39</v>
      </c>
      <c r="V102" s="111">
        <v>0</v>
      </c>
      <c r="W102" s="111">
        <v>0</v>
      </c>
      <c r="X102" s="111">
        <f t="shared" si="7"/>
        <v>39</v>
      </c>
      <c r="Y102" s="111">
        <v>0</v>
      </c>
      <c r="Z102" s="111">
        <v>0</v>
      </c>
      <c r="AA102" s="113">
        <f t="shared" si="8"/>
        <v>0</v>
      </c>
    </row>
    <row r="103" spans="1:27" ht="15.75" thickBot="1" x14ac:dyDescent="0.3">
      <c r="A103" s="110" t="str">
        <f>_xlfn.XLOOKUP(Table13[[#This Row],[Work UID]],'MO Store'!$A:$A,'MO Store'!F:F,,0)</f>
        <v>Romio Hamdar</v>
      </c>
      <c r="B103" s="110" t="str">
        <f>_xlfn.XLOOKUP(Table13[[#This Row],[Work UID]],'MO Store'!$A:$A,'MO Store'!G:G,,0)</f>
        <v>Veronica Ramos</v>
      </c>
      <c r="C103" s="111" t="str">
        <f>_xlfn.XLOOKUP(Table13[[#This Row],[Work UID]],'MO Store'!$A:$A,'MO Store'!B:B,,0)</f>
        <v>San Antonio/Laredo</v>
      </c>
      <c r="D103" s="111" t="str">
        <f>_xlfn.XLOOKUP(Table13[[#This Row],[Home UID]],'MO Store'!$A:$A,'MO Store'!C:C,,0)</f>
        <v>Laredo- Bob Bullock</v>
      </c>
      <c r="E103" s="111" t="str">
        <f>_xlfn.XLOOKUP(Table13[[#This Row],[Work UID]],'MO Store'!$A:$A,'MO Store'!C:C,,0)</f>
        <v>Laredo Crossing</v>
      </c>
      <c r="F103" s="111" t="s">
        <v>1631</v>
      </c>
      <c r="G103" s="111">
        <v>164638</v>
      </c>
      <c r="H103" s="111">
        <v>174067</v>
      </c>
      <c r="I103" s="111" t="s">
        <v>847</v>
      </c>
      <c r="J103" s="111" t="s">
        <v>2008</v>
      </c>
      <c r="K103" s="112">
        <v>45877</v>
      </c>
      <c r="L103" s="84">
        <v>0</v>
      </c>
      <c r="M103" s="70">
        <v>0</v>
      </c>
      <c r="N103" s="70">
        <v>0</v>
      </c>
      <c r="O103" s="70">
        <v>0</v>
      </c>
      <c r="P103" s="70">
        <f t="shared" si="5"/>
        <v>0</v>
      </c>
      <c r="Q103" s="70">
        <v>0</v>
      </c>
      <c r="R103" s="70">
        <v>0</v>
      </c>
      <c r="S103" s="72">
        <f t="shared" si="6"/>
        <v>0</v>
      </c>
      <c r="T103" s="110">
        <v>0</v>
      </c>
      <c r="U103" s="111">
        <v>0</v>
      </c>
      <c r="V103" s="111">
        <v>0</v>
      </c>
      <c r="W103" s="111">
        <v>0</v>
      </c>
      <c r="X103" s="111">
        <f t="shared" si="7"/>
        <v>0</v>
      </c>
      <c r="Y103" s="111">
        <v>0</v>
      </c>
      <c r="Z103" s="111">
        <v>0</v>
      </c>
      <c r="AA103" s="113">
        <f t="shared" si="8"/>
        <v>0</v>
      </c>
    </row>
    <row r="104" spans="1:27" ht="15.75" thickBot="1" x14ac:dyDescent="0.3">
      <c r="A104" s="110" t="str">
        <f>_xlfn.XLOOKUP(Table13[[#This Row],[Work UID]],'MO Store'!$A:$A,'MO Store'!F:F,,0)</f>
        <v>Romio Hamdar</v>
      </c>
      <c r="B104" s="110" t="str">
        <f>_xlfn.XLOOKUP(Table13[[#This Row],[Work UID]],'MO Store'!$A:$A,'MO Store'!G:G,,0)</f>
        <v>Veronica Ramos</v>
      </c>
      <c r="C104" s="111" t="str">
        <f>_xlfn.XLOOKUP(Table13[[#This Row],[Work UID]],'MO Store'!$A:$A,'MO Store'!B:B,,0)</f>
        <v>San Antonio/Laredo</v>
      </c>
      <c r="D104" s="111" t="str">
        <f>_xlfn.XLOOKUP(Table13[[#This Row],[Home UID]],'MO Store'!$A:$A,'MO Store'!C:C,,0)</f>
        <v>San Pedro</v>
      </c>
      <c r="E104" s="111" t="str">
        <f>_xlfn.XLOOKUP(Table13[[#This Row],[Work UID]],'MO Store'!$A:$A,'MO Store'!C:C,,0)</f>
        <v>San Pedro</v>
      </c>
      <c r="F104" s="111" t="s">
        <v>1632</v>
      </c>
      <c r="G104" s="111">
        <v>215746</v>
      </c>
      <c r="H104" s="111">
        <v>215746</v>
      </c>
      <c r="I104" s="111" t="s">
        <v>469</v>
      </c>
      <c r="J104" s="111" t="s">
        <v>2009</v>
      </c>
      <c r="K104" s="112">
        <v>45453</v>
      </c>
      <c r="L104" s="84">
        <v>33</v>
      </c>
      <c r="M104" s="70">
        <v>30.49</v>
      </c>
      <c r="N104" s="70">
        <v>0</v>
      </c>
      <c r="O104" s="70">
        <v>0</v>
      </c>
      <c r="P104" s="70">
        <f t="shared" si="5"/>
        <v>30.49</v>
      </c>
      <c r="Q104" s="70">
        <v>0</v>
      </c>
      <c r="R104" s="70">
        <v>0</v>
      </c>
      <c r="S104" s="72">
        <f t="shared" si="6"/>
        <v>0</v>
      </c>
      <c r="T104" s="110">
        <v>42</v>
      </c>
      <c r="U104" s="111">
        <v>36.339999999999996</v>
      </c>
      <c r="V104" s="111">
        <v>0</v>
      </c>
      <c r="W104" s="111">
        <v>0</v>
      </c>
      <c r="X104" s="111">
        <f t="shared" si="7"/>
        <v>36.339999999999996</v>
      </c>
      <c r="Y104" s="111">
        <v>0</v>
      </c>
      <c r="Z104" s="111">
        <v>0</v>
      </c>
      <c r="AA104" s="113">
        <f t="shared" si="8"/>
        <v>0</v>
      </c>
    </row>
    <row r="105" spans="1:27" ht="15.75" thickBot="1" x14ac:dyDescent="0.3">
      <c r="A105" s="110" t="str">
        <f>_xlfn.XLOOKUP(Table13[[#This Row],[Work UID]],'MO Store'!$A:$A,'MO Store'!F:F,,0)</f>
        <v>Romio Hamdar</v>
      </c>
      <c r="B105" s="110" t="str">
        <f>_xlfn.XLOOKUP(Table13[[#This Row],[Work UID]],'MO Store'!$A:$A,'MO Store'!G:G,,0)</f>
        <v>Veronica Ramos</v>
      </c>
      <c r="C105" s="111" t="str">
        <f>_xlfn.XLOOKUP(Table13[[#This Row],[Work UID]],'MO Store'!$A:$A,'MO Store'!B:B,,0)</f>
        <v>San Antonio/Laredo</v>
      </c>
      <c r="D105" s="111" t="str">
        <f>_xlfn.XLOOKUP(Table13[[#This Row],[Home UID]],'MO Store'!$A:$A,'MO Store'!C:C,,0)</f>
        <v>LAREDO PLANTATION CENTRE</v>
      </c>
      <c r="E105" s="111" t="str">
        <f>_xlfn.XLOOKUP(Table13[[#This Row],[Work UID]],'MO Store'!$A:$A,'MO Store'!C:C,,0)</f>
        <v>LAREDO PLANTATION CENTRE</v>
      </c>
      <c r="F105" s="111" t="s">
        <v>1633</v>
      </c>
      <c r="G105" s="111">
        <v>207752</v>
      </c>
      <c r="H105" s="111">
        <v>207752</v>
      </c>
      <c r="I105" s="111" t="s">
        <v>239</v>
      </c>
      <c r="J105" s="111" t="s">
        <v>2010</v>
      </c>
      <c r="K105" s="112">
        <v>45511</v>
      </c>
      <c r="L105" s="84">
        <v>32</v>
      </c>
      <c r="M105" s="70">
        <v>30.47</v>
      </c>
      <c r="N105" s="70">
        <v>0</v>
      </c>
      <c r="O105" s="70">
        <v>0</v>
      </c>
      <c r="P105" s="70">
        <f t="shared" si="5"/>
        <v>30.47</v>
      </c>
      <c r="Q105" s="70">
        <v>0</v>
      </c>
      <c r="R105" s="70">
        <v>0</v>
      </c>
      <c r="S105" s="72">
        <f t="shared" si="6"/>
        <v>0</v>
      </c>
      <c r="T105" s="110">
        <v>41</v>
      </c>
      <c r="U105" s="111">
        <v>37.380000000000003</v>
      </c>
      <c r="V105" s="111">
        <v>0</v>
      </c>
      <c r="W105" s="111">
        <v>0</v>
      </c>
      <c r="X105" s="111">
        <f t="shared" si="7"/>
        <v>37.380000000000003</v>
      </c>
      <c r="Y105" s="111">
        <v>0</v>
      </c>
      <c r="Z105" s="111">
        <v>0</v>
      </c>
      <c r="AA105" s="113">
        <f t="shared" si="8"/>
        <v>0</v>
      </c>
    </row>
    <row r="106" spans="1:27" ht="15.75" thickBot="1" x14ac:dyDescent="0.3">
      <c r="A106" s="110" t="str">
        <f>_xlfn.XLOOKUP(Table13[[#This Row],[Work UID]],'MO Store'!$A:$A,'MO Store'!F:F,,0)</f>
        <v>Romio Hamdar</v>
      </c>
      <c r="B106" s="110" t="str">
        <f>_xlfn.XLOOKUP(Table13[[#This Row],[Work UID]],'MO Store'!$A:$A,'MO Store'!G:G,,0)</f>
        <v>Carlos Ayala-Level Up</v>
      </c>
      <c r="C106" s="111" t="str">
        <f>_xlfn.XLOOKUP(Table13[[#This Row],[Work UID]],'MO Store'!$A:$A,'MO Store'!B:B,,0)</f>
        <v>Houston South West</v>
      </c>
      <c r="D106" s="111" t="str">
        <f>_xlfn.XLOOKUP(Table13[[#This Row],[Home UID]],'MO Store'!$A:$A,'MO Store'!C:C,,0)</f>
        <v>Westheimer Tanglewilde</v>
      </c>
      <c r="E106" s="111" t="str">
        <f>_xlfn.XLOOKUP(Table13[[#This Row],[Work UID]],'MO Store'!$A:$A,'MO Store'!C:C,,0)</f>
        <v>Westheimer Tanglewilde</v>
      </c>
      <c r="F106" s="111" t="s">
        <v>1634</v>
      </c>
      <c r="G106" s="111">
        <v>209864</v>
      </c>
      <c r="H106" s="111">
        <v>209864</v>
      </c>
      <c r="I106" s="111" t="s">
        <v>767</v>
      </c>
      <c r="J106" s="111" t="s">
        <v>2011</v>
      </c>
      <c r="K106" s="112">
        <v>45775</v>
      </c>
      <c r="L106" s="84">
        <v>31</v>
      </c>
      <c r="M106" s="70">
        <v>22</v>
      </c>
      <c r="N106" s="70">
        <v>0</v>
      </c>
      <c r="O106" s="70">
        <v>0</v>
      </c>
      <c r="P106" s="70">
        <f t="shared" si="5"/>
        <v>22</v>
      </c>
      <c r="Q106" s="70">
        <v>0</v>
      </c>
      <c r="R106" s="70">
        <v>0</v>
      </c>
      <c r="S106" s="72">
        <f t="shared" si="6"/>
        <v>0</v>
      </c>
      <c r="T106" s="110">
        <v>32</v>
      </c>
      <c r="U106" s="111">
        <v>40</v>
      </c>
      <c r="V106" s="111">
        <v>1.67</v>
      </c>
      <c r="W106" s="111">
        <v>0</v>
      </c>
      <c r="X106" s="111">
        <f t="shared" si="7"/>
        <v>41.67</v>
      </c>
      <c r="Y106" s="111">
        <v>0</v>
      </c>
      <c r="Z106" s="111">
        <v>0</v>
      </c>
      <c r="AA106" s="113">
        <f t="shared" si="8"/>
        <v>0</v>
      </c>
    </row>
    <row r="107" spans="1:27" ht="15.75" thickBot="1" x14ac:dyDescent="0.3">
      <c r="A107" s="110" t="str">
        <f>_xlfn.XLOOKUP(Table13[[#This Row],[Work UID]],'MO Store'!$A:$A,'MO Store'!F:F,,0)</f>
        <v>Romio Hamdar</v>
      </c>
      <c r="B107" s="110" t="str">
        <f>_xlfn.XLOOKUP(Table13[[#This Row],[Work UID]],'MO Store'!$A:$A,'MO Store'!G:G,,0)</f>
        <v>Colorado Market - No TM</v>
      </c>
      <c r="C107" s="111" t="str">
        <f>_xlfn.XLOOKUP(Table13[[#This Row],[Work UID]],'MO Store'!$A:$A,'MO Store'!B:B,,0)</f>
        <v>Colorado</v>
      </c>
      <c r="D107" s="111" t="str">
        <f>_xlfn.XLOOKUP(Table13[[#This Row],[Home UID]],'MO Store'!$A:$A,'MO Store'!C:C,,0)</f>
        <v>Fountain MESA ROAD</v>
      </c>
      <c r="E107" s="111" t="str">
        <f>_xlfn.XLOOKUP(Table13[[#This Row],[Work UID]],'MO Store'!$A:$A,'MO Store'!C:C,,0)</f>
        <v>Fountain MESA ROAD</v>
      </c>
      <c r="F107" s="111" t="s">
        <v>1635</v>
      </c>
      <c r="G107" s="111">
        <v>178719</v>
      </c>
      <c r="H107" s="111">
        <v>178719</v>
      </c>
      <c r="I107" s="111" t="s">
        <v>574</v>
      </c>
      <c r="J107" s="111" t="s">
        <v>2012</v>
      </c>
      <c r="K107" s="112">
        <v>45485</v>
      </c>
      <c r="L107" s="84">
        <v>13.25</v>
      </c>
      <c r="M107" s="70">
        <v>11.82</v>
      </c>
      <c r="N107" s="70">
        <v>0</v>
      </c>
      <c r="O107" s="70">
        <v>0</v>
      </c>
      <c r="P107" s="70">
        <f t="shared" si="5"/>
        <v>11.82</v>
      </c>
      <c r="Q107" s="70">
        <v>0</v>
      </c>
      <c r="R107" s="70">
        <v>0</v>
      </c>
      <c r="S107" s="72">
        <f t="shared" si="6"/>
        <v>0</v>
      </c>
      <c r="T107" s="110">
        <v>10.25</v>
      </c>
      <c r="U107" s="111">
        <v>14.87</v>
      </c>
      <c r="V107" s="111">
        <v>0</v>
      </c>
      <c r="W107" s="111">
        <v>0</v>
      </c>
      <c r="X107" s="111">
        <f t="shared" si="7"/>
        <v>14.87</v>
      </c>
      <c r="Y107" s="111">
        <v>0</v>
      </c>
      <c r="Z107" s="111">
        <v>0</v>
      </c>
      <c r="AA107" s="113">
        <f t="shared" si="8"/>
        <v>0</v>
      </c>
    </row>
    <row r="108" spans="1:27" ht="15.75" thickBot="1" x14ac:dyDescent="0.3">
      <c r="A108" s="110" t="str">
        <f>_xlfn.XLOOKUP(Table13[[#This Row],[Work UID]],'MO Store'!$A:$A,'MO Store'!F:F,,0)</f>
        <v>Romio Hamdar</v>
      </c>
      <c r="B108" s="110" t="str">
        <f>_xlfn.XLOOKUP(Table13[[#This Row],[Work UID]],'MO Store'!$A:$A,'MO Store'!G:G,,0)</f>
        <v>Veronica Ramos</v>
      </c>
      <c r="C108" s="111" t="str">
        <f>_xlfn.XLOOKUP(Table13[[#This Row],[Work UID]],'MO Store'!$A:$A,'MO Store'!B:B,,0)</f>
        <v>San Antonio/Laredo</v>
      </c>
      <c r="D108" s="111" t="str">
        <f>_xlfn.XLOOKUP(Table13[[#This Row],[Home UID]],'MO Store'!$A:$A,'MO Store'!C:C,,0)</f>
        <v>EAGLE PASS</v>
      </c>
      <c r="E108" s="111" t="str">
        <f>_xlfn.XLOOKUP(Table13[[#This Row],[Work UID]],'MO Store'!$A:$A,'MO Store'!C:C,,0)</f>
        <v>EAGLE PASS</v>
      </c>
      <c r="F108" s="111" t="s">
        <v>1636</v>
      </c>
      <c r="G108" s="111">
        <v>207753</v>
      </c>
      <c r="H108" s="111">
        <v>207753</v>
      </c>
      <c r="I108" s="111" t="s">
        <v>470</v>
      </c>
      <c r="J108" s="111" t="s">
        <v>2013</v>
      </c>
      <c r="K108" s="112">
        <v>45957</v>
      </c>
      <c r="L108" s="84">
        <v>36</v>
      </c>
      <c r="M108" s="70">
        <v>36.72</v>
      </c>
      <c r="N108" s="70">
        <v>0</v>
      </c>
      <c r="O108" s="70">
        <v>0</v>
      </c>
      <c r="P108" s="70">
        <f t="shared" si="5"/>
        <v>36.72</v>
      </c>
      <c r="Q108" s="70">
        <v>0</v>
      </c>
      <c r="R108" s="70">
        <v>0</v>
      </c>
      <c r="S108" s="72">
        <f t="shared" si="6"/>
        <v>0</v>
      </c>
      <c r="T108" s="110">
        <v>41</v>
      </c>
      <c r="U108" s="111">
        <v>36.4</v>
      </c>
      <c r="V108" s="111">
        <v>0</v>
      </c>
      <c r="W108" s="111">
        <v>0</v>
      </c>
      <c r="X108" s="111">
        <f t="shared" si="7"/>
        <v>36.4</v>
      </c>
      <c r="Y108" s="111">
        <v>0</v>
      </c>
      <c r="Z108" s="111">
        <v>0</v>
      </c>
      <c r="AA108" s="113">
        <f t="shared" si="8"/>
        <v>0</v>
      </c>
    </row>
    <row r="109" spans="1:27" ht="15.75" thickBot="1" x14ac:dyDescent="0.3">
      <c r="A109" s="110" t="str">
        <f>_xlfn.XLOOKUP(Table13[[#This Row],[Work UID]],'MO Store'!$A:$A,'MO Store'!F:F,,0)</f>
        <v>Romio Hamdar</v>
      </c>
      <c r="B109" s="110" t="str">
        <f>_xlfn.XLOOKUP(Table13[[#This Row],[Work UID]],'MO Store'!$A:$A,'MO Store'!G:G,,0)</f>
        <v>Suhail Ishaq</v>
      </c>
      <c r="C109" s="111" t="str">
        <f>_xlfn.XLOOKUP(Table13[[#This Row],[Work UID]],'MO Store'!$A:$A,'MO Store'!B:B,,0)</f>
        <v>Houston North East</v>
      </c>
      <c r="D109" s="111" t="str">
        <f>_xlfn.XLOOKUP(Table13[[#This Row],[Home UID]],'MO Store'!$A:$A,'MO Store'!C:C,,0)</f>
        <v>Ponderosa Forest</v>
      </c>
      <c r="E109" s="111" t="str">
        <f>_xlfn.XLOOKUP(Table13[[#This Row],[Work UID]],'MO Store'!$A:$A,'MO Store'!C:C,,0)</f>
        <v>Ponderosa Forest</v>
      </c>
      <c r="F109" s="111" t="s">
        <v>1637</v>
      </c>
      <c r="G109" s="111">
        <v>209868</v>
      </c>
      <c r="H109" s="111">
        <v>209868</v>
      </c>
      <c r="I109" s="111" t="s">
        <v>432</v>
      </c>
      <c r="J109" s="111" t="s">
        <v>2014</v>
      </c>
      <c r="K109" s="112">
        <v>45427</v>
      </c>
      <c r="L109" s="84">
        <v>19.5</v>
      </c>
      <c r="M109" s="70">
        <v>20.68</v>
      </c>
      <c r="N109" s="70">
        <v>0</v>
      </c>
      <c r="O109" s="70">
        <v>0</v>
      </c>
      <c r="P109" s="70">
        <f t="shared" si="5"/>
        <v>20.68</v>
      </c>
      <c r="Q109" s="70">
        <v>0</v>
      </c>
      <c r="R109" s="70">
        <v>0</v>
      </c>
      <c r="S109" s="72">
        <f t="shared" si="6"/>
        <v>0</v>
      </c>
      <c r="T109" s="110">
        <v>29</v>
      </c>
      <c r="U109" s="111">
        <v>28.38</v>
      </c>
      <c r="V109" s="111">
        <v>0</v>
      </c>
      <c r="W109" s="111">
        <v>0</v>
      </c>
      <c r="X109" s="111">
        <f t="shared" si="7"/>
        <v>28.38</v>
      </c>
      <c r="Y109" s="111">
        <v>0</v>
      </c>
      <c r="Z109" s="111">
        <v>0</v>
      </c>
      <c r="AA109" s="113">
        <f t="shared" si="8"/>
        <v>0</v>
      </c>
    </row>
    <row r="110" spans="1:27" ht="15.75" thickBot="1" x14ac:dyDescent="0.3">
      <c r="A110" s="110" t="str">
        <f>_xlfn.XLOOKUP(Table13[[#This Row],[Work UID]],'MO Store'!$A:$A,'MO Store'!F:F,,0)</f>
        <v>Romio Hamdar</v>
      </c>
      <c r="B110" s="110" t="str">
        <f>_xlfn.XLOOKUP(Table13[[#This Row],[Work UID]],'MO Store'!$A:$A,'MO Store'!G:G,,0)</f>
        <v>Suhail Ishaq</v>
      </c>
      <c r="C110" s="111" t="str">
        <f>_xlfn.XLOOKUP(Table13[[#This Row],[Work UID]],'MO Store'!$A:$A,'MO Store'!B:B,,0)</f>
        <v>Houston North East</v>
      </c>
      <c r="D110" s="111" t="str">
        <f>_xlfn.XLOOKUP(Table13[[#This Row],[Home UID]],'MO Store'!$A:$A,'MO Store'!C:C,,0)</f>
        <v>Riverstone</v>
      </c>
      <c r="E110" s="111" t="str">
        <f>_xlfn.XLOOKUP(Table13[[#This Row],[Work UID]],'MO Store'!$A:$A,'MO Store'!C:C,,0)</f>
        <v>Riverstone</v>
      </c>
      <c r="F110" s="111" t="s">
        <v>1638</v>
      </c>
      <c r="G110" s="111">
        <v>207758</v>
      </c>
      <c r="H110" s="111">
        <v>207758</v>
      </c>
      <c r="I110" s="111" t="s">
        <v>892</v>
      </c>
      <c r="J110" s="111" t="s">
        <v>2015</v>
      </c>
      <c r="K110" s="112">
        <v>45926</v>
      </c>
      <c r="L110" s="84">
        <v>26</v>
      </c>
      <c r="M110" s="70">
        <v>17.03</v>
      </c>
      <c r="N110" s="70">
        <v>0</v>
      </c>
      <c r="O110" s="70">
        <v>0</v>
      </c>
      <c r="P110" s="70">
        <f t="shared" si="5"/>
        <v>17.03</v>
      </c>
      <c r="Q110" s="70">
        <v>0</v>
      </c>
      <c r="R110" s="70">
        <v>0</v>
      </c>
      <c r="S110" s="72">
        <f t="shared" si="6"/>
        <v>0</v>
      </c>
      <c r="T110" s="110">
        <v>37</v>
      </c>
      <c r="U110" s="111">
        <v>29.62</v>
      </c>
      <c r="V110" s="111">
        <v>0</v>
      </c>
      <c r="W110" s="111">
        <v>0</v>
      </c>
      <c r="X110" s="111">
        <f t="shared" si="7"/>
        <v>29.62</v>
      </c>
      <c r="Y110" s="111">
        <v>0</v>
      </c>
      <c r="Z110" s="111">
        <v>0</v>
      </c>
      <c r="AA110" s="113">
        <f t="shared" si="8"/>
        <v>0</v>
      </c>
    </row>
    <row r="111" spans="1:27" ht="15.75" thickBot="1" x14ac:dyDescent="0.3">
      <c r="A111" s="110" t="str">
        <f>_xlfn.XLOOKUP(Table13[[#This Row],[Work UID]],'MO Store'!$A:$A,'MO Store'!F:F,,0)</f>
        <v>Romio Hamdar</v>
      </c>
      <c r="B111" s="110" t="str">
        <f>_xlfn.XLOOKUP(Table13[[#This Row],[Work UID]],'MO Store'!$A:$A,'MO Store'!G:G,,0)</f>
        <v>Isreal Gomez- Level Up</v>
      </c>
      <c r="C111" s="111" t="str">
        <f>_xlfn.XLOOKUP(Table13[[#This Row],[Work UID]],'MO Store'!$A:$A,'MO Store'!B:B,,0)</f>
        <v>Houston East</v>
      </c>
      <c r="D111" s="111" t="str">
        <f>_xlfn.XLOOKUP(Table13[[#This Row],[Home UID]],'MO Store'!$A:$A,'MO Store'!C:C,,0)</f>
        <v>Deer Park</v>
      </c>
      <c r="E111" s="111" t="str">
        <f>_xlfn.XLOOKUP(Table13[[#This Row],[Work UID]],'MO Store'!$A:$A,'MO Store'!C:C,,0)</f>
        <v>Deer Park</v>
      </c>
      <c r="F111" s="111" t="s">
        <v>1639</v>
      </c>
      <c r="G111" s="111">
        <v>209870</v>
      </c>
      <c r="H111" s="111">
        <v>209870</v>
      </c>
      <c r="I111" s="111" t="s">
        <v>1043</v>
      </c>
      <c r="J111" s="111" t="s">
        <v>2016</v>
      </c>
      <c r="K111" s="112">
        <v>46076</v>
      </c>
      <c r="L111" s="84">
        <v>39</v>
      </c>
      <c r="M111" s="70">
        <v>40</v>
      </c>
      <c r="N111" s="70">
        <v>12.47</v>
      </c>
      <c r="O111" s="70">
        <v>0</v>
      </c>
      <c r="P111" s="70">
        <f t="shared" si="5"/>
        <v>52.47</v>
      </c>
      <c r="Q111" s="70">
        <v>0</v>
      </c>
      <c r="R111" s="70">
        <v>0</v>
      </c>
      <c r="S111" s="72">
        <f t="shared" si="6"/>
        <v>0</v>
      </c>
      <c r="T111" s="110">
        <v>45.75</v>
      </c>
      <c r="U111" s="111">
        <v>40</v>
      </c>
      <c r="V111" s="111">
        <v>12.27</v>
      </c>
      <c r="W111" s="111">
        <v>0</v>
      </c>
      <c r="X111" s="111">
        <f t="shared" si="7"/>
        <v>52.269999999999996</v>
      </c>
      <c r="Y111" s="111">
        <v>0</v>
      </c>
      <c r="Z111" s="111">
        <v>0</v>
      </c>
      <c r="AA111" s="113">
        <f t="shared" si="8"/>
        <v>0</v>
      </c>
    </row>
    <row r="112" spans="1:27" ht="15.75" thickBot="1" x14ac:dyDescent="0.3">
      <c r="A112" s="110" t="str">
        <f>_xlfn.XLOOKUP(Table13[[#This Row],[Work UID]],'MO Store'!$A:$A,'MO Store'!F:F,,0)</f>
        <v>Romio Hamdar</v>
      </c>
      <c r="B112" s="110" t="str">
        <f>_xlfn.XLOOKUP(Table13[[#This Row],[Work UID]],'MO Store'!$A:$A,'MO Store'!G:G,,0)</f>
        <v>Isreal Gomez- Level Up</v>
      </c>
      <c r="C112" s="111" t="str">
        <f>_xlfn.XLOOKUP(Table13[[#This Row],[Work UID]],'MO Store'!$A:$A,'MO Store'!B:B,,0)</f>
        <v>Houston East</v>
      </c>
      <c r="D112" s="111" t="str">
        <f>_xlfn.XLOOKUP(Table13[[#This Row],[Home UID]],'MO Store'!$A:$A,'MO Store'!C:C,,0)</f>
        <v>Baytown</v>
      </c>
      <c r="E112" s="111" t="str">
        <f>_xlfn.XLOOKUP(Table13[[#This Row],[Work UID]],'MO Store'!$A:$A,'MO Store'!C:C,,0)</f>
        <v>Baytown</v>
      </c>
      <c r="F112" s="111" t="s">
        <v>1640</v>
      </c>
      <c r="G112" s="111">
        <v>219201</v>
      </c>
      <c r="H112" s="111">
        <v>219201</v>
      </c>
      <c r="I112" s="111" t="s">
        <v>581</v>
      </c>
      <c r="J112" s="111" t="s">
        <v>2017</v>
      </c>
      <c r="K112" s="112">
        <v>45926</v>
      </c>
      <c r="L112" s="84">
        <v>39.5</v>
      </c>
      <c r="M112" s="70">
        <v>24.87</v>
      </c>
      <c r="N112" s="70">
        <v>0</v>
      </c>
      <c r="O112" s="70">
        <v>0</v>
      </c>
      <c r="P112" s="70">
        <f t="shared" si="5"/>
        <v>24.87</v>
      </c>
      <c r="Q112" s="70">
        <v>0</v>
      </c>
      <c r="R112" s="70">
        <v>0</v>
      </c>
      <c r="S112" s="72">
        <f t="shared" si="6"/>
        <v>0</v>
      </c>
      <c r="T112" s="110">
        <v>42.75</v>
      </c>
      <c r="U112" s="111">
        <v>39.56</v>
      </c>
      <c r="V112" s="111">
        <v>0</v>
      </c>
      <c r="W112" s="111">
        <v>0</v>
      </c>
      <c r="X112" s="111">
        <f t="shared" si="7"/>
        <v>39.56</v>
      </c>
      <c r="Y112" s="111">
        <v>0</v>
      </c>
      <c r="Z112" s="111">
        <v>0</v>
      </c>
      <c r="AA112" s="113">
        <f t="shared" si="8"/>
        <v>0</v>
      </c>
    </row>
    <row r="113" spans="1:27" ht="15.75" thickBot="1" x14ac:dyDescent="0.3">
      <c r="A113" s="110" t="str">
        <f>_xlfn.XLOOKUP(Table13[[#This Row],[Work UID]],'MO Store'!$A:$A,'MO Store'!F:F,,0)</f>
        <v>Romio Hamdar</v>
      </c>
      <c r="B113" s="110" t="str">
        <f>_xlfn.XLOOKUP(Table13[[#This Row],[Work UID]],'MO Store'!$A:$A,'MO Store'!G:G,,0)</f>
        <v>Isreal Gomez- Level Up</v>
      </c>
      <c r="C113" s="111" t="str">
        <f>_xlfn.XLOOKUP(Table13[[#This Row],[Work UID]],'MO Store'!$A:$A,'MO Store'!B:B,,0)</f>
        <v>Houston East</v>
      </c>
      <c r="D113" s="111" t="str">
        <f>_xlfn.XLOOKUP(Table13[[#This Row],[Home UID]],'MO Store'!$A:$A,'MO Store'!C:C,,0)</f>
        <v>Baytown</v>
      </c>
      <c r="E113" s="111" t="str">
        <f>_xlfn.XLOOKUP(Table13[[#This Row],[Work UID]],'MO Store'!$A:$A,'MO Store'!C:C,,0)</f>
        <v>Fairmont Pkwy</v>
      </c>
      <c r="F113" s="111" t="s">
        <v>1641</v>
      </c>
      <c r="G113" s="111">
        <v>219201</v>
      </c>
      <c r="H113" s="111">
        <v>209869</v>
      </c>
      <c r="I113" s="111" t="s">
        <v>581</v>
      </c>
      <c r="J113" s="111" t="s">
        <v>2017</v>
      </c>
      <c r="K113" s="112">
        <v>45926</v>
      </c>
      <c r="L113" s="84">
        <v>0</v>
      </c>
      <c r="M113" s="70">
        <v>0</v>
      </c>
      <c r="N113" s="70">
        <v>0</v>
      </c>
      <c r="O113" s="70">
        <v>0</v>
      </c>
      <c r="P113" s="70">
        <f t="shared" si="5"/>
        <v>0</v>
      </c>
      <c r="Q113" s="70">
        <v>0</v>
      </c>
      <c r="R113" s="70">
        <v>0</v>
      </c>
      <c r="S113" s="72">
        <f t="shared" si="6"/>
        <v>0</v>
      </c>
      <c r="T113" s="110">
        <v>0</v>
      </c>
      <c r="U113" s="111">
        <v>0</v>
      </c>
      <c r="V113" s="111">
        <v>0</v>
      </c>
      <c r="W113" s="111">
        <v>0</v>
      </c>
      <c r="X113" s="111">
        <f t="shared" si="7"/>
        <v>0</v>
      </c>
      <c r="Y113" s="111">
        <v>0</v>
      </c>
      <c r="Z113" s="111">
        <v>0</v>
      </c>
      <c r="AA113" s="113">
        <f t="shared" si="8"/>
        <v>0</v>
      </c>
    </row>
    <row r="114" spans="1:27" ht="15.75" thickBot="1" x14ac:dyDescent="0.3">
      <c r="A114" s="110" t="str">
        <f>_xlfn.XLOOKUP(Table13[[#This Row],[Work UID]],'MO Store'!$A:$A,'MO Store'!F:F,,0)</f>
        <v>Romio Hamdar</v>
      </c>
      <c r="B114" s="110" t="str">
        <f>_xlfn.XLOOKUP(Table13[[#This Row],[Work UID]],'MO Store'!$A:$A,'MO Store'!G:G,,0)</f>
        <v>Veronica Ramos</v>
      </c>
      <c r="C114" s="111" t="str">
        <f>_xlfn.XLOOKUP(Table13[[#This Row],[Work UID]],'MO Store'!$A:$A,'MO Store'!B:B,,0)</f>
        <v>San Antonio/Laredo</v>
      </c>
      <c r="D114" s="111" t="str">
        <f>_xlfn.XLOOKUP(Table13[[#This Row],[Home UID]],'MO Store'!$A:$A,'MO Store'!C:C,,0)</f>
        <v>Uvalde</v>
      </c>
      <c r="E114" s="111" t="str">
        <f>_xlfn.XLOOKUP(Table13[[#This Row],[Work UID]],'MO Store'!$A:$A,'MO Store'!C:C,,0)</f>
        <v>Uvalde</v>
      </c>
      <c r="F114" s="111" t="s">
        <v>1642</v>
      </c>
      <c r="G114" s="111">
        <v>215747</v>
      </c>
      <c r="H114" s="111">
        <v>215747</v>
      </c>
      <c r="I114" s="111" t="s">
        <v>1047</v>
      </c>
      <c r="J114" s="111" t="s">
        <v>2018</v>
      </c>
      <c r="K114" s="112">
        <v>46078</v>
      </c>
      <c r="L114" s="84">
        <v>41</v>
      </c>
      <c r="M114" s="70">
        <v>34.5</v>
      </c>
      <c r="N114" s="70">
        <v>0</v>
      </c>
      <c r="O114" s="70">
        <v>0</v>
      </c>
      <c r="P114" s="70">
        <f t="shared" si="5"/>
        <v>34.5</v>
      </c>
      <c r="Q114" s="70">
        <v>0</v>
      </c>
      <c r="R114" s="70">
        <v>0</v>
      </c>
      <c r="S114" s="72">
        <f t="shared" si="6"/>
        <v>0</v>
      </c>
      <c r="T114" s="110">
        <v>41</v>
      </c>
      <c r="U114" s="111">
        <v>37.75</v>
      </c>
      <c r="V114" s="111">
        <v>0</v>
      </c>
      <c r="W114" s="111">
        <v>0</v>
      </c>
      <c r="X114" s="111">
        <f t="shared" si="7"/>
        <v>37.75</v>
      </c>
      <c r="Y114" s="111">
        <v>0</v>
      </c>
      <c r="Z114" s="111">
        <v>0</v>
      </c>
      <c r="AA114" s="113">
        <f t="shared" si="8"/>
        <v>0</v>
      </c>
    </row>
    <row r="115" spans="1:27" ht="15.75" thickBot="1" x14ac:dyDescent="0.3">
      <c r="A115" s="110" t="str">
        <f>_xlfn.XLOOKUP(Table13[[#This Row],[Work UID]],'MO Store'!$A:$A,'MO Store'!F:F,,0)</f>
        <v>Romio Hamdar</v>
      </c>
      <c r="B115" s="110" t="str">
        <f>_xlfn.XLOOKUP(Table13[[#This Row],[Work UID]],'MO Store'!$A:$A,'MO Store'!G:G,,0)</f>
        <v>Suhail Ishaq</v>
      </c>
      <c r="C115" s="111" t="str">
        <f>_xlfn.XLOOKUP(Table13[[#This Row],[Work UID]],'MO Store'!$A:$A,'MO Store'!B:B,,0)</f>
        <v>Houston North East</v>
      </c>
      <c r="D115" s="111" t="str">
        <f>_xlfn.XLOOKUP(Table13[[#This Row],[Home UID]],'MO Store'!$A:$A,'MO Store'!C:C,,0)</f>
        <v>The Grid</v>
      </c>
      <c r="E115" s="111" t="str">
        <f>_xlfn.XLOOKUP(Table13[[#This Row],[Work UID]],'MO Store'!$A:$A,'MO Store'!C:C,,0)</f>
        <v>Richmond (River Park)</v>
      </c>
      <c r="F115" s="111" t="s">
        <v>1643</v>
      </c>
      <c r="G115" s="111">
        <v>209858</v>
      </c>
      <c r="H115" s="111">
        <v>174110</v>
      </c>
      <c r="I115" s="111" t="s">
        <v>957</v>
      </c>
      <c r="J115" s="111" t="s">
        <v>2019</v>
      </c>
      <c r="K115" s="112">
        <v>45996</v>
      </c>
      <c r="L115" s="84">
        <v>0</v>
      </c>
      <c r="M115" s="70">
        <v>23.520000000000003</v>
      </c>
      <c r="N115" s="70">
        <v>0</v>
      </c>
      <c r="O115" s="70">
        <v>0</v>
      </c>
      <c r="P115" s="70">
        <f t="shared" si="5"/>
        <v>23.520000000000003</v>
      </c>
      <c r="Q115" s="70">
        <v>0</v>
      </c>
      <c r="R115" s="70">
        <v>0</v>
      </c>
      <c r="S115" s="72">
        <f t="shared" si="6"/>
        <v>0</v>
      </c>
      <c r="T115" s="110">
        <v>0</v>
      </c>
      <c r="U115" s="111">
        <v>19.77</v>
      </c>
      <c r="V115" s="111">
        <v>0</v>
      </c>
      <c r="W115" s="111">
        <v>0</v>
      </c>
      <c r="X115" s="111">
        <f t="shared" si="7"/>
        <v>19.77</v>
      </c>
      <c r="Y115" s="111">
        <v>0</v>
      </c>
      <c r="Z115" s="111">
        <v>0</v>
      </c>
      <c r="AA115" s="113">
        <f t="shared" si="8"/>
        <v>0</v>
      </c>
    </row>
    <row r="116" spans="1:27" ht="15.75" thickBot="1" x14ac:dyDescent="0.3">
      <c r="A116" s="110" t="str">
        <f>_xlfn.XLOOKUP(Table13[[#This Row],[Work UID]],'MO Store'!$A:$A,'MO Store'!F:F,,0)</f>
        <v>No SD</v>
      </c>
      <c r="B116" s="110" t="str">
        <f>_xlfn.XLOOKUP(Table13[[#This Row],[Work UID]],'MO Store'!$A:$A,'MO Store'!G:G,,0)</f>
        <v>North Carolina Market - No TM</v>
      </c>
      <c r="C116" s="111" t="str">
        <f>_xlfn.XLOOKUP(Table13[[#This Row],[Work UID]],'MO Store'!$A:$A,'MO Store'!B:B,,0)</f>
        <v>North Carolina</v>
      </c>
      <c r="D116" s="111" t="str">
        <f>_xlfn.XLOOKUP(Table13[[#This Row],[Home UID]],'MO Store'!$A:$A,'MO Store'!C:C,,0)</f>
        <v>Mocksville</v>
      </c>
      <c r="E116" s="111" t="str">
        <f>_xlfn.XLOOKUP(Table13[[#This Row],[Work UID]],'MO Store'!$A:$A,'MO Store'!C:C,,0)</f>
        <v>Mocksville</v>
      </c>
      <c r="F116" s="111" t="s">
        <v>1644</v>
      </c>
      <c r="G116" s="111">
        <v>221882</v>
      </c>
      <c r="H116" s="111">
        <v>221882</v>
      </c>
      <c r="I116" s="111" t="s">
        <v>1056</v>
      </c>
      <c r="J116" s="111" t="s">
        <v>2020</v>
      </c>
      <c r="K116" s="112">
        <v>46093</v>
      </c>
      <c r="L116" s="84">
        <v>34</v>
      </c>
      <c r="M116" s="70">
        <v>35.209999999999994</v>
      </c>
      <c r="N116" s="70">
        <v>0</v>
      </c>
      <c r="O116" s="70">
        <v>0</v>
      </c>
      <c r="P116" s="70">
        <f t="shared" si="5"/>
        <v>35.209999999999994</v>
      </c>
      <c r="Q116" s="70">
        <v>0</v>
      </c>
      <c r="R116" s="70">
        <v>0</v>
      </c>
      <c r="S116" s="72">
        <f t="shared" si="6"/>
        <v>0</v>
      </c>
      <c r="T116" s="110">
        <v>27</v>
      </c>
      <c r="U116" s="111">
        <v>29.340000000000003</v>
      </c>
      <c r="V116" s="111">
        <v>0</v>
      </c>
      <c r="W116" s="111">
        <v>0</v>
      </c>
      <c r="X116" s="111">
        <f t="shared" si="7"/>
        <v>29.340000000000003</v>
      </c>
      <c r="Y116" s="111">
        <v>0</v>
      </c>
      <c r="Z116" s="111">
        <v>0</v>
      </c>
      <c r="AA116" s="113">
        <f t="shared" si="8"/>
        <v>0</v>
      </c>
    </row>
    <row r="117" spans="1:27" ht="15.75" thickBot="1" x14ac:dyDescent="0.3">
      <c r="A117" s="110" t="str">
        <f>_xlfn.XLOOKUP(Table13[[#This Row],[Work UID]],'MO Store'!$A:$A,'MO Store'!F:F,,0)</f>
        <v>Romio Hamdar</v>
      </c>
      <c r="B117" s="110" t="str">
        <f>_xlfn.XLOOKUP(Table13[[#This Row],[Work UID]],'MO Store'!$A:$A,'MO Store'!G:G,,0)</f>
        <v>Veronica Ramos</v>
      </c>
      <c r="C117" s="111" t="str">
        <f>_xlfn.XLOOKUP(Table13[[#This Row],[Work UID]],'MO Store'!$A:$A,'MO Store'!B:B,,0)</f>
        <v>San Antonio/Laredo</v>
      </c>
      <c r="D117" s="111" t="str">
        <f>_xlfn.XLOOKUP(Table13[[#This Row],[Home UID]],'MO Store'!$A:$A,'MO Store'!C:C,,0)</f>
        <v>San Pedro</v>
      </c>
      <c r="E117" s="111" t="str">
        <f>_xlfn.XLOOKUP(Table13[[#This Row],[Work UID]],'MO Store'!$A:$A,'MO Store'!C:C,,0)</f>
        <v>San Pedro</v>
      </c>
      <c r="F117" s="111" t="s">
        <v>1645</v>
      </c>
      <c r="G117" s="111">
        <v>215746</v>
      </c>
      <c r="H117" s="111">
        <v>215746</v>
      </c>
      <c r="I117" s="111" t="s">
        <v>1089</v>
      </c>
      <c r="J117" s="111" t="s">
        <v>2021</v>
      </c>
      <c r="K117" s="112">
        <v>46114</v>
      </c>
      <c r="L117" s="84">
        <v>32</v>
      </c>
      <c r="M117" s="70">
        <v>28.35</v>
      </c>
      <c r="N117" s="70">
        <v>0</v>
      </c>
      <c r="O117" s="70">
        <v>0</v>
      </c>
      <c r="P117" s="70">
        <f t="shared" si="5"/>
        <v>28.35</v>
      </c>
      <c r="Q117" s="70">
        <v>0</v>
      </c>
      <c r="R117" s="70">
        <v>0</v>
      </c>
      <c r="S117" s="72">
        <f t="shared" si="6"/>
        <v>0</v>
      </c>
      <c r="T117" s="110">
        <v>37</v>
      </c>
      <c r="U117" s="111">
        <v>25.830000000000002</v>
      </c>
      <c r="V117" s="111">
        <v>0</v>
      </c>
      <c r="W117" s="111">
        <v>0</v>
      </c>
      <c r="X117" s="111">
        <f t="shared" si="7"/>
        <v>25.830000000000002</v>
      </c>
      <c r="Y117" s="111">
        <v>0</v>
      </c>
      <c r="Z117" s="111">
        <v>0</v>
      </c>
      <c r="AA117" s="113">
        <f t="shared" si="8"/>
        <v>0</v>
      </c>
    </row>
    <row r="118" spans="1:27" ht="15.75" thickBot="1" x14ac:dyDescent="0.3">
      <c r="A118" s="110" t="str">
        <f>_xlfn.XLOOKUP(Table13[[#This Row],[Work UID]],'MO Store'!$A:$A,'MO Store'!F:F,,0)</f>
        <v>No SD</v>
      </c>
      <c r="B118" s="110" t="str">
        <f>_xlfn.XLOOKUP(Table13[[#This Row],[Work UID]],'MO Store'!$A:$A,'MO Store'!G:G,,0)</f>
        <v>Jayme Roraff</v>
      </c>
      <c r="C118" s="111" t="str">
        <f>_xlfn.XLOOKUP(Table13[[#This Row],[Work UID]],'MO Store'!$A:$A,'MO Store'!B:B,,0)</f>
        <v>Wisconsin East</v>
      </c>
      <c r="D118" s="111" t="str">
        <f>_xlfn.XLOOKUP(Table13[[#This Row],[Home UID]],'MO Store'!$A:$A,'MO Store'!C:C,,0)</f>
        <v>WAUKESHA</v>
      </c>
      <c r="E118" s="111" t="str">
        <f>_xlfn.XLOOKUP(Table13[[#This Row],[Work UID]],'MO Store'!$A:$A,'MO Store'!C:C,,0)</f>
        <v>WAUKESHA</v>
      </c>
      <c r="F118" s="111" t="s">
        <v>1646</v>
      </c>
      <c r="G118" s="111">
        <v>176115</v>
      </c>
      <c r="H118" s="111">
        <v>176115</v>
      </c>
      <c r="I118" s="111" t="s">
        <v>1326</v>
      </c>
      <c r="J118" s="111" t="s">
        <v>2022</v>
      </c>
      <c r="K118" s="112">
        <v>46111</v>
      </c>
      <c r="L118" s="84">
        <v>0</v>
      </c>
      <c r="M118" s="70">
        <v>0</v>
      </c>
      <c r="N118" s="70">
        <v>0</v>
      </c>
      <c r="O118" s="70">
        <v>0</v>
      </c>
      <c r="P118" s="70">
        <f t="shared" si="5"/>
        <v>0</v>
      </c>
      <c r="Q118" s="70">
        <v>0</v>
      </c>
      <c r="R118" s="70">
        <v>0</v>
      </c>
      <c r="S118" s="72">
        <f t="shared" si="6"/>
        <v>0</v>
      </c>
      <c r="T118" s="110">
        <v>0</v>
      </c>
      <c r="U118" s="111">
        <v>0</v>
      </c>
      <c r="V118" s="111">
        <v>0</v>
      </c>
      <c r="W118" s="111">
        <v>0</v>
      </c>
      <c r="X118" s="111">
        <f t="shared" si="7"/>
        <v>0</v>
      </c>
      <c r="Y118" s="111">
        <v>0</v>
      </c>
      <c r="Z118" s="111">
        <v>0</v>
      </c>
      <c r="AA118" s="113">
        <f t="shared" si="8"/>
        <v>0</v>
      </c>
    </row>
    <row r="119" spans="1:27" ht="15.75" thickBot="1" x14ac:dyDescent="0.3">
      <c r="A119" s="110" t="str">
        <f>_xlfn.XLOOKUP(Table13[[#This Row],[Work UID]],'MO Store'!$A:$A,'MO Store'!F:F,,0)</f>
        <v>No SD</v>
      </c>
      <c r="B119" s="110" t="str">
        <f>_xlfn.XLOOKUP(Table13[[#This Row],[Work UID]],'MO Store'!$A:$A,'MO Store'!G:G,,0)</f>
        <v>Jayme Roraff</v>
      </c>
      <c r="C119" s="111" t="str">
        <f>_xlfn.XLOOKUP(Table13[[#This Row],[Work UID]],'MO Store'!$A:$A,'MO Store'!B:B,,0)</f>
        <v>Wisconsin East</v>
      </c>
      <c r="D119" s="111" t="str">
        <f>_xlfn.XLOOKUP(Table13[[#This Row],[Home UID]],'MO Store'!$A:$A,'MO Store'!C:C,,0)</f>
        <v>WAUKESHA</v>
      </c>
      <c r="E119" s="111" t="str">
        <f>_xlfn.XLOOKUP(Table13[[#This Row],[Work UID]],'MO Store'!$A:$A,'MO Store'!C:C,,0)</f>
        <v>Sturgeon Bay</v>
      </c>
      <c r="F119" s="111" t="s">
        <v>1647</v>
      </c>
      <c r="G119" s="111">
        <v>176115</v>
      </c>
      <c r="H119" s="111">
        <v>240558</v>
      </c>
      <c r="I119" s="111" t="s">
        <v>1326</v>
      </c>
      <c r="J119" s="111" t="s">
        <v>2022</v>
      </c>
      <c r="K119" s="112">
        <v>46111</v>
      </c>
      <c r="L119" s="84">
        <v>0</v>
      </c>
      <c r="M119" s="70">
        <v>0</v>
      </c>
      <c r="N119" s="70">
        <v>0</v>
      </c>
      <c r="O119" s="70">
        <v>0</v>
      </c>
      <c r="P119" s="70">
        <f t="shared" si="5"/>
        <v>0</v>
      </c>
      <c r="Q119" s="70">
        <v>0</v>
      </c>
      <c r="R119" s="70">
        <v>0</v>
      </c>
      <c r="S119" s="72">
        <f t="shared" si="6"/>
        <v>0</v>
      </c>
      <c r="T119" s="110">
        <v>0</v>
      </c>
      <c r="U119" s="111">
        <v>0</v>
      </c>
      <c r="V119" s="111">
        <v>0</v>
      </c>
      <c r="W119" s="111">
        <v>0</v>
      </c>
      <c r="X119" s="111">
        <f t="shared" si="7"/>
        <v>0</v>
      </c>
      <c r="Y119" s="111">
        <v>0</v>
      </c>
      <c r="Z119" s="111">
        <v>0</v>
      </c>
      <c r="AA119" s="113">
        <f t="shared" si="8"/>
        <v>0</v>
      </c>
    </row>
    <row r="120" spans="1:27" ht="15.75" thickBot="1" x14ac:dyDescent="0.3">
      <c r="A120" s="110" t="str">
        <f>_xlfn.XLOOKUP(Table13[[#This Row],[Work UID]],'MO Store'!$A:$A,'MO Store'!F:F,,0)</f>
        <v>Romio Hamdar</v>
      </c>
      <c r="B120" s="110" t="str">
        <f>_xlfn.XLOOKUP(Table13[[#This Row],[Work UID]],'MO Store'!$A:$A,'MO Store'!G:G,,0)</f>
        <v>Isreal Gomez- Level Up</v>
      </c>
      <c r="C120" s="111" t="str">
        <f>_xlfn.XLOOKUP(Table13[[#This Row],[Work UID]],'MO Store'!$A:$A,'MO Store'!B:B,,0)</f>
        <v>Houston East</v>
      </c>
      <c r="D120" s="111" t="str">
        <f>_xlfn.XLOOKUP(Table13[[#This Row],[Home UID]],'MO Store'!$A:$A,'MO Store'!C:C,,0)</f>
        <v>Baytown</v>
      </c>
      <c r="E120" s="111" t="str">
        <f>_xlfn.XLOOKUP(Table13[[#This Row],[Work UID]],'MO Store'!$A:$A,'MO Store'!C:C,,0)</f>
        <v>Baytown</v>
      </c>
      <c r="F120" s="111" t="s">
        <v>1648</v>
      </c>
      <c r="G120" s="111">
        <v>219201</v>
      </c>
      <c r="H120" s="111">
        <v>219201</v>
      </c>
      <c r="I120" s="111" t="s">
        <v>803</v>
      </c>
      <c r="J120" s="111" t="s">
        <v>2023</v>
      </c>
      <c r="K120" s="112">
        <v>45831</v>
      </c>
      <c r="L120" s="84">
        <v>0</v>
      </c>
      <c r="M120" s="70">
        <v>0</v>
      </c>
      <c r="N120" s="70">
        <v>0</v>
      </c>
      <c r="O120" s="70">
        <v>0</v>
      </c>
      <c r="P120" s="70">
        <f t="shared" si="5"/>
        <v>0</v>
      </c>
      <c r="Q120" s="70">
        <v>0</v>
      </c>
      <c r="R120" s="70">
        <v>0</v>
      </c>
      <c r="S120" s="72">
        <f t="shared" si="6"/>
        <v>0</v>
      </c>
      <c r="T120" s="110">
        <v>0</v>
      </c>
      <c r="U120" s="111">
        <v>0</v>
      </c>
      <c r="V120" s="111">
        <v>0</v>
      </c>
      <c r="W120" s="111">
        <v>0</v>
      </c>
      <c r="X120" s="111">
        <f t="shared" si="7"/>
        <v>0</v>
      </c>
      <c r="Y120" s="111">
        <v>0</v>
      </c>
      <c r="Z120" s="111">
        <v>0</v>
      </c>
      <c r="AA120" s="113">
        <f t="shared" si="8"/>
        <v>0</v>
      </c>
    </row>
    <row r="121" spans="1:27" ht="15.75" thickBot="1" x14ac:dyDescent="0.3">
      <c r="A121" s="110" t="str">
        <f>_xlfn.XLOOKUP(Table13[[#This Row],[Work UID]],'MO Store'!$A:$A,'MO Store'!F:F,,0)</f>
        <v>Romio Hamdar</v>
      </c>
      <c r="B121" s="110" t="str">
        <f>_xlfn.XLOOKUP(Table13[[#This Row],[Work UID]],'MO Store'!$A:$A,'MO Store'!G:G,,0)</f>
        <v>Isreal Gomez- Level Up</v>
      </c>
      <c r="C121" s="111" t="str">
        <f>_xlfn.XLOOKUP(Table13[[#This Row],[Work UID]],'MO Store'!$A:$A,'MO Store'!B:B,,0)</f>
        <v>Houston East</v>
      </c>
      <c r="D121" s="111" t="str">
        <f>_xlfn.XLOOKUP(Table13[[#This Row],[Home UID]],'MO Store'!$A:$A,'MO Store'!C:C,,0)</f>
        <v>Baytown</v>
      </c>
      <c r="E121" s="111" t="str">
        <f>_xlfn.XLOOKUP(Table13[[#This Row],[Work UID]],'MO Store'!$A:$A,'MO Store'!C:C,,0)</f>
        <v>Deer Park</v>
      </c>
      <c r="F121" s="111" t="s">
        <v>1649</v>
      </c>
      <c r="G121" s="111">
        <v>219201</v>
      </c>
      <c r="H121" s="111">
        <v>209870</v>
      </c>
      <c r="I121" s="111" t="s">
        <v>803</v>
      </c>
      <c r="J121" s="111" t="s">
        <v>2023</v>
      </c>
      <c r="K121" s="112">
        <v>45831</v>
      </c>
      <c r="L121" s="84">
        <v>0</v>
      </c>
      <c r="M121" s="70">
        <v>0</v>
      </c>
      <c r="N121" s="70">
        <v>0</v>
      </c>
      <c r="O121" s="70">
        <v>0</v>
      </c>
      <c r="P121" s="70">
        <f t="shared" si="5"/>
        <v>0</v>
      </c>
      <c r="Q121" s="70">
        <v>0</v>
      </c>
      <c r="R121" s="70">
        <v>0</v>
      </c>
      <c r="S121" s="72">
        <f t="shared" si="6"/>
        <v>0</v>
      </c>
      <c r="T121" s="110">
        <v>0</v>
      </c>
      <c r="U121" s="111">
        <v>0</v>
      </c>
      <c r="V121" s="111">
        <v>0</v>
      </c>
      <c r="W121" s="111">
        <v>0</v>
      </c>
      <c r="X121" s="111">
        <f t="shared" si="7"/>
        <v>0</v>
      </c>
      <c r="Y121" s="111">
        <v>0</v>
      </c>
      <c r="Z121" s="111">
        <v>0</v>
      </c>
      <c r="AA121" s="113">
        <f t="shared" si="8"/>
        <v>0</v>
      </c>
    </row>
    <row r="122" spans="1:27" ht="15.75" thickBot="1" x14ac:dyDescent="0.3">
      <c r="A122" s="110" t="str">
        <f>_xlfn.XLOOKUP(Table13[[#This Row],[Work UID]],'MO Store'!$A:$A,'MO Store'!F:F,,0)</f>
        <v>No SD</v>
      </c>
      <c r="B122" s="110" t="str">
        <f>_xlfn.XLOOKUP(Table13[[#This Row],[Work UID]],'MO Store'!$A:$A,'MO Store'!G:G,,0)</f>
        <v>Susu Leong</v>
      </c>
      <c r="C122" s="111" t="str">
        <f>_xlfn.XLOOKUP(Table13[[#This Row],[Work UID]],'MO Store'!$A:$A,'MO Store'!B:B,,0)</f>
        <v>Arizona</v>
      </c>
      <c r="D122" s="111" t="str">
        <f>_xlfn.XLOOKUP(Table13[[#This Row],[Home UID]],'MO Store'!$A:$A,'MO Store'!C:C,,0)</f>
        <v>The Groves</v>
      </c>
      <c r="E122" s="111" t="str">
        <f>_xlfn.XLOOKUP(Table13[[#This Row],[Work UID]],'MO Store'!$A:$A,'MO Store'!C:C,,0)</f>
        <v>The Groves</v>
      </c>
      <c r="F122" s="111" t="s">
        <v>1650</v>
      </c>
      <c r="G122" s="111">
        <v>211579</v>
      </c>
      <c r="H122" s="111">
        <v>211579</v>
      </c>
      <c r="I122" s="111" t="s">
        <v>1011</v>
      </c>
      <c r="J122" s="111" t="s">
        <v>2024</v>
      </c>
      <c r="K122" s="112">
        <v>46036</v>
      </c>
      <c r="L122" s="84">
        <v>0</v>
      </c>
      <c r="M122" s="70">
        <v>0</v>
      </c>
      <c r="N122" s="70">
        <v>0</v>
      </c>
      <c r="O122" s="70">
        <v>0</v>
      </c>
      <c r="P122" s="70">
        <f t="shared" si="5"/>
        <v>0</v>
      </c>
      <c r="Q122" s="70">
        <v>0</v>
      </c>
      <c r="R122" s="70">
        <v>0</v>
      </c>
      <c r="S122" s="72">
        <f t="shared" si="6"/>
        <v>0</v>
      </c>
      <c r="T122" s="110">
        <v>22</v>
      </c>
      <c r="U122" s="111">
        <v>6.53</v>
      </c>
      <c r="V122" s="111">
        <v>0</v>
      </c>
      <c r="W122" s="111">
        <v>0</v>
      </c>
      <c r="X122" s="111">
        <f t="shared" si="7"/>
        <v>6.53</v>
      </c>
      <c r="Y122" s="111">
        <v>0</v>
      </c>
      <c r="Z122" s="111">
        <v>0</v>
      </c>
      <c r="AA122" s="113">
        <f t="shared" si="8"/>
        <v>0</v>
      </c>
    </row>
    <row r="123" spans="1:27" ht="15.75" thickBot="1" x14ac:dyDescent="0.3">
      <c r="A123" s="110" t="str">
        <f>_xlfn.XLOOKUP(Table13[[#This Row],[Work UID]],'MO Store'!$A:$A,'MO Store'!F:F,,0)</f>
        <v>Romio Hamdar</v>
      </c>
      <c r="B123" s="110" t="str">
        <f>_xlfn.XLOOKUP(Table13[[#This Row],[Work UID]],'MO Store'!$A:$A,'MO Store'!G:G,,0)</f>
        <v>Carlos Ayala-Level Up</v>
      </c>
      <c r="C123" s="111" t="str">
        <f>_xlfn.XLOOKUP(Table13[[#This Row],[Work UID]],'MO Store'!$A:$A,'MO Store'!B:B,,0)</f>
        <v>Houston South West</v>
      </c>
      <c r="D123" s="111" t="str">
        <f>_xlfn.XLOOKUP(Table13[[#This Row],[Home UID]],'MO Store'!$A:$A,'MO Store'!C:C,,0)</f>
        <v>The Grid</v>
      </c>
      <c r="E123" s="111" t="str">
        <f>_xlfn.XLOOKUP(Table13[[#This Row],[Work UID]],'MO Store'!$A:$A,'MO Store'!C:C,,0)</f>
        <v>The Grid</v>
      </c>
      <c r="F123" s="111" t="s">
        <v>1651</v>
      </c>
      <c r="G123" s="111">
        <v>209858</v>
      </c>
      <c r="H123" s="111">
        <v>209858</v>
      </c>
      <c r="I123" s="111" t="s">
        <v>1009</v>
      </c>
      <c r="J123" s="111" t="s">
        <v>2025</v>
      </c>
      <c r="K123" s="112">
        <v>46036</v>
      </c>
      <c r="L123" s="84">
        <v>28</v>
      </c>
      <c r="M123" s="70">
        <v>8.65</v>
      </c>
      <c r="N123" s="70">
        <v>0</v>
      </c>
      <c r="O123" s="70">
        <v>0</v>
      </c>
      <c r="P123" s="70">
        <f t="shared" si="5"/>
        <v>8.65</v>
      </c>
      <c r="Q123" s="70">
        <v>0</v>
      </c>
      <c r="R123" s="70">
        <v>0</v>
      </c>
      <c r="S123" s="72">
        <f t="shared" si="6"/>
        <v>0</v>
      </c>
      <c r="T123" s="110">
        <v>46</v>
      </c>
      <c r="U123" s="111">
        <v>15.469999999999999</v>
      </c>
      <c r="V123" s="111">
        <v>0</v>
      </c>
      <c r="W123" s="111">
        <v>0</v>
      </c>
      <c r="X123" s="111">
        <f t="shared" si="7"/>
        <v>15.469999999999999</v>
      </c>
      <c r="Y123" s="111">
        <v>0</v>
      </c>
      <c r="Z123" s="111">
        <v>0</v>
      </c>
      <c r="AA123" s="113">
        <f t="shared" si="8"/>
        <v>0</v>
      </c>
    </row>
    <row r="124" spans="1:27" ht="15.75" thickBot="1" x14ac:dyDescent="0.3">
      <c r="A124" s="110" t="str">
        <f>_xlfn.XLOOKUP(Table13[[#This Row],[Work UID]],'MO Store'!$A:$A,'MO Store'!F:F,,0)</f>
        <v>Romio Hamdar</v>
      </c>
      <c r="B124" s="110" t="str">
        <f>_xlfn.XLOOKUP(Table13[[#This Row],[Work UID]],'MO Store'!$A:$A,'MO Store'!G:G,,0)</f>
        <v>Isreal Gomez- Level Up</v>
      </c>
      <c r="C124" s="111" t="str">
        <f>_xlfn.XLOOKUP(Table13[[#This Row],[Work UID]],'MO Store'!$A:$A,'MO Store'!B:B,,0)</f>
        <v>Houston East</v>
      </c>
      <c r="D124" s="111" t="str">
        <f>_xlfn.XLOOKUP(Table13[[#This Row],[Home UID]],'MO Store'!$A:$A,'MO Store'!C:C,,0)</f>
        <v>Falls Creek Humble</v>
      </c>
      <c r="E124" s="111" t="str">
        <f>_xlfn.XLOOKUP(Table13[[#This Row],[Work UID]],'MO Store'!$A:$A,'MO Store'!C:C,,0)</f>
        <v>Falls Creek Humble</v>
      </c>
      <c r="F124" s="111" t="s">
        <v>1652</v>
      </c>
      <c r="G124" s="111">
        <v>176028</v>
      </c>
      <c r="H124" s="111">
        <v>176028</v>
      </c>
      <c r="I124" s="111" t="s">
        <v>805</v>
      </c>
      <c r="J124" s="111" t="s">
        <v>2026</v>
      </c>
      <c r="K124" s="112">
        <v>45826</v>
      </c>
      <c r="L124" s="84">
        <v>0</v>
      </c>
      <c r="M124" s="70">
        <v>0</v>
      </c>
      <c r="N124" s="70">
        <v>0</v>
      </c>
      <c r="O124" s="70">
        <v>0</v>
      </c>
      <c r="P124" s="70">
        <f t="shared" si="5"/>
        <v>0</v>
      </c>
      <c r="Q124" s="70">
        <v>0</v>
      </c>
      <c r="R124" s="70">
        <v>0</v>
      </c>
      <c r="S124" s="72">
        <f t="shared" si="6"/>
        <v>0</v>
      </c>
      <c r="T124" s="110">
        <v>0</v>
      </c>
      <c r="U124" s="111">
        <v>6.08</v>
      </c>
      <c r="V124" s="111">
        <v>0</v>
      </c>
      <c r="W124" s="111">
        <v>0</v>
      </c>
      <c r="X124" s="111">
        <f t="shared" si="7"/>
        <v>6.08</v>
      </c>
      <c r="Y124" s="111">
        <v>0</v>
      </c>
      <c r="Z124" s="111">
        <v>0</v>
      </c>
      <c r="AA124" s="113">
        <f t="shared" si="8"/>
        <v>0</v>
      </c>
    </row>
    <row r="125" spans="1:27" ht="15.75" thickBot="1" x14ac:dyDescent="0.3">
      <c r="A125" s="110" t="str">
        <f>_xlfn.XLOOKUP(Table13[[#This Row],[Work UID]],'MO Store'!$A:$A,'MO Store'!F:F,,0)</f>
        <v>Romio Hamdar</v>
      </c>
      <c r="B125" s="110" t="str">
        <f>_xlfn.XLOOKUP(Table13[[#This Row],[Work UID]],'MO Store'!$A:$A,'MO Store'!G:G,,0)</f>
        <v>Carlos Ayala-Level Up</v>
      </c>
      <c r="C125" s="111" t="str">
        <f>_xlfn.XLOOKUP(Table13[[#This Row],[Work UID]],'MO Store'!$A:$A,'MO Store'!B:B,,0)</f>
        <v>Houston South West</v>
      </c>
      <c r="D125" s="111" t="str">
        <f>_xlfn.XLOOKUP(Table13[[#This Row],[Home UID]],'MO Store'!$A:$A,'MO Store'!C:C,,0)</f>
        <v>Falls Creek Humble</v>
      </c>
      <c r="E125" s="111" t="str">
        <f>_xlfn.XLOOKUP(Table13[[#This Row],[Work UID]],'MO Store'!$A:$A,'MO Store'!C:C,,0)</f>
        <v>Little York Rd</v>
      </c>
      <c r="F125" s="111" t="s">
        <v>1653</v>
      </c>
      <c r="G125" s="111">
        <v>176028</v>
      </c>
      <c r="H125" s="111">
        <v>217138</v>
      </c>
      <c r="I125" s="111" t="s">
        <v>805</v>
      </c>
      <c r="J125" s="111" t="s">
        <v>2026</v>
      </c>
      <c r="K125" s="112">
        <v>45826</v>
      </c>
      <c r="L125" s="84">
        <v>0</v>
      </c>
      <c r="M125" s="70">
        <v>17.73</v>
      </c>
      <c r="N125" s="70">
        <v>0</v>
      </c>
      <c r="O125" s="70">
        <v>0</v>
      </c>
      <c r="P125" s="70">
        <f t="shared" si="5"/>
        <v>17.73</v>
      </c>
      <c r="Q125" s="70">
        <v>0</v>
      </c>
      <c r="R125" s="70">
        <v>0</v>
      </c>
      <c r="S125" s="72">
        <f t="shared" si="6"/>
        <v>0</v>
      </c>
      <c r="T125" s="110">
        <v>0</v>
      </c>
      <c r="U125" s="111">
        <v>27.66</v>
      </c>
      <c r="V125" s="111">
        <v>0</v>
      </c>
      <c r="W125" s="111">
        <v>0</v>
      </c>
      <c r="X125" s="111">
        <f t="shared" si="7"/>
        <v>27.66</v>
      </c>
      <c r="Y125" s="111">
        <v>0</v>
      </c>
      <c r="Z125" s="111">
        <v>0</v>
      </c>
      <c r="AA125" s="113">
        <f t="shared" si="8"/>
        <v>0</v>
      </c>
    </row>
    <row r="126" spans="1:27" ht="15.75" thickBot="1" x14ac:dyDescent="0.3">
      <c r="A126" s="110" t="str">
        <f>_xlfn.XLOOKUP(Table13[[#This Row],[Work UID]],'MO Store'!$A:$A,'MO Store'!F:F,,0)</f>
        <v>Romio Hamdar</v>
      </c>
      <c r="B126" s="110" t="str">
        <f>_xlfn.XLOOKUP(Table13[[#This Row],[Work UID]],'MO Store'!$A:$A,'MO Store'!G:G,,0)</f>
        <v>Veronica Ramos</v>
      </c>
      <c r="C126" s="111" t="str">
        <f>_xlfn.XLOOKUP(Table13[[#This Row],[Work UID]],'MO Store'!$A:$A,'MO Store'!B:B,,0)</f>
        <v>San Antonio/Laredo</v>
      </c>
      <c r="D126" s="111" t="str">
        <f>_xlfn.XLOOKUP(Table13[[#This Row],[Home UID]],'MO Store'!$A:$A,'MO Store'!C:C,,0)</f>
        <v>EAGLE PASS</v>
      </c>
      <c r="E126" s="111" t="str">
        <f>_xlfn.XLOOKUP(Table13[[#This Row],[Work UID]],'MO Store'!$A:$A,'MO Store'!C:C,,0)</f>
        <v>EAGLE PASS</v>
      </c>
      <c r="F126" s="111" t="s">
        <v>1654</v>
      </c>
      <c r="G126" s="111">
        <v>207753</v>
      </c>
      <c r="H126" s="111">
        <v>207753</v>
      </c>
      <c r="I126" s="111" t="s">
        <v>448</v>
      </c>
      <c r="J126" s="111" t="s">
        <v>2027</v>
      </c>
      <c r="K126" s="112">
        <v>45453</v>
      </c>
      <c r="L126" s="84">
        <v>36</v>
      </c>
      <c r="M126" s="70">
        <v>35.340000000000003</v>
      </c>
      <c r="N126" s="70">
        <v>0</v>
      </c>
      <c r="O126" s="70">
        <v>0</v>
      </c>
      <c r="P126" s="70">
        <f t="shared" si="5"/>
        <v>35.340000000000003</v>
      </c>
      <c r="Q126" s="70">
        <v>0</v>
      </c>
      <c r="R126" s="70">
        <v>0</v>
      </c>
      <c r="S126" s="72">
        <f t="shared" si="6"/>
        <v>0</v>
      </c>
      <c r="T126" s="110">
        <v>41</v>
      </c>
      <c r="U126" s="111">
        <v>37.18</v>
      </c>
      <c r="V126" s="111">
        <v>0</v>
      </c>
      <c r="W126" s="111">
        <v>0</v>
      </c>
      <c r="X126" s="111">
        <f t="shared" si="7"/>
        <v>37.18</v>
      </c>
      <c r="Y126" s="111">
        <v>0</v>
      </c>
      <c r="Z126" s="111">
        <v>0</v>
      </c>
      <c r="AA126" s="113">
        <f t="shared" si="8"/>
        <v>0</v>
      </c>
    </row>
    <row r="127" spans="1:27" ht="15.75" thickBot="1" x14ac:dyDescent="0.3">
      <c r="A127" s="110" t="str">
        <f>_xlfn.XLOOKUP(Table13[[#This Row],[Work UID]],'MO Store'!$A:$A,'MO Store'!F:F,,0)</f>
        <v>Romio Hamdar</v>
      </c>
      <c r="B127" s="110" t="str">
        <f>_xlfn.XLOOKUP(Table13[[#This Row],[Work UID]],'MO Store'!$A:$A,'MO Store'!G:G,,0)</f>
        <v>Veronica Ramos</v>
      </c>
      <c r="C127" s="111" t="str">
        <f>_xlfn.XLOOKUP(Table13[[#This Row],[Work UID]],'MO Store'!$A:$A,'MO Store'!B:B,,0)</f>
        <v>San Antonio/Laredo</v>
      </c>
      <c r="D127" s="111" t="str">
        <f>_xlfn.XLOOKUP(Table13[[#This Row],[Home UID]],'MO Store'!$A:$A,'MO Store'!C:C,,0)</f>
        <v>Laredo Crossing</v>
      </c>
      <c r="E127" s="111" t="str">
        <f>_xlfn.XLOOKUP(Table13[[#This Row],[Work UID]],'MO Store'!$A:$A,'MO Store'!C:C,,0)</f>
        <v>Laredo Crossing</v>
      </c>
      <c r="F127" s="111" t="s">
        <v>1655</v>
      </c>
      <c r="G127" s="111">
        <v>174067</v>
      </c>
      <c r="H127" s="111">
        <v>174067</v>
      </c>
      <c r="I127" s="111" t="s">
        <v>880</v>
      </c>
      <c r="J127" s="111" t="s">
        <v>2028</v>
      </c>
      <c r="K127" s="112">
        <v>45922</v>
      </c>
      <c r="L127" s="84">
        <v>28</v>
      </c>
      <c r="M127" s="70">
        <v>27.18</v>
      </c>
      <c r="N127" s="70">
        <v>0</v>
      </c>
      <c r="O127" s="70">
        <v>0</v>
      </c>
      <c r="P127" s="70">
        <f t="shared" si="5"/>
        <v>27.18</v>
      </c>
      <c r="Q127" s="70">
        <v>0</v>
      </c>
      <c r="R127" s="70">
        <v>0</v>
      </c>
      <c r="S127" s="72">
        <f t="shared" si="6"/>
        <v>0</v>
      </c>
      <c r="T127" s="110">
        <v>39</v>
      </c>
      <c r="U127" s="111">
        <v>35.82</v>
      </c>
      <c r="V127" s="111">
        <v>0</v>
      </c>
      <c r="W127" s="111">
        <v>0</v>
      </c>
      <c r="X127" s="111">
        <f t="shared" si="7"/>
        <v>35.82</v>
      </c>
      <c r="Y127" s="111">
        <v>0</v>
      </c>
      <c r="Z127" s="111">
        <v>0</v>
      </c>
      <c r="AA127" s="113">
        <f t="shared" si="8"/>
        <v>0</v>
      </c>
    </row>
    <row r="128" spans="1:27" ht="15.75" thickBot="1" x14ac:dyDescent="0.3">
      <c r="A128" s="110" t="str">
        <f>_xlfn.XLOOKUP(Table13[[#This Row],[Work UID]],'MO Store'!$A:$A,'MO Store'!F:F,,0)</f>
        <v>Romio Hamdar</v>
      </c>
      <c r="B128" s="110" t="str">
        <f>_xlfn.XLOOKUP(Table13[[#This Row],[Work UID]],'MO Store'!$A:$A,'MO Store'!G:G,,0)</f>
        <v>Suhail Ishaq</v>
      </c>
      <c r="C128" s="111" t="str">
        <f>_xlfn.XLOOKUP(Table13[[#This Row],[Work UID]],'MO Store'!$A:$A,'MO Store'!B:B,,0)</f>
        <v>Houston North East</v>
      </c>
      <c r="D128" s="111" t="str">
        <f>_xlfn.XLOOKUP(Table13[[#This Row],[Home UID]],'MO Store'!$A:$A,'MO Store'!C:C,,0)</f>
        <v>Ponderosa Forest</v>
      </c>
      <c r="E128" s="111" t="str">
        <f>_xlfn.XLOOKUP(Table13[[#This Row],[Work UID]],'MO Store'!$A:$A,'MO Store'!C:C,,0)</f>
        <v>Ponderosa Forest</v>
      </c>
      <c r="F128" s="111" t="s">
        <v>1656</v>
      </c>
      <c r="G128" s="111">
        <v>209868</v>
      </c>
      <c r="H128" s="111">
        <v>209868</v>
      </c>
      <c r="I128" s="111" t="s">
        <v>963</v>
      </c>
      <c r="J128" s="111" t="s">
        <v>2029</v>
      </c>
      <c r="K128" s="112">
        <v>45992</v>
      </c>
      <c r="L128" s="84">
        <v>31</v>
      </c>
      <c r="M128" s="70">
        <v>33.159999999999997</v>
      </c>
      <c r="N128" s="70">
        <v>0</v>
      </c>
      <c r="O128" s="70">
        <v>0</v>
      </c>
      <c r="P128" s="70">
        <f t="shared" si="5"/>
        <v>33.159999999999997</v>
      </c>
      <c r="Q128" s="70">
        <v>0</v>
      </c>
      <c r="R128" s="70">
        <v>0</v>
      </c>
      <c r="S128" s="72">
        <f t="shared" si="6"/>
        <v>0</v>
      </c>
      <c r="T128" s="110">
        <v>27</v>
      </c>
      <c r="U128" s="111">
        <v>17.2</v>
      </c>
      <c r="V128" s="111">
        <v>0</v>
      </c>
      <c r="W128" s="111">
        <v>0</v>
      </c>
      <c r="X128" s="111">
        <f t="shared" si="7"/>
        <v>17.2</v>
      </c>
      <c r="Y128" s="111">
        <v>0</v>
      </c>
      <c r="Z128" s="111">
        <v>0</v>
      </c>
      <c r="AA128" s="113">
        <f t="shared" si="8"/>
        <v>0</v>
      </c>
    </row>
    <row r="129" spans="1:27" ht="15.75" thickBot="1" x14ac:dyDescent="0.3">
      <c r="A129" s="110" t="str">
        <f>_xlfn.XLOOKUP(Table13[[#This Row],[Work UID]],'MO Store'!$A:$A,'MO Store'!F:F,,0)</f>
        <v>No SD</v>
      </c>
      <c r="B129" s="110" t="str">
        <f>_xlfn.XLOOKUP(Table13[[#This Row],[Work UID]],'MO Store'!$A:$A,'MO Store'!G:G,,0)</f>
        <v>Jayme Roraff</v>
      </c>
      <c r="C129" s="111" t="str">
        <f>_xlfn.XLOOKUP(Table13[[#This Row],[Work UID]],'MO Store'!$A:$A,'MO Store'!B:B,,0)</f>
        <v>Wisconsin West</v>
      </c>
      <c r="D129" s="111" t="str">
        <f>_xlfn.XLOOKUP(Table13[[#This Row],[Home UID]],'MO Store'!$A:$A,'MO Store'!C:C,,0)</f>
        <v>Sterling</v>
      </c>
      <c r="E129" s="111" t="str">
        <f>_xlfn.XLOOKUP(Table13[[#This Row],[Work UID]],'MO Store'!$A:$A,'MO Store'!C:C,,0)</f>
        <v>Sterling</v>
      </c>
      <c r="F129" s="111" t="s">
        <v>1657</v>
      </c>
      <c r="G129" s="111">
        <v>236188</v>
      </c>
      <c r="H129" s="111">
        <v>236188</v>
      </c>
      <c r="I129" s="111" t="s">
        <v>890</v>
      </c>
      <c r="J129" s="111" t="s">
        <v>2030</v>
      </c>
      <c r="K129" s="112">
        <v>45931</v>
      </c>
      <c r="L129" s="84">
        <v>30.5</v>
      </c>
      <c r="M129" s="70">
        <v>31.440000000000005</v>
      </c>
      <c r="N129" s="70">
        <v>0</v>
      </c>
      <c r="O129" s="70">
        <v>0</v>
      </c>
      <c r="P129" s="70">
        <f t="shared" si="5"/>
        <v>31.440000000000005</v>
      </c>
      <c r="Q129" s="70">
        <v>0</v>
      </c>
      <c r="R129" s="70">
        <v>0</v>
      </c>
      <c r="S129" s="72">
        <f t="shared" si="6"/>
        <v>0</v>
      </c>
      <c r="T129" s="110">
        <v>37.75</v>
      </c>
      <c r="U129" s="111">
        <v>38.119999999999997</v>
      </c>
      <c r="V129" s="111">
        <v>0</v>
      </c>
      <c r="W129" s="111">
        <v>0</v>
      </c>
      <c r="X129" s="111">
        <f t="shared" si="7"/>
        <v>38.119999999999997</v>
      </c>
      <c r="Y129" s="111">
        <v>0</v>
      </c>
      <c r="Z129" s="111">
        <v>0</v>
      </c>
      <c r="AA129" s="113">
        <f t="shared" si="8"/>
        <v>0</v>
      </c>
    </row>
    <row r="130" spans="1:27" ht="15.75" thickBot="1" x14ac:dyDescent="0.3">
      <c r="A130" s="110" t="str">
        <f>_xlfn.XLOOKUP(Table13[[#This Row],[Work UID]],'MO Store'!$A:$A,'MO Store'!F:F,,0)</f>
        <v>Romio Hamdar</v>
      </c>
      <c r="B130" s="110" t="str">
        <f>_xlfn.XLOOKUP(Table13[[#This Row],[Work UID]],'MO Store'!$A:$A,'MO Store'!G:G,,0)</f>
        <v>Veronica Ramos</v>
      </c>
      <c r="C130" s="111" t="str">
        <f>_xlfn.XLOOKUP(Table13[[#This Row],[Work UID]],'MO Store'!$A:$A,'MO Store'!B:B,,0)</f>
        <v>San Antonio/Laredo</v>
      </c>
      <c r="D130" s="111" t="str">
        <f>_xlfn.XLOOKUP(Table13[[#This Row],[Home UID]],'MO Store'!$A:$A,'MO Store'!C:C,,0)</f>
        <v>Laredo- Bob Bullock</v>
      </c>
      <c r="E130" s="111" t="str">
        <f>_xlfn.XLOOKUP(Table13[[#This Row],[Work UID]],'MO Store'!$A:$A,'MO Store'!C:C,,0)</f>
        <v>Laredo- Bob Bullock</v>
      </c>
      <c r="F130" s="111" t="s">
        <v>1658</v>
      </c>
      <c r="G130" s="111">
        <v>164638</v>
      </c>
      <c r="H130" s="111">
        <v>164638</v>
      </c>
      <c r="I130" s="111" t="s">
        <v>660</v>
      </c>
      <c r="J130" s="111" t="s">
        <v>2031</v>
      </c>
      <c r="K130" s="112">
        <v>45915</v>
      </c>
      <c r="L130" s="84">
        <v>28.75</v>
      </c>
      <c r="M130" s="70">
        <v>30.899999999999995</v>
      </c>
      <c r="N130" s="70">
        <v>0</v>
      </c>
      <c r="O130" s="70">
        <v>0</v>
      </c>
      <c r="P130" s="70">
        <f t="shared" si="5"/>
        <v>30.899999999999995</v>
      </c>
      <c r="Q130" s="70">
        <v>0</v>
      </c>
      <c r="R130" s="70">
        <v>0</v>
      </c>
      <c r="S130" s="72">
        <f t="shared" si="6"/>
        <v>0</v>
      </c>
      <c r="T130" s="110">
        <v>30</v>
      </c>
      <c r="U130" s="111">
        <v>30.83</v>
      </c>
      <c r="V130" s="111">
        <v>0</v>
      </c>
      <c r="W130" s="111">
        <v>0</v>
      </c>
      <c r="X130" s="111">
        <f t="shared" si="7"/>
        <v>30.83</v>
      </c>
      <c r="Y130" s="111">
        <v>0</v>
      </c>
      <c r="Z130" s="111">
        <v>0</v>
      </c>
      <c r="AA130" s="113">
        <f t="shared" si="8"/>
        <v>0</v>
      </c>
    </row>
    <row r="131" spans="1:27" ht="15.75" thickBot="1" x14ac:dyDescent="0.3">
      <c r="A131" s="110" t="str">
        <f>_xlfn.XLOOKUP(Table13[[#This Row],[Work UID]],'MO Store'!$A:$A,'MO Store'!F:F,,0)</f>
        <v>Romio Hamdar</v>
      </c>
      <c r="B131" s="110" t="str">
        <f>_xlfn.XLOOKUP(Table13[[#This Row],[Work UID]],'MO Store'!$A:$A,'MO Store'!G:G,,0)</f>
        <v>Veronica Ramos</v>
      </c>
      <c r="C131" s="111" t="str">
        <f>_xlfn.XLOOKUP(Table13[[#This Row],[Work UID]],'MO Store'!$A:$A,'MO Store'!B:B,,0)</f>
        <v>San Antonio/Laredo</v>
      </c>
      <c r="D131" s="111" t="str">
        <f>_xlfn.XLOOKUP(Table13[[#This Row],[Home UID]],'MO Store'!$A:$A,'MO Store'!C:C,,0)</f>
        <v>Laredo Crossing</v>
      </c>
      <c r="E131" s="111" t="str">
        <f>_xlfn.XLOOKUP(Table13[[#This Row],[Work UID]],'MO Store'!$A:$A,'MO Store'!C:C,,0)</f>
        <v>Laredo Crossing</v>
      </c>
      <c r="F131" s="111" t="s">
        <v>1659</v>
      </c>
      <c r="G131" s="111">
        <v>174067</v>
      </c>
      <c r="H131" s="111">
        <v>174067</v>
      </c>
      <c r="I131" s="111" t="s">
        <v>1461</v>
      </c>
      <c r="J131" s="111" t="s">
        <v>2032</v>
      </c>
      <c r="K131" s="112">
        <v>44627</v>
      </c>
      <c r="L131" s="84">
        <v>0</v>
      </c>
      <c r="M131" s="70">
        <v>0</v>
      </c>
      <c r="N131" s="70">
        <v>0</v>
      </c>
      <c r="O131" s="70">
        <v>0</v>
      </c>
      <c r="P131" s="70">
        <f t="shared" si="5"/>
        <v>0</v>
      </c>
      <c r="Q131" s="70">
        <v>0</v>
      </c>
      <c r="R131" s="70">
        <v>0</v>
      </c>
      <c r="S131" s="72">
        <f t="shared" si="6"/>
        <v>0</v>
      </c>
      <c r="T131" s="110">
        <v>0</v>
      </c>
      <c r="U131" s="111">
        <v>0</v>
      </c>
      <c r="V131" s="111">
        <v>0</v>
      </c>
      <c r="W131" s="111">
        <v>0</v>
      </c>
      <c r="X131" s="111">
        <f t="shared" si="7"/>
        <v>0</v>
      </c>
      <c r="Y131" s="111">
        <v>0</v>
      </c>
      <c r="Z131" s="111">
        <v>0</v>
      </c>
      <c r="AA131" s="113">
        <f t="shared" si="8"/>
        <v>0</v>
      </c>
    </row>
    <row r="132" spans="1:27" ht="15.75" thickBot="1" x14ac:dyDescent="0.3">
      <c r="A132" s="110" t="str">
        <f>_xlfn.XLOOKUP(Table13[[#This Row],[Work UID]],'MO Store'!$A:$A,'MO Store'!F:F,,0)</f>
        <v>No SD</v>
      </c>
      <c r="B132" s="110" t="str">
        <f>_xlfn.XLOOKUP(Table13[[#This Row],[Work UID]],'MO Store'!$A:$A,'MO Store'!G:G,,0)</f>
        <v>North Carolina Market - No TM</v>
      </c>
      <c r="C132" s="111" t="str">
        <f>_xlfn.XLOOKUP(Table13[[#This Row],[Work UID]],'MO Store'!$A:$A,'MO Store'!B:B,,0)</f>
        <v>North Carolina</v>
      </c>
      <c r="D132" s="111" t="str">
        <f>_xlfn.XLOOKUP(Table13[[#This Row],[Home UID]],'MO Store'!$A:$A,'MO Store'!C:C,,0)</f>
        <v>Durham</v>
      </c>
      <c r="E132" s="111" t="str">
        <f>_xlfn.XLOOKUP(Table13[[#This Row],[Work UID]],'MO Store'!$A:$A,'MO Store'!C:C,,0)</f>
        <v>Durham</v>
      </c>
      <c r="F132" s="111" t="s">
        <v>1660</v>
      </c>
      <c r="G132" s="111">
        <v>216129</v>
      </c>
      <c r="H132" s="111">
        <v>216129</v>
      </c>
      <c r="I132" s="111" t="s">
        <v>480</v>
      </c>
      <c r="J132" s="111" t="s">
        <v>2033</v>
      </c>
      <c r="K132" s="112">
        <v>45457</v>
      </c>
      <c r="L132" s="84">
        <v>34</v>
      </c>
      <c r="M132" s="70">
        <v>38.83</v>
      </c>
      <c r="N132" s="70">
        <v>0</v>
      </c>
      <c r="O132" s="70">
        <v>0</v>
      </c>
      <c r="P132" s="70">
        <f t="shared" si="5"/>
        <v>38.83</v>
      </c>
      <c r="Q132" s="70">
        <v>0</v>
      </c>
      <c r="R132" s="70">
        <v>0</v>
      </c>
      <c r="S132" s="72">
        <f t="shared" si="6"/>
        <v>0</v>
      </c>
      <c r="T132" s="110">
        <v>27</v>
      </c>
      <c r="U132" s="111">
        <v>25.11</v>
      </c>
      <c r="V132" s="111">
        <v>0</v>
      </c>
      <c r="W132" s="111">
        <v>0</v>
      </c>
      <c r="X132" s="111">
        <f t="shared" si="7"/>
        <v>25.11</v>
      </c>
      <c r="Y132" s="111">
        <v>0</v>
      </c>
      <c r="Z132" s="111">
        <v>0</v>
      </c>
      <c r="AA132" s="113">
        <f t="shared" si="8"/>
        <v>0</v>
      </c>
    </row>
    <row r="133" spans="1:27" ht="15.75" thickBot="1" x14ac:dyDescent="0.3">
      <c r="A133" s="110" t="str">
        <f>_xlfn.XLOOKUP(Table13[[#This Row],[Work UID]],'MO Store'!$A:$A,'MO Store'!F:F,,0)</f>
        <v>No SD</v>
      </c>
      <c r="B133" s="110" t="str">
        <f>_xlfn.XLOOKUP(Table13[[#This Row],[Work UID]],'MO Store'!$A:$A,'MO Store'!G:G,,0)</f>
        <v>Jayme Roraff</v>
      </c>
      <c r="C133" s="111" t="str">
        <f>_xlfn.XLOOKUP(Table13[[#This Row],[Work UID]],'MO Store'!$A:$A,'MO Store'!B:B,,0)</f>
        <v>Wisconsin East</v>
      </c>
      <c r="D133" s="111" t="str">
        <f>_xlfn.XLOOKUP(Table13[[#This Row],[Home UID]],'MO Store'!$A:$A,'MO Store'!C:C,,0)</f>
        <v>FOND DU LAC</v>
      </c>
      <c r="E133" s="111" t="str">
        <f>_xlfn.XLOOKUP(Table13[[#This Row],[Work UID]],'MO Store'!$A:$A,'MO Store'!C:C,,0)</f>
        <v>FOND DU LAC</v>
      </c>
      <c r="F133" s="111" t="s">
        <v>1661</v>
      </c>
      <c r="G133" s="111">
        <v>211318</v>
      </c>
      <c r="H133" s="111">
        <v>211318</v>
      </c>
      <c r="I133" s="111" t="s">
        <v>1090</v>
      </c>
      <c r="J133" s="111" t="s">
        <v>2034</v>
      </c>
      <c r="K133" s="112">
        <v>45918</v>
      </c>
      <c r="L133" s="84">
        <v>0</v>
      </c>
      <c r="M133" s="70">
        <v>0</v>
      </c>
      <c r="N133" s="70">
        <v>0</v>
      </c>
      <c r="O133" s="70">
        <v>0</v>
      </c>
      <c r="P133" s="70">
        <f t="shared" si="5"/>
        <v>0</v>
      </c>
      <c r="Q133" s="70">
        <v>0</v>
      </c>
      <c r="R133" s="70">
        <v>0</v>
      </c>
      <c r="S133" s="72">
        <f t="shared" si="6"/>
        <v>0</v>
      </c>
      <c r="T133" s="110">
        <v>28</v>
      </c>
      <c r="U133" s="111">
        <v>8.3000000000000007</v>
      </c>
      <c r="V133" s="111">
        <v>0</v>
      </c>
      <c r="W133" s="111">
        <v>0</v>
      </c>
      <c r="X133" s="111">
        <f t="shared" si="7"/>
        <v>8.3000000000000007</v>
      </c>
      <c r="Y133" s="111">
        <v>0</v>
      </c>
      <c r="Z133" s="111">
        <v>0</v>
      </c>
      <c r="AA133" s="113">
        <f t="shared" si="8"/>
        <v>0</v>
      </c>
    </row>
    <row r="134" spans="1:27" ht="15.75" thickBot="1" x14ac:dyDescent="0.3">
      <c r="A134" s="110" t="str">
        <f>_xlfn.XLOOKUP(Table13[[#This Row],[Work UID]],'MO Store'!$A:$A,'MO Store'!F:F,,0)</f>
        <v>Romio Hamdar</v>
      </c>
      <c r="B134" s="110" t="str">
        <f>_xlfn.XLOOKUP(Table13[[#This Row],[Work UID]],'MO Store'!$A:$A,'MO Store'!G:G,,0)</f>
        <v>Veronica Ramos</v>
      </c>
      <c r="C134" s="111" t="str">
        <f>_xlfn.XLOOKUP(Table13[[#This Row],[Work UID]],'MO Store'!$A:$A,'MO Store'!B:B,,0)</f>
        <v>San Antonio/Laredo</v>
      </c>
      <c r="D134" s="111" t="str">
        <f>_xlfn.XLOOKUP(Table13[[#This Row],[Home UID]],'MO Store'!$A:$A,'MO Store'!C:C,,0)</f>
        <v>Wurzbach Road</v>
      </c>
      <c r="E134" s="111" t="str">
        <f>_xlfn.XLOOKUP(Table13[[#This Row],[Work UID]],'MO Store'!$A:$A,'MO Store'!C:C,,0)</f>
        <v>Wurzbach Road</v>
      </c>
      <c r="F134" s="111" t="s">
        <v>1662</v>
      </c>
      <c r="G134" s="111">
        <v>215745</v>
      </c>
      <c r="H134" s="111">
        <v>215745</v>
      </c>
      <c r="I134" s="111" t="s">
        <v>680</v>
      </c>
      <c r="J134" s="111" t="s">
        <v>2035</v>
      </c>
      <c r="K134" s="112">
        <v>45645</v>
      </c>
      <c r="L134" s="84">
        <v>43.16</v>
      </c>
      <c r="M134" s="70">
        <v>38.72</v>
      </c>
      <c r="N134" s="70">
        <v>0</v>
      </c>
      <c r="O134" s="70">
        <v>0</v>
      </c>
      <c r="P134" s="70">
        <f t="shared" si="5"/>
        <v>38.72</v>
      </c>
      <c r="Q134" s="70">
        <v>0</v>
      </c>
      <c r="R134" s="70">
        <v>0</v>
      </c>
      <c r="S134" s="72">
        <f t="shared" si="6"/>
        <v>0</v>
      </c>
      <c r="T134" s="110">
        <v>42.83</v>
      </c>
      <c r="U134" s="111">
        <v>30.119999999999997</v>
      </c>
      <c r="V134" s="111">
        <v>0</v>
      </c>
      <c r="W134" s="111">
        <v>0</v>
      </c>
      <c r="X134" s="111">
        <f t="shared" si="7"/>
        <v>30.119999999999997</v>
      </c>
      <c r="Y134" s="111">
        <v>0</v>
      </c>
      <c r="Z134" s="111">
        <v>0</v>
      </c>
      <c r="AA134" s="113">
        <f t="shared" si="8"/>
        <v>0</v>
      </c>
    </row>
    <row r="135" spans="1:27" ht="15.75" thickBot="1" x14ac:dyDescent="0.3">
      <c r="A135" s="110" t="str">
        <f>_xlfn.XLOOKUP(Table13[[#This Row],[Work UID]],'MO Store'!$A:$A,'MO Store'!F:F,,0)</f>
        <v>No SD</v>
      </c>
      <c r="B135" s="110" t="str">
        <f>_xlfn.XLOOKUP(Table13[[#This Row],[Work UID]],'MO Store'!$A:$A,'MO Store'!G:G,,0)</f>
        <v>Susu Leong</v>
      </c>
      <c r="C135" s="111" t="str">
        <f>_xlfn.XLOOKUP(Table13[[#This Row],[Work UID]],'MO Store'!$A:$A,'MO Store'!B:B,,0)</f>
        <v>Arizona</v>
      </c>
      <c r="D135" s="111" t="str">
        <f>_xlfn.XLOOKUP(Table13[[#This Row],[Home UID]],'MO Store'!$A:$A,'MO Store'!C:C,,0)</f>
        <v>Buffalo Spot</v>
      </c>
      <c r="E135" s="111" t="str">
        <f>_xlfn.XLOOKUP(Table13[[#This Row],[Work UID]],'MO Store'!$A:$A,'MO Store'!C:C,,0)</f>
        <v>Buffalo Spot</v>
      </c>
      <c r="F135" s="111" t="s">
        <v>1663</v>
      </c>
      <c r="G135" s="111">
        <v>178109</v>
      </c>
      <c r="H135" s="111">
        <v>178109</v>
      </c>
      <c r="I135" s="111" t="s">
        <v>975</v>
      </c>
      <c r="J135" s="111" t="s">
        <v>2036</v>
      </c>
      <c r="K135" s="112">
        <v>45989</v>
      </c>
      <c r="L135" s="84">
        <v>28</v>
      </c>
      <c r="M135" s="70">
        <v>23.48</v>
      </c>
      <c r="N135" s="70">
        <v>0</v>
      </c>
      <c r="O135" s="70">
        <v>0</v>
      </c>
      <c r="P135" s="70">
        <f t="shared" si="5"/>
        <v>23.48</v>
      </c>
      <c r="Q135" s="70">
        <v>0</v>
      </c>
      <c r="R135" s="70">
        <v>0</v>
      </c>
      <c r="S135" s="72">
        <f t="shared" si="6"/>
        <v>0</v>
      </c>
      <c r="T135" s="110">
        <v>0</v>
      </c>
      <c r="U135" s="111">
        <v>28.369999999999997</v>
      </c>
      <c r="V135" s="111">
        <v>0</v>
      </c>
      <c r="W135" s="111">
        <v>0</v>
      </c>
      <c r="X135" s="111">
        <f t="shared" si="7"/>
        <v>28.369999999999997</v>
      </c>
      <c r="Y135" s="111">
        <v>0</v>
      </c>
      <c r="Z135" s="111">
        <v>0</v>
      </c>
      <c r="AA135" s="113">
        <f t="shared" si="8"/>
        <v>0</v>
      </c>
    </row>
    <row r="136" spans="1:27" ht="15.75" thickBot="1" x14ac:dyDescent="0.3">
      <c r="A136" s="110" t="str">
        <f>_xlfn.XLOOKUP(Table13[[#This Row],[Work UID]],'MO Store'!$A:$A,'MO Store'!F:F,,0)</f>
        <v>Romio Hamdar</v>
      </c>
      <c r="B136" s="110" t="str">
        <f>_xlfn.XLOOKUP(Table13[[#This Row],[Work UID]],'MO Store'!$A:$A,'MO Store'!G:G,,0)</f>
        <v>Colorado Market - No TM</v>
      </c>
      <c r="C136" s="111" t="str">
        <f>_xlfn.XLOOKUP(Table13[[#This Row],[Work UID]],'MO Store'!$A:$A,'MO Store'!B:B,,0)</f>
        <v>Colorado</v>
      </c>
      <c r="D136" s="111" t="str">
        <f>_xlfn.XLOOKUP(Table13[[#This Row],[Home UID]],'MO Store'!$A:$A,'MO Store'!C:C,,0)</f>
        <v>Fountain MESA ROAD</v>
      </c>
      <c r="E136" s="111" t="str">
        <f>_xlfn.XLOOKUP(Table13[[#This Row],[Work UID]],'MO Store'!$A:$A,'MO Store'!C:C,,0)</f>
        <v>Fountain MESA ROAD</v>
      </c>
      <c r="F136" s="111" t="s">
        <v>1664</v>
      </c>
      <c r="G136" s="111">
        <v>178719</v>
      </c>
      <c r="H136" s="111">
        <v>178719</v>
      </c>
      <c r="I136" s="111" t="s">
        <v>212</v>
      </c>
      <c r="J136" s="111" t="s">
        <v>2037</v>
      </c>
      <c r="K136" s="112">
        <v>44991</v>
      </c>
      <c r="L136" s="84">
        <v>8.5</v>
      </c>
      <c r="M136" s="70">
        <v>13.95</v>
      </c>
      <c r="N136" s="70">
        <v>0</v>
      </c>
      <c r="O136" s="70">
        <v>0</v>
      </c>
      <c r="P136" s="70">
        <f t="shared" si="5"/>
        <v>13.95</v>
      </c>
      <c r="Q136" s="70">
        <v>0</v>
      </c>
      <c r="R136" s="70">
        <v>0</v>
      </c>
      <c r="S136" s="72">
        <f t="shared" si="6"/>
        <v>0</v>
      </c>
      <c r="T136" s="110">
        <v>13</v>
      </c>
      <c r="U136" s="111">
        <v>16.690000000000001</v>
      </c>
      <c r="V136" s="111">
        <v>0</v>
      </c>
      <c r="W136" s="111">
        <v>0</v>
      </c>
      <c r="X136" s="111">
        <f t="shared" si="7"/>
        <v>16.690000000000001</v>
      </c>
      <c r="Y136" s="111">
        <v>0</v>
      </c>
      <c r="Z136" s="111">
        <v>0</v>
      </c>
      <c r="AA136" s="113">
        <f t="shared" si="8"/>
        <v>0</v>
      </c>
    </row>
    <row r="137" spans="1:27" ht="15.75" thickBot="1" x14ac:dyDescent="0.3">
      <c r="A137" s="110" t="str">
        <f>_xlfn.XLOOKUP(Table13[[#This Row],[Work UID]],'MO Store'!$A:$A,'MO Store'!F:F,,0)</f>
        <v>No SD</v>
      </c>
      <c r="B137" s="110" t="str">
        <f>_xlfn.XLOOKUP(Table13[[#This Row],[Work UID]],'MO Store'!$A:$A,'MO Store'!G:G,,0)</f>
        <v>Jayme Roraff</v>
      </c>
      <c r="C137" s="111" t="str">
        <f>_xlfn.XLOOKUP(Table13[[#This Row],[Work UID]],'MO Store'!$A:$A,'MO Store'!B:B,,0)</f>
        <v>Wisconsin West</v>
      </c>
      <c r="D137" s="111" t="str">
        <f>_xlfn.XLOOKUP(Table13[[#This Row],[Home UID]],'MO Store'!$A:$A,'MO Store'!C:C,,0)</f>
        <v>PLOVER</v>
      </c>
      <c r="E137" s="111" t="str">
        <f>_xlfn.XLOOKUP(Table13[[#This Row],[Work UID]],'MO Store'!$A:$A,'MO Store'!C:C,,0)</f>
        <v>PLOVER</v>
      </c>
      <c r="F137" s="111" t="s">
        <v>1665</v>
      </c>
      <c r="G137" s="111">
        <v>207760</v>
      </c>
      <c r="H137" s="111">
        <v>207760</v>
      </c>
      <c r="I137" s="111" t="s">
        <v>1091</v>
      </c>
      <c r="J137" s="111" t="s">
        <v>2038</v>
      </c>
      <c r="K137" s="112">
        <v>45932</v>
      </c>
      <c r="L137" s="84">
        <v>7</v>
      </c>
      <c r="M137" s="70">
        <v>18.18</v>
      </c>
      <c r="N137" s="70">
        <v>0</v>
      </c>
      <c r="O137" s="70">
        <v>0</v>
      </c>
      <c r="P137" s="70">
        <f t="shared" si="5"/>
        <v>18.18</v>
      </c>
      <c r="Q137" s="70">
        <v>0</v>
      </c>
      <c r="R137" s="70">
        <v>0</v>
      </c>
      <c r="S137" s="72">
        <f t="shared" si="6"/>
        <v>0</v>
      </c>
      <c r="T137" s="110">
        <v>15</v>
      </c>
      <c r="U137" s="111">
        <v>13.2</v>
      </c>
      <c r="V137" s="111">
        <v>0</v>
      </c>
      <c r="W137" s="111">
        <v>0</v>
      </c>
      <c r="X137" s="111">
        <f t="shared" si="7"/>
        <v>13.2</v>
      </c>
      <c r="Y137" s="111">
        <v>0</v>
      </c>
      <c r="Z137" s="111">
        <v>0</v>
      </c>
      <c r="AA137" s="113">
        <f t="shared" si="8"/>
        <v>0</v>
      </c>
    </row>
    <row r="138" spans="1:27" ht="15.75" thickBot="1" x14ac:dyDescent="0.3">
      <c r="A138" s="110" t="str">
        <f>_xlfn.XLOOKUP(Table13[[#This Row],[Work UID]],'MO Store'!$A:$A,'MO Store'!F:F,,0)</f>
        <v>No SD</v>
      </c>
      <c r="B138" s="110" t="str">
        <f>_xlfn.XLOOKUP(Table13[[#This Row],[Work UID]],'MO Store'!$A:$A,'MO Store'!G:G,,0)</f>
        <v>Jayme Roraff</v>
      </c>
      <c r="C138" s="111" t="str">
        <f>_xlfn.XLOOKUP(Table13[[#This Row],[Work UID]],'MO Store'!$A:$A,'MO Store'!B:B,,0)</f>
        <v>Wisconsin West</v>
      </c>
      <c r="D138" s="111" t="str">
        <f>_xlfn.XLOOKUP(Table13[[#This Row],[Home UID]],'MO Store'!$A:$A,'MO Store'!C:C,,0)</f>
        <v>PLOVER</v>
      </c>
      <c r="E138" s="111" t="str">
        <f>_xlfn.XLOOKUP(Table13[[#This Row],[Work UID]],'MO Store'!$A:$A,'MO Store'!C:C,,0)</f>
        <v>PLOVER</v>
      </c>
      <c r="F138" s="111" t="s">
        <v>1666</v>
      </c>
      <c r="G138" s="111">
        <v>207760</v>
      </c>
      <c r="H138" s="111">
        <v>207760</v>
      </c>
      <c r="I138" s="111" t="s">
        <v>1363</v>
      </c>
      <c r="J138" s="111" t="s">
        <v>2039</v>
      </c>
      <c r="K138" s="112">
        <v>44433</v>
      </c>
      <c r="L138" s="84">
        <v>0</v>
      </c>
      <c r="M138" s="70">
        <v>0</v>
      </c>
      <c r="N138" s="70">
        <v>0</v>
      </c>
      <c r="O138" s="70">
        <v>0</v>
      </c>
      <c r="P138" s="70">
        <f t="shared" ref="P138:P201" si="9">SUM(M138:O138)</f>
        <v>0</v>
      </c>
      <c r="Q138" s="70">
        <v>0</v>
      </c>
      <c r="R138" s="70">
        <v>0</v>
      </c>
      <c r="S138" s="72">
        <f t="shared" ref="S138:S201" si="10">SUM(Q138:R138)</f>
        <v>0</v>
      </c>
      <c r="T138" s="110">
        <v>0</v>
      </c>
      <c r="U138" s="111">
        <v>0</v>
      </c>
      <c r="V138" s="111">
        <v>0</v>
      </c>
      <c r="W138" s="111">
        <v>0</v>
      </c>
      <c r="X138" s="111">
        <f t="shared" ref="X138:X201" si="11">SUM(U138:W138)</f>
        <v>0</v>
      </c>
      <c r="Y138" s="111">
        <v>0</v>
      </c>
      <c r="Z138" s="111">
        <v>0</v>
      </c>
      <c r="AA138" s="113">
        <f t="shared" ref="AA138:AA201" si="12">SUM(Y138:Z138)</f>
        <v>0</v>
      </c>
    </row>
    <row r="139" spans="1:27" ht="15.75" thickBot="1" x14ac:dyDescent="0.3">
      <c r="A139" s="110" t="str">
        <f>_xlfn.XLOOKUP(Table13[[#This Row],[Work UID]],'MO Store'!$A:$A,'MO Store'!F:F,,0)</f>
        <v>Romio Hamdar</v>
      </c>
      <c r="B139" s="110" t="str">
        <f>_xlfn.XLOOKUP(Table13[[#This Row],[Work UID]],'MO Store'!$A:$A,'MO Store'!G:G,,0)</f>
        <v>Suhail Ishaq</v>
      </c>
      <c r="C139" s="111" t="str">
        <f>_xlfn.XLOOKUP(Table13[[#This Row],[Work UID]],'MO Store'!$A:$A,'MO Store'!B:B,,0)</f>
        <v>Houston North East</v>
      </c>
      <c r="D139" s="111" t="str">
        <f>_xlfn.XLOOKUP(Table13[[#This Row],[Home UID]],'MO Store'!$A:$A,'MO Store'!C:C,,0)</f>
        <v>FUQUA Ave</v>
      </c>
      <c r="E139" s="111" t="str">
        <f>_xlfn.XLOOKUP(Table13[[#This Row],[Work UID]],'MO Store'!$A:$A,'MO Store'!C:C,,0)</f>
        <v>FUQUA Ave</v>
      </c>
      <c r="F139" s="111" t="s">
        <v>1667</v>
      </c>
      <c r="G139" s="111">
        <v>209867</v>
      </c>
      <c r="H139" s="111">
        <v>209867</v>
      </c>
      <c r="I139" s="111" t="s">
        <v>689</v>
      </c>
      <c r="J139" s="111" t="s">
        <v>2040</v>
      </c>
      <c r="K139" s="112">
        <v>45656</v>
      </c>
      <c r="L139" s="84">
        <v>13.25</v>
      </c>
      <c r="M139" s="70">
        <v>23.169999999999998</v>
      </c>
      <c r="N139" s="70">
        <v>0</v>
      </c>
      <c r="O139" s="70">
        <v>0</v>
      </c>
      <c r="P139" s="70">
        <f t="shared" si="9"/>
        <v>23.169999999999998</v>
      </c>
      <c r="Q139" s="70">
        <v>0</v>
      </c>
      <c r="R139" s="70">
        <v>0</v>
      </c>
      <c r="S139" s="72">
        <f t="shared" si="10"/>
        <v>0</v>
      </c>
      <c r="T139" s="110">
        <v>22.75</v>
      </c>
      <c r="U139" s="111">
        <v>36.760000000000005</v>
      </c>
      <c r="V139" s="111">
        <v>0</v>
      </c>
      <c r="W139" s="111">
        <v>0</v>
      </c>
      <c r="X139" s="111">
        <f t="shared" si="11"/>
        <v>36.760000000000005</v>
      </c>
      <c r="Y139" s="111">
        <v>0</v>
      </c>
      <c r="Z139" s="111">
        <v>0</v>
      </c>
      <c r="AA139" s="113">
        <f t="shared" si="12"/>
        <v>0</v>
      </c>
    </row>
    <row r="140" spans="1:27" ht="15.75" thickBot="1" x14ac:dyDescent="0.3">
      <c r="A140" s="110" t="str">
        <f>_xlfn.XLOOKUP(Table13[[#This Row],[Work UID]],'MO Store'!$A:$A,'MO Store'!F:F,,0)</f>
        <v>Romio Hamdar</v>
      </c>
      <c r="B140" s="110" t="str">
        <f>_xlfn.XLOOKUP(Table13[[#This Row],[Work UID]],'MO Store'!$A:$A,'MO Store'!G:G,,0)</f>
        <v>Veronica Ramos</v>
      </c>
      <c r="C140" s="111" t="str">
        <f>_xlfn.XLOOKUP(Table13[[#This Row],[Work UID]],'MO Store'!$A:$A,'MO Store'!B:B,,0)</f>
        <v>San Antonio/Laredo</v>
      </c>
      <c r="D140" s="111" t="str">
        <f>_xlfn.XLOOKUP(Table13[[#This Row],[Home UID]],'MO Store'!$A:$A,'MO Store'!C:C,,0)</f>
        <v>DEL RIO</v>
      </c>
      <c r="E140" s="111" t="str">
        <f>_xlfn.XLOOKUP(Table13[[#This Row],[Work UID]],'MO Store'!$A:$A,'MO Store'!C:C,,0)</f>
        <v>DEL RIO</v>
      </c>
      <c r="F140" s="111" t="s">
        <v>1668</v>
      </c>
      <c r="G140" s="111">
        <v>207754</v>
      </c>
      <c r="H140" s="111">
        <v>207754</v>
      </c>
      <c r="I140" s="111" t="s">
        <v>1015</v>
      </c>
      <c r="J140" s="111" t="s">
        <v>2041</v>
      </c>
      <c r="K140" s="112">
        <v>46045</v>
      </c>
      <c r="L140" s="84">
        <v>39</v>
      </c>
      <c r="M140" s="70">
        <v>34.179999999999993</v>
      </c>
      <c r="N140" s="70">
        <v>0</v>
      </c>
      <c r="O140" s="70">
        <v>0</v>
      </c>
      <c r="P140" s="70">
        <f t="shared" si="9"/>
        <v>34.179999999999993</v>
      </c>
      <c r="Q140" s="70">
        <v>0</v>
      </c>
      <c r="R140" s="70">
        <v>0</v>
      </c>
      <c r="S140" s="72">
        <f t="shared" si="10"/>
        <v>0</v>
      </c>
      <c r="T140" s="110">
        <v>36</v>
      </c>
      <c r="U140" s="111">
        <v>31.419999999999995</v>
      </c>
      <c r="V140" s="111">
        <v>0</v>
      </c>
      <c r="W140" s="111">
        <v>0</v>
      </c>
      <c r="X140" s="111">
        <f t="shared" si="11"/>
        <v>31.419999999999995</v>
      </c>
      <c r="Y140" s="111">
        <v>0</v>
      </c>
      <c r="Z140" s="111">
        <v>0</v>
      </c>
      <c r="AA140" s="113">
        <f t="shared" si="12"/>
        <v>0</v>
      </c>
    </row>
    <row r="141" spans="1:27" ht="15.75" thickBot="1" x14ac:dyDescent="0.3">
      <c r="A141" s="110" t="str">
        <f>_xlfn.XLOOKUP(Table13[[#This Row],[Work UID]],'MO Store'!$A:$A,'MO Store'!F:F,,0)</f>
        <v>Romio Hamdar</v>
      </c>
      <c r="B141" s="110" t="str">
        <f>_xlfn.XLOOKUP(Table13[[#This Row],[Work UID]],'MO Store'!$A:$A,'MO Store'!G:G,,0)</f>
        <v>Veronica Ramos</v>
      </c>
      <c r="C141" s="111" t="str">
        <f>_xlfn.XLOOKUP(Table13[[#This Row],[Work UID]],'MO Store'!$A:$A,'MO Store'!B:B,,0)</f>
        <v>San Antonio/Laredo</v>
      </c>
      <c r="D141" s="111" t="str">
        <f>_xlfn.XLOOKUP(Table13[[#This Row],[Home UID]],'MO Store'!$A:$A,'MO Store'!C:C,,0)</f>
        <v>EAGLE PASS</v>
      </c>
      <c r="E141" s="111" t="str">
        <f>_xlfn.XLOOKUP(Table13[[#This Row],[Work UID]],'MO Store'!$A:$A,'MO Store'!C:C,,0)</f>
        <v>EAGLE PASS</v>
      </c>
      <c r="F141" s="111" t="s">
        <v>1669</v>
      </c>
      <c r="G141" s="111">
        <v>207753</v>
      </c>
      <c r="H141" s="111">
        <v>207753</v>
      </c>
      <c r="I141" s="111" t="s">
        <v>244</v>
      </c>
      <c r="J141" s="111" t="s">
        <v>2042</v>
      </c>
      <c r="K141" s="112">
        <v>45117</v>
      </c>
      <c r="L141" s="84">
        <v>0</v>
      </c>
      <c r="M141" s="70">
        <v>0</v>
      </c>
      <c r="N141" s="70">
        <v>0</v>
      </c>
      <c r="O141" s="70">
        <v>0</v>
      </c>
      <c r="P141" s="70">
        <f t="shared" si="9"/>
        <v>0</v>
      </c>
      <c r="Q141" s="70">
        <v>0</v>
      </c>
      <c r="R141" s="70">
        <v>0</v>
      </c>
      <c r="S141" s="72">
        <f t="shared" si="10"/>
        <v>0</v>
      </c>
      <c r="T141" s="110">
        <v>0</v>
      </c>
      <c r="U141" s="111">
        <v>0</v>
      </c>
      <c r="V141" s="111">
        <v>0</v>
      </c>
      <c r="W141" s="111">
        <v>0</v>
      </c>
      <c r="X141" s="111">
        <f t="shared" si="11"/>
        <v>0</v>
      </c>
      <c r="Y141" s="111">
        <v>0</v>
      </c>
      <c r="Z141" s="111">
        <v>0</v>
      </c>
      <c r="AA141" s="113">
        <f t="shared" si="12"/>
        <v>0</v>
      </c>
    </row>
    <row r="142" spans="1:27" ht="15.75" thickBot="1" x14ac:dyDescent="0.3">
      <c r="A142" s="110" t="str">
        <f>_xlfn.XLOOKUP(Table13[[#This Row],[Work UID]],'MO Store'!$A:$A,'MO Store'!F:F,,0)</f>
        <v>Romio Hamdar</v>
      </c>
      <c r="B142" s="110" t="str">
        <f>_xlfn.XLOOKUP(Table13[[#This Row],[Work UID]],'MO Store'!$A:$A,'MO Store'!G:G,,0)</f>
        <v>Veronica Ramos</v>
      </c>
      <c r="C142" s="111" t="str">
        <f>_xlfn.XLOOKUP(Table13[[#This Row],[Work UID]],'MO Store'!$A:$A,'MO Store'!B:B,,0)</f>
        <v>San Antonio/Laredo</v>
      </c>
      <c r="D142" s="111" t="str">
        <f>_xlfn.XLOOKUP(Table13[[#This Row],[Home UID]],'MO Store'!$A:$A,'MO Store'!C:C,,0)</f>
        <v>EAGLE PASS</v>
      </c>
      <c r="E142" s="111" t="str">
        <f>_xlfn.XLOOKUP(Table13[[#This Row],[Work UID]],'MO Store'!$A:$A,'MO Store'!C:C,,0)</f>
        <v>DEL RIO</v>
      </c>
      <c r="F142" s="111" t="s">
        <v>1670</v>
      </c>
      <c r="G142" s="111">
        <v>207753</v>
      </c>
      <c r="H142" s="111">
        <v>207754</v>
      </c>
      <c r="I142" s="111" t="s">
        <v>244</v>
      </c>
      <c r="J142" s="111" t="s">
        <v>2042</v>
      </c>
      <c r="K142" s="112">
        <v>45117</v>
      </c>
      <c r="L142" s="84">
        <v>0</v>
      </c>
      <c r="M142" s="70">
        <v>0</v>
      </c>
      <c r="N142" s="70">
        <v>0</v>
      </c>
      <c r="O142" s="70">
        <v>0</v>
      </c>
      <c r="P142" s="70">
        <f t="shared" si="9"/>
        <v>0</v>
      </c>
      <c r="Q142" s="70">
        <v>0</v>
      </c>
      <c r="R142" s="70">
        <v>0</v>
      </c>
      <c r="S142" s="72">
        <f t="shared" si="10"/>
        <v>0</v>
      </c>
      <c r="T142" s="110">
        <v>0</v>
      </c>
      <c r="U142" s="111">
        <v>0</v>
      </c>
      <c r="V142" s="111">
        <v>0</v>
      </c>
      <c r="W142" s="111">
        <v>0</v>
      </c>
      <c r="X142" s="111">
        <f t="shared" si="11"/>
        <v>0</v>
      </c>
      <c r="Y142" s="111">
        <v>0</v>
      </c>
      <c r="Z142" s="111">
        <v>0</v>
      </c>
      <c r="AA142" s="113">
        <f t="shared" si="12"/>
        <v>0</v>
      </c>
    </row>
    <row r="143" spans="1:27" ht="15.75" thickBot="1" x14ac:dyDescent="0.3">
      <c r="A143" s="110" t="str">
        <f>_xlfn.XLOOKUP(Table13[[#This Row],[Work UID]],'MO Store'!$A:$A,'MO Store'!F:F,,0)</f>
        <v>Romio Hamdar</v>
      </c>
      <c r="B143" s="110" t="str">
        <f>_xlfn.XLOOKUP(Table13[[#This Row],[Work UID]],'MO Store'!$A:$A,'MO Store'!G:G,,0)</f>
        <v>Carlos Ayala-Level Up</v>
      </c>
      <c r="C143" s="111" t="str">
        <f>_xlfn.XLOOKUP(Table13[[#This Row],[Work UID]],'MO Store'!$A:$A,'MO Store'!B:B,,0)</f>
        <v>Houston South West</v>
      </c>
      <c r="D143" s="111" t="str">
        <f>_xlfn.XLOOKUP(Table13[[#This Row],[Home UID]],'MO Store'!$A:$A,'MO Store'!C:C,,0)</f>
        <v>Westheimer Tanglewilde</v>
      </c>
      <c r="E143" s="111" t="str">
        <f>_xlfn.XLOOKUP(Table13[[#This Row],[Work UID]],'MO Store'!$A:$A,'MO Store'!C:C,,0)</f>
        <v>Westheimer Tanglewilde</v>
      </c>
      <c r="F143" s="111" t="s">
        <v>1671</v>
      </c>
      <c r="G143" s="111">
        <v>209864</v>
      </c>
      <c r="H143" s="111">
        <v>209864</v>
      </c>
      <c r="I143" s="111" t="s">
        <v>1223</v>
      </c>
      <c r="J143" s="111" t="s">
        <v>2043</v>
      </c>
      <c r="K143" s="112">
        <v>45995</v>
      </c>
      <c r="L143" s="84">
        <v>0</v>
      </c>
      <c r="M143" s="70">
        <v>0</v>
      </c>
      <c r="N143" s="70">
        <v>0</v>
      </c>
      <c r="O143" s="70">
        <v>0</v>
      </c>
      <c r="P143" s="70">
        <f t="shared" si="9"/>
        <v>0</v>
      </c>
      <c r="Q143" s="70">
        <v>0</v>
      </c>
      <c r="R143" s="70">
        <v>0</v>
      </c>
      <c r="S143" s="72">
        <f t="shared" si="10"/>
        <v>0</v>
      </c>
      <c r="T143" s="110">
        <v>28</v>
      </c>
      <c r="U143" s="111">
        <v>0</v>
      </c>
      <c r="V143" s="111">
        <v>0</v>
      </c>
      <c r="W143" s="111">
        <v>0</v>
      </c>
      <c r="X143" s="111">
        <f t="shared" si="11"/>
        <v>0</v>
      </c>
      <c r="Y143" s="111">
        <v>0</v>
      </c>
      <c r="Z143" s="111">
        <v>0</v>
      </c>
      <c r="AA143" s="113">
        <f t="shared" si="12"/>
        <v>0</v>
      </c>
    </row>
    <row r="144" spans="1:27" ht="15.75" thickBot="1" x14ac:dyDescent="0.3">
      <c r="A144" s="110" t="str">
        <f>_xlfn.XLOOKUP(Table13[[#This Row],[Work UID]],'MO Store'!$A:$A,'MO Store'!F:F,,0)</f>
        <v>Romio Hamdar</v>
      </c>
      <c r="B144" s="110" t="str">
        <f>_xlfn.XLOOKUP(Table13[[#This Row],[Work UID]],'MO Store'!$A:$A,'MO Store'!G:G,,0)</f>
        <v>Veronica Ramos</v>
      </c>
      <c r="C144" s="111" t="str">
        <f>_xlfn.XLOOKUP(Table13[[#This Row],[Work UID]],'MO Store'!$A:$A,'MO Store'!B:B,,0)</f>
        <v>San Antonio/Laredo</v>
      </c>
      <c r="D144" s="111" t="str">
        <f>_xlfn.XLOOKUP(Table13[[#This Row],[Home UID]],'MO Store'!$A:$A,'MO Store'!C:C,,0)</f>
        <v>Laredo Crossing</v>
      </c>
      <c r="E144" s="111" t="str">
        <f>_xlfn.XLOOKUP(Table13[[#This Row],[Work UID]],'MO Store'!$A:$A,'MO Store'!C:C,,0)</f>
        <v>Laredo Crossing</v>
      </c>
      <c r="F144" s="111" t="s">
        <v>1672</v>
      </c>
      <c r="G144" s="111">
        <v>174067</v>
      </c>
      <c r="H144" s="111">
        <v>174067</v>
      </c>
      <c r="I144" s="111" t="s">
        <v>157</v>
      </c>
      <c r="J144" s="111" t="s">
        <v>2044</v>
      </c>
      <c r="K144" s="112">
        <v>45299</v>
      </c>
      <c r="L144" s="84">
        <v>24</v>
      </c>
      <c r="M144" s="70">
        <v>22.58</v>
      </c>
      <c r="N144" s="70">
        <v>0</v>
      </c>
      <c r="O144" s="70">
        <v>0</v>
      </c>
      <c r="P144" s="70">
        <f t="shared" si="9"/>
        <v>22.58</v>
      </c>
      <c r="Q144" s="70">
        <v>0</v>
      </c>
      <c r="R144" s="70">
        <v>0</v>
      </c>
      <c r="S144" s="72">
        <f t="shared" si="10"/>
        <v>0</v>
      </c>
      <c r="T144" s="110">
        <v>30</v>
      </c>
      <c r="U144" s="111">
        <v>27.95</v>
      </c>
      <c r="V144" s="111">
        <v>0</v>
      </c>
      <c r="W144" s="111">
        <v>0</v>
      </c>
      <c r="X144" s="111">
        <f t="shared" si="11"/>
        <v>27.95</v>
      </c>
      <c r="Y144" s="111">
        <v>0</v>
      </c>
      <c r="Z144" s="111">
        <v>0</v>
      </c>
      <c r="AA144" s="113">
        <f t="shared" si="12"/>
        <v>0</v>
      </c>
    </row>
    <row r="145" spans="1:27" ht="15.75" thickBot="1" x14ac:dyDescent="0.3">
      <c r="A145" s="110" t="str">
        <f>_xlfn.XLOOKUP(Table13[[#This Row],[Work UID]],'MO Store'!$A:$A,'MO Store'!F:F,,0)</f>
        <v>Romio Hamdar</v>
      </c>
      <c r="B145" s="110" t="str">
        <f>_xlfn.XLOOKUP(Table13[[#This Row],[Work UID]],'MO Store'!$A:$A,'MO Store'!G:G,,0)</f>
        <v>Veronica Ramos</v>
      </c>
      <c r="C145" s="111" t="str">
        <f>_xlfn.XLOOKUP(Table13[[#This Row],[Work UID]],'MO Store'!$A:$A,'MO Store'!B:B,,0)</f>
        <v>San Antonio/Laredo</v>
      </c>
      <c r="D145" s="111" t="str">
        <f>_xlfn.XLOOKUP(Table13[[#This Row],[Home UID]],'MO Store'!$A:$A,'MO Store'!C:C,,0)</f>
        <v>Wurzbach Road</v>
      </c>
      <c r="E145" s="111" t="str">
        <f>_xlfn.XLOOKUP(Table13[[#This Row],[Work UID]],'MO Store'!$A:$A,'MO Store'!C:C,,0)</f>
        <v>Wurzbach Road</v>
      </c>
      <c r="F145" s="111" t="s">
        <v>1673</v>
      </c>
      <c r="G145" s="111">
        <v>215745</v>
      </c>
      <c r="H145" s="111">
        <v>215745</v>
      </c>
      <c r="I145" s="111" t="s">
        <v>1384</v>
      </c>
      <c r="J145" s="111" t="s">
        <v>2045</v>
      </c>
      <c r="K145" s="112">
        <v>45565</v>
      </c>
      <c r="L145" s="84">
        <v>0</v>
      </c>
      <c r="M145" s="70">
        <v>0</v>
      </c>
      <c r="N145" s="70">
        <v>0</v>
      </c>
      <c r="O145" s="70">
        <v>0</v>
      </c>
      <c r="P145" s="70">
        <f t="shared" si="9"/>
        <v>0</v>
      </c>
      <c r="Q145" s="70">
        <v>0</v>
      </c>
      <c r="R145" s="70">
        <v>0</v>
      </c>
      <c r="S145" s="72">
        <f t="shared" si="10"/>
        <v>0</v>
      </c>
      <c r="T145" s="110">
        <v>0</v>
      </c>
      <c r="U145" s="111">
        <v>0</v>
      </c>
      <c r="V145" s="111">
        <v>0</v>
      </c>
      <c r="W145" s="111">
        <v>0</v>
      </c>
      <c r="X145" s="111">
        <f t="shared" si="11"/>
        <v>0</v>
      </c>
      <c r="Y145" s="111">
        <v>0</v>
      </c>
      <c r="Z145" s="111">
        <v>0</v>
      </c>
      <c r="AA145" s="113">
        <f t="shared" si="12"/>
        <v>0</v>
      </c>
    </row>
    <row r="146" spans="1:27" ht="15.75" thickBot="1" x14ac:dyDescent="0.3">
      <c r="A146" s="110" t="str">
        <f>_xlfn.XLOOKUP(Table13[[#This Row],[Work UID]],'MO Store'!$A:$A,'MO Store'!F:F,,0)</f>
        <v>No SD</v>
      </c>
      <c r="B146" s="110" t="str">
        <f>_xlfn.XLOOKUP(Table13[[#This Row],[Work UID]],'MO Store'!$A:$A,'MO Store'!G:G,,0)</f>
        <v>Susu Leong</v>
      </c>
      <c r="C146" s="111" t="str">
        <f>_xlfn.XLOOKUP(Table13[[#This Row],[Work UID]],'MO Store'!$A:$A,'MO Store'!B:B,,0)</f>
        <v>Arizona</v>
      </c>
      <c r="D146" s="111" t="str">
        <f>_xlfn.XLOOKUP(Table13[[#This Row],[Home UID]],'MO Store'!$A:$A,'MO Store'!C:C,,0)</f>
        <v>VAL VISTA</v>
      </c>
      <c r="E146" s="111" t="str">
        <f>_xlfn.XLOOKUP(Table13[[#This Row],[Work UID]],'MO Store'!$A:$A,'MO Store'!C:C,,0)</f>
        <v>VAL VISTA</v>
      </c>
      <c r="F146" s="111" t="s">
        <v>1674</v>
      </c>
      <c r="G146" s="111">
        <v>176995</v>
      </c>
      <c r="H146" s="111">
        <v>176995</v>
      </c>
      <c r="I146" s="111" t="s">
        <v>690</v>
      </c>
      <c r="J146" s="111" t="s">
        <v>2046</v>
      </c>
      <c r="K146" s="112">
        <v>45619</v>
      </c>
      <c r="L146" s="84">
        <v>0</v>
      </c>
      <c r="M146" s="70">
        <v>14.200000000000001</v>
      </c>
      <c r="N146" s="70">
        <v>0</v>
      </c>
      <c r="O146" s="70">
        <v>0</v>
      </c>
      <c r="P146" s="70">
        <f t="shared" si="9"/>
        <v>14.200000000000001</v>
      </c>
      <c r="Q146" s="70">
        <v>0</v>
      </c>
      <c r="R146" s="70">
        <v>0</v>
      </c>
      <c r="S146" s="72">
        <f t="shared" si="10"/>
        <v>0</v>
      </c>
      <c r="T146" s="110">
        <v>32</v>
      </c>
      <c r="U146" s="111">
        <v>24.33</v>
      </c>
      <c r="V146" s="111">
        <v>0</v>
      </c>
      <c r="W146" s="111">
        <v>0</v>
      </c>
      <c r="X146" s="111">
        <f t="shared" si="11"/>
        <v>24.33</v>
      </c>
      <c r="Y146" s="111">
        <v>0</v>
      </c>
      <c r="Z146" s="111">
        <v>0</v>
      </c>
      <c r="AA146" s="113">
        <f t="shared" si="12"/>
        <v>0</v>
      </c>
    </row>
    <row r="147" spans="1:27" ht="15.75" thickBot="1" x14ac:dyDescent="0.3">
      <c r="A147" s="110" t="str">
        <f>_xlfn.XLOOKUP(Table13[[#This Row],[Work UID]],'MO Store'!$A:$A,'MO Store'!F:F,,0)</f>
        <v>Romio Hamdar</v>
      </c>
      <c r="B147" s="110" t="str">
        <f>_xlfn.XLOOKUP(Table13[[#This Row],[Work UID]],'MO Store'!$A:$A,'MO Store'!G:G,,0)</f>
        <v>Suhail Ishaq</v>
      </c>
      <c r="C147" s="111" t="str">
        <f>_xlfn.XLOOKUP(Table13[[#This Row],[Work UID]],'MO Store'!$A:$A,'MO Store'!B:B,,0)</f>
        <v>Houston North East</v>
      </c>
      <c r="D147" s="111" t="str">
        <f>_xlfn.XLOOKUP(Table13[[#This Row],[Home UID]],'MO Store'!$A:$A,'MO Store'!C:C,,0)</f>
        <v>Missouri City</v>
      </c>
      <c r="E147" s="111" t="str">
        <f>_xlfn.XLOOKUP(Table13[[#This Row],[Work UID]],'MO Store'!$A:$A,'MO Store'!C:C,,0)</f>
        <v>Missouri City</v>
      </c>
      <c r="F147" s="111" t="s">
        <v>1675</v>
      </c>
      <c r="G147" s="111">
        <v>174113</v>
      </c>
      <c r="H147" s="111">
        <v>174113</v>
      </c>
      <c r="I147" s="111" t="s">
        <v>1092</v>
      </c>
      <c r="J147" s="111" t="s">
        <v>2047</v>
      </c>
      <c r="K147" s="112">
        <v>45994</v>
      </c>
      <c r="L147" s="84">
        <v>0</v>
      </c>
      <c r="M147" s="70">
        <v>0</v>
      </c>
      <c r="N147" s="70">
        <v>0</v>
      </c>
      <c r="O147" s="70">
        <v>0</v>
      </c>
      <c r="P147" s="70">
        <f t="shared" si="9"/>
        <v>0</v>
      </c>
      <c r="Q147" s="70">
        <v>0</v>
      </c>
      <c r="R147" s="70">
        <v>0</v>
      </c>
      <c r="S147" s="72">
        <f t="shared" si="10"/>
        <v>0</v>
      </c>
      <c r="T147" s="110">
        <v>0</v>
      </c>
      <c r="U147" s="111">
        <v>0</v>
      </c>
      <c r="V147" s="111">
        <v>0</v>
      </c>
      <c r="W147" s="111">
        <v>0</v>
      </c>
      <c r="X147" s="111">
        <f t="shared" si="11"/>
        <v>0</v>
      </c>
      <c r="Y147" s="111">
        <v>0</v>
      </c>
      <c r="Z147" s="111">
        <v>0</v>
      </c>
      <c r="AA147" s="113">
        <f t="shared" si="12"/>
        <v>0</v>
      </c>
    </row>
    <row r="148" spans="1:27" ht="15.75" thickBot="1" x14ac:dyDescent="0.3">
      <c r="A148" s="110" t="str">
        <f>_xlfn.XLOOKUP(Table13[[#This Row],[Work UID]],'MO Store'!$A:$A,'MO Store'!F:F,,0)</f>
        <v>Romio Hamdar</v>
      </c>
      <c r="B148" s="110" t="str">
        <f>_xlfn.XLOOKUP(Table13[[#This Row],[Work UID]],'MO Store'!$A:$A,'MO Store'!G:G,,0)</f>
        <v>Suhail Ishaq</v>
      </c>
      <c r="C148" s="111" t="str">
        <f>_xlfn.XLOOKUP(Table13[[#This Row],[Work UID]],'MO Store'!$A:$A,'MO Store'!B:B,,0)</f>
        <v>Houston North East</v>
      </c>
      <c r="D148" s="111" t="str">
        <f>_xlfn.XLOOKUP(Table13[[#This Row],[Home UID]],'MO Store'!$A:$A,'MO Store'!C:C,,0)</f>
        <v>Missouri City</v>
      </c>
      <c r="E148" s="111" t="str">
        <f>_xlfn.XLOOKUP(Table13[[#This Row],[Work UID]],'MO Store'!$A:$A,'MO Store'!C:C,,0)</f>
        <v>Richmond (River Park)</v>
      </c>
      <c r="F148" s="111" t="s">
        <v>1676</v>
      </c>
      <c r="G148" s="111">
        <v>174113</v>
      </c>
      <c r="H148" s="111">
        <v>174110</v>
      </c>
      <c r="I148" s="111" t="s">
        <v>1092</v>
      </c>
      <c r="J148" s="111" t="s">
        <v>2047</v>
      </c>
      <c r="K148" s="112">
        <v>45994</v>
      </c>
      <c r="L148" s="84">
        <v>0</v>
      </c>
      <c r="M148" s="70">
        <v>6.2</v>
      </c>
      <c r="N148" s="70">
        <v>0</v>
      </c>
      <c r="O148" s="70">
        <v>0</v>
      </c>
      <c r="P148" s="70">
        <f t="shared" si="9"/>
        <v>6.2</v>
      </c>
      <c r="Q148" s="70">
        <v>0</v>
      </c>
      <c r="R148" s="70">
        <v>0</v>
      </c>
      <c r="S148" s="72">
        <f t="shared" si="10"/>
        <v>0</v>
      </c>
      <c r="T148" s="110">
        <v>0</v>
      </c>
      <c r="U148" s="111">
        <v>4.13</v>
      </c>
      <c r="V148" s="111">
        <v>0</v>
      </c>
      <c r="W148" s="111">
        <v>0</v>
      </c>
      <c r="X148" s="111">
        <f t="shared" si="11"/>
        <v>4.13</v>
      </c>
      <c r="Y148" s="111">
        <v>0</v>
      </c>
      <c r="Z148" s="111">
        <v>0</v>
      </c>
      <c r="AA148" s="113">
        <f t="shared" si="12"/>
        <v>0</v>
      </c>
    </row>
    <row r="149" spans="1:27" ht="15.75" thickBot="1" x14ac:dyDescent="0.3">
      <c r="A149" s="110" t="str">
        <f>_xlfn.XLOOKUP(Table13[[#This Row],[Work UID]],'MO Store'!$A:$A,'MO Store'!F:F,,0)</f>
        <v>Romio Hamdar</v>
      </c>
      <c r="B149" s="110" t="str">
        <f>_xlfn.XLOOKUP(Table13[[#This Row],[Work UID]],'MO Store'!$A:$A,'MO Store'!G:G,,0)</f>
        <v>Carlos Ayala-Level Up</v>
      </c>
      <c r="C149" s="111" t="str">
        <f>_xlfn.XLOOKUP(Table13[[#This Row],[Work UID]],'MO Store'!$A:$A,'MO Store'!B:B,,0)</f>
        <v>Houston South West</v>
      </c>
      <c r="D149" s="111" t="str">
        <f>_xlfn.XLOOKUP(Table13[[#This Row],[Home UID]],'MO Store'!$A:$A,'MO Store'!C:C,,0)</f>
        <v>Bellaire (Hong Kong Mall)</v>
      </c>
      <c r="E149" s="111" t="str">
        <f>_xlfn.XLOOKUP(Table13[[#This Row],[Work UID]],'MO Store'!$A:$A,'MO Store'!C:C,,0)</f>
        <v>Bellaire (Hong Kong Mall)</v>
      </c>
      <c r="F149" s="111" t="s">
        <v>1677</v>
      </c>
      <c r="G149" s="111">
        <v>209866</v>
      </c>
      <c r="H149" s="111">
        <v>209866</v>
      </c>
      <c r="I149" s="111" t="s">
        <v>733</v>
      </c>
      <c r="J149" s="111" t="s">
        <v>2048</v>
      </c>
      <c r="K149" s="112">
        <v>45723</v>
      </c>
      <c r="L149" s="84">
        <v>37</v>
      </c>
      <c r="M149" s="70">
        <v>26.589999999999996</v>
      </c>
      <c r="N149" s="70">
        <v>0</v>
      </c>
      <c r="O149" s="70">
        <v>0</v>
      </c>
      <c r="P149" s="70">
        <f t="shared" si="9"/>
        <v>26.589999999999996</v>
      </c>
      <c r="Q149" s="70">
        <v>0</v>
      </c>
      <c r="R149" s="70">
        <v>0</v>
      </c>
      <c r="S149" s="72">
        <f t="shared" si="10"/>
        <v>0</v>
      </c>
      <c r="T149" s="110">
        <v>37</v>
      </c>
      <c r="U149" s="111">
        <v>32.49</v>
      </c>
      <c r="V149" s="111">
        <v>0</v>
      </c>
      <c r="W149" s="111">
        <v>0</v>
      </c>
      <c r="X149" s="111">
        <f t="shared" si="11"/>
        <v>32.49</v>
      </c>
      <c r="Y149" s="111">
        <v>0</v>
      </c>
      <c r="Z149" s="111">
        <v>0</v>
      </c>
      <c r="AA149" s="113">
        <f t="shared" si="12"/>
        <v>0</v>
      </c>
    </row>
    <row r="150" spans="1:27" ht="15.75" thickBot="1" x14ac:dyDescent="0.3">
      <c r="A150" s="110" t="str">
        <f>_xlfn.XLOOKUP(Table13[[#This Row],[Work UID]],'MO Store'!$A:$A,'MO Store'!F:F,,0)</f>
        <v>Romio Hamdar</v>
      </c>
      <c r="B150" s="110" t="str">
        <f>_xlfn.XLOOKUP(Table13[[#This Row],[Work UID]],'MO Store'!$A:$A,'MO Store'!G:G,,0)</f>
        <v>Veronica Ramos</v>
      </c>
      <c r="C150" s="111" t="str">
        <f>_xlfn.XLOOKUP(Table13[[#This Row],[Work UID]],'MO Store'!$A:$A,'MO Store'!B:B,,0)</f>
        <v>San Antonio/Laredo</v>
      </c>
      <c r="D150" s="111" t="str">
        <f>_xlfn.XLOOKUP(Table13[[#This Row],[Home UID]],'MO Store'!$A:$A,'MO Store'!C:C,,0)</f>
        <v>DEL RIO</v>
      </c>
      <c r="E150" s="111" t="str">
        <f>_xlfn.XLOOKUP(Table13[[#This Row],[Work UID]],'MO Store'!$A:$A,'MO Store'!C:C,,0)</f>
        <v>DEL RIO</v>
      </c>
      <c r="F150" s="111" t="s">
        <v>1678</v>
      </c>
      <c r="G150" s="111">
        <v>207754</v>
      </c>
      <c r="H150" s="111">
        <v>207754</v>
      </c>
      <c r="I150" s="111" t="s">
        <v>985</v>
      </c>
      <c r="J150" s="111" t="s">
        <v>2049</v>
      </c>
      <c r="K150" s="112">
        <v>46010</v>
      </c>
      <c r="L150" s="84">
        <v>30</v>
      </c>
      <c r="M150" s="70">
        <v>26.860000000000003</v>
      </c>
      <c r="N150" s="70">
        <v>0</v>
      </c>
      <c r="O150" s="70">
        <v>0</v>
      </c>
      <c r="P150" s="70">
        <f t="shared" si="9"/>
        <v>26.860000000000003</v>
      </c>
      <c r="Q150" s="70">
        <v>0</v>
      </c>
      <c r="R150" s="70">
        <v>0</v>
      </c>
      <c r="S150" s="72">
        <f t="shared" si="10"/>
        <v>0</v>
      </c>
      <c r="T150" s="110">
        <v>38</v>
      </c>
      <c r="U150" s="111">
        <v>36.53</v>
      </c>
      <c r="V150" s="111">
        <v>0</v>
      </c>
      <c r="W150" s="111">
        <v>0</v>
      </c>
      <c r="X150" s="111">
        <f t="shared" si="11"/>
        <v>36.53</v>
      </c>
      <c r="Y150" s="111">
        <v>0</v>
      </c>
      <c r="Z150" s="111">
        <v>0</v>
      </c>
      <c r="AA150" s="113">
        <f t="shared" si="12"/>
        <v>0</v>
      </c>
    </row>
    <row r="151" spans="1:27" ht="15.75" thickBot="1" x14ac:dyDescent="0.3">
      <c r="A151" s="110" t="str">
        <f>_xlfn.XLOOKUP(Table13[[#This Row],[Work UID]],'MO Store'!$A:$A,'MO Store'!F:F,,0)</f>
        <v>No SD</v>
      </c>
      <c r="B151" s="110" t="str">
        <f>_xlfn.XLOOKUP(Table13[[#This Row],[Work UID]],'MO Store'!$A:$A,'MO Store'!G:G,,0)</f>
        <v>Susu Leong</v>
      </c>
      <c r="C151" s="111" t="str">
        <f>_xlfn.XLOOKUP(Table13[[#This Row],[Work UID]],'MO Store'!$A:$A,'MO Store'!B:B,,0)</f>
        <v>Arizona</v>
      </c>
      <c r="D151" s="111" t="str">
        <f>_xlfn.XLOOKUP(Table13[[#This Row],[Home UID]],'MO Store'!$A:$A,'MO Store'!C:C,,0)</f>
        <v>Legacy Village</v>
      </c>
      <c r="E151" s="111" t="str">
        <f>_xlfn.XLOOKUP(Table13[[#This Row],[Work UID]],'MO Store'!$A:$A,'MO Store'!C:C,,0)</f>
        <v>Legacy Village</v>
      </c>
      <c r="F151" s="111" t="s">
        <v>1679</v>
      </c>
      <c r="G151" s="111">
        <v>178016</v>
      </c>
      <c r="H151" s="111">
        <v>178016</v>
      </c>
      <c r="I151" s="111" t="s">
        <v>841</v>
      </c>
      <c r="J151" s="111" t="s">
        <v>2050</v>
      </c>
      <c r="K151" s="112">
        <v>45869</v>
      </c>
      <c r="L151" s="84">
        <v>24</v>
      </c>
      <c r="M151" s="70">
        <v>23.650000000000002</v>
      </c>
      <c r="N151" s="70">
        <v>0</v>
      </c>
      <c r="O151" s="70">
        <v>0</v>
      </c>
      <c r="P151" s="70">
        <f t="shared" si="9"/>
        <v>23.650000000000002</v>
      </c>
      <c r="Q151" s="70">
        <v>0</v>
      </c>
      <c r="R151" s="70">
        <v>0</v>
      </c>
      <c r="S151" s="72">
        <f t="shared" si="10"/>
        <v>0</v>
      </c>
      <c r="T151" s="110">
        <v>30</v>
      </c>
      <c r="U151" s="111">
        <v>23.689999999999998</v>
      </c>
      <c r="V151" s="111">
        <v>0</v>
      </c>
      <c r="W151" s="111">
        <v>0</v>
      </c>
      <c r="X151" s="111">
        <f t="shared" si="11"/>
        <v>23.689999999999998</v>
      </c>
      <c r="Y151" s="111">
        <v>0</v>
      </c>
      <c r="Z151" s="111">
        <v>0</v>
      </c>
      <c r="AA151" s="113">
        <f t="shared" si="12"/>
        <v>0</v>
      </c>
    </row>
    <row r="152" spans="1:27" ht="15.75" thickBot="1" x14ac:dyDescent="0.3">
      <c r="A152" s="110" t="str">
        <f>_xlfn.XLOOKUP(Table13[[#This Row],[Work UID]],'MO Store'!$A:$A,'MO Store'!F:F,,0)</f>
        <v>No SD</v>
      </c>
      <c r="B152" s="110" t="str">
        <f>_xlfn.XLOOKUP(Table13[[#This Row],[Work UID]],'MO Store'!$A:$A,'MO Store'!G:G,,0)</f>
        <v>Susu Leong</v>
      </c>
      <c r="C152" s="111" t="str">
        <f>_xlfn.XLOOKUP(Table13[[#This Row],[Work UID]],'MO Store'!$A:$A,'MO Store'!B:B,,0)</f>
        <v>Arizona</v>
      </c>
      <c r="D152" s="111" t="str">
        <f>_xlfn.XLOOKUP(Table13[[#This Row],[Home UID]],'MO Store'!$A:$A,'MO Store'!C:C,,0)</f>
        <v>Legacy Village</v>
      </c>
      <c r="E152" s="111" t="str">
        <f>_xlfn.XLOOKUP(Table13[[#This Row],[Work UID]],'MO Store'!$A:$A,'MO Store'!C:C,,0)</f>
        <v>Legacy Village</v>
      </c>
      <c r="F152" s="111" t="s">
        <v>1680</v>
      </c>
      <c r="G152" s="111">
        <v>178016</v>
      </c>
      <c r="H152" s="111">
        <v>178016</v>
      </c>
      <c r="I152" s="111" t="s">
        <v>884</v>
      </c>
      <c r="J152" s="111" t="s">
        <v>2051</v>
      </c>
      <c r="K152" s="112">
        <v>45919</v>
      </c>
      <c r="L152" s="84">
        <v>0</v>
      </c>
      <c r="M152" s="70">
        <v>13.35</v>
      </c>
      <c r="N152" s="70">
        <v>0</v>
      </c>
      <c r="O152" s="70">
        <v>0</v>
      </c>
      <c r="P152" s="70">
        <f t="shared" si="9"/>
        <v>13.35</v>
      </c>
      <c r="Q152" s="70">
        <v>0</v>
      </c>
      <c r="R152" s="70">
        <v>0</v>
      </c>
      <c r="S152" s="72">
        <f t="shared" si="10"/>
        <v>0</v>
      </c>
      <c r="T152" s="110">
        <v>0</v>
      </c>
      <c r="U152" s="111">
        <v>21.759999999999998</v>
      </c>
      <c r="V152" s="111">
        <v>0</v>
      </c>
      <c r="W152" s="111">
        <v>0</v>
      </c>
      <c r="X152" s="111">
        <f t="shared" si="11"/>
        <v>21.759999999999998</v>
      </c>
      <c r="Y152" s="111">
        <v>0</v>
      </c>
      <c r="Z152" s="111">
        <v>0</v>
      </c>
      <c r="AA152" s="113">
        <f t="shared" si="12"/>
        <v>0</v>
      </c>
    </row>
    <row r="153" spans="1:27" ht="15.75" thickBot="1" x14ac:dyDescent="0.3">
      <c r="A153" s="110" t="str">
        <f>_xlfn.XLOOKUP(Table13[[#This Row],[Work UID]],'MO Store'!$A:$A,'MO Store'!F:F,,0)</f>
        <v>Romio Hamdar</v>
      </c>
      <c r="B153" s="110" t="str">
        <f>_xlfn.XLOOKUP(Table13[[#This Row],[Work UID]],'MO Store'!$A:$A,'MO Store'!G:G,,0)</f>
        <v>Suhail Ishaq</v>
      </c>
      <c r="C153" s="111" t="str">
        <f>_xlfn.XLOOKUP(Table13[[#This Row],[Work UID]],'MO Store'!$A:$A,'MO Store'!B:B,,0)</f>
        <v>Houston North East</v>
      </c>
      <c r="D153" s="111" t="str">
        <f>_xlfn.XLOOKUP(Table13[[#This Row],[Home UID]],'MO Store'!$A:$A,'MO Store'!C:C,,0)</f>
        <v>Richmond (River Park)</v>
      </c>
      <c r="E153" s="111" t="str">
        <f>_xlfn.XLOOKUP(Table13[[#This Row],[Work UID]],'MO Store'!$A:$A,'MO Store'!C:C,,0)</f>
        <v>Richmond (River Park)</v>
      </c>
      <c r="F153" s="111" t="s">
        <v>1681</v>
      </c>
      <c r="G153" s="111">
        <v>174110</v>
      </c>
      <c r="H153" s="111">
        <v>174110</v>
      </c>
      <c r="I153" s="111" t="s">
        <v>702</v>
      </c>
      <c r="J153" s="111" t="s">
        <v>2052</v>
      </c>
      <c r="K153" s="112">
        <v>45677</v>
      </c>
      <c r="L153" s="84">
        <v>28</v>
      </c>
      <c r="M153" s="70">
        <v>0</v>
      </c>
      <c r="N153" s="70">
        <v>0</v>
      </c>
      <c r="O153" s="70">
        <v>0</v>
      </c>
      <c r="P153" s="70">
        <f t="shared" si="9"/>
        <v>0</v>
      </c>
      <c r="Q153" s="70">
        <v>0</v>
      </c>
      <c r="R153" s="70">
        <v>0</v>
      </c>
      <c r="S153" s="72">
        <f t="shared" si="10"/>
        <v>0</v>
      </c>
      <c r="T153" s="110">
        <v>39</v>
      </c>
      <c r="U153" s="111">
        <v>1.72</v>
      </c>
      <c r="V153" s="111">
        <v>0</v>
      </c>
      <c r="W153" s="111">
        <v>0</v>
      </c>
      <c r="X153" s="111">
        <f t="shared" si="11"/>
        <v>1.72</v>
      </c>
      <c r="Y153" s="111">
        <v>0</v>
      </c>
      <c r="Z153" s="111">
        <v>0</v>
      </c>
      <c r="AA153" s="113">
        <f t="shared" si="12"/>
        <v>0</v>
      </c>
    </row>
    <row r="154" spans="1:27" ht="15.75" thickBot="1" x14ac:dyDescent="0.3">
      <c r="A154" s="110" t="str">
        <f>_xlfn.XLOOKUP(Table13[[#This Row],[Work UID]],'MO Store'!$A:$A,'MO Store'!F:F,,0)</f>
        <v>Romio Hamdar</v>
      </c>
      <c r="B154" s="110" t="str">
        <f>_xlfn.XLOOKUP(Table13[[#This Row],[Work UID]],'MO Store'!$A:$A,'MO Store'!G:G,,0)</f>
        <v>Isreal Gomez- Level Up</v>
      </c>
      <c r="C154" s="111" t="str">
        <f>_xlfn.XLOOKUP(Table13[[#This Row],[Work UID]],'MO Store'!$A:$A,'MO Store'!B:B,,0)</f>
        <v>Houston East</v>
      </c>
      <c r="D154" s="111" t="str">
        <f>_xlfn.XLOOKUP(Table13[[#This Row],[Home UID]],'MO Store'!$A:$A,'MO Store'!C:C,,0)</f>
        <v>Angleton Harvin Dr</v>
      </c>
      <c r="E154" s="111" t="str">
        <f>_xlfn.XLOOKUP(Table13[[#This Row],[Work UID]],'MO Store'!$A:$A,'MO Store'!C:C,,0)</f>
        <v>Angleton Harvin Dr</v>
      </c>
      <c r="F154" s="111" t="s">
        <v>1682</v>
      </c>
      <c r="G154" s="111">
        <v>180412</v>
      </c>
      <c r="H154" s="111">
        <v>180412</v>
      </c>
      <c r="I154" s="111" t="s">
        <v>927</v>
      </c>
      <c r="J154" s="111" t="s">
        <v>2053</v>
      </c>
      <c r="K154" s="112">
        <v>45967</v>
      </c>
      <c r="L154" s="84">
        <v>37.75</v>
      </c>
      <c r="M154" s="70">
        <v>40</v>
      </c>
      <c r="N154" s="70">
        <v>1</v>
      </c>
      <c r="O154" s="70">
        <v>0</v>
      </c>
      <c r="P154" s="70">
        <f t="shared" si="9"/>
        <v>41</v>
      </c>
      <c r="Q154" s="70">
        <v>0</v>
      </c>
      <c r="R154" s="70">
        <v>0</v>
      </c>
      <c r="S154" s="72">
        <f t="shared" si="10"/>
        <v>0</v>
      </c>
      <c r="T154" s="110">
        <v>49.25</v>
      </c>
      <c r="U154" s="111">
        <v>40</v>
      </c>
      <c r="V154" s="111">
        <v>10.709999999999999</v>
      </c>
      <c r="W154" s="111">
        <v>0</v>
      </c>
      <c r="X154" s="111">
        <f t="shared" si="11"/>
        <v>50.71</v>
      </c>
      <c r="Y154" s="111">
        <v>0</v>
      </c>
      <c r="Z154" s="111">
        <v>0</v>
      </c>
      <c r="AA154" s="113">
        <f t="shared" si="12"/>
        <v>0</v>
      </c>
    </row>
    <row r="155" spans="1:27" ht="15.75" thickBot="1" x14ac:dyDescent="0.3">
      <c r="A155" s="110" t="str">
        <f>_xlfn.XLOOKUP(Table13[[#This Row],[Work UID]],'MO Store'!$A:$A,'MO Store'!F:F,,0)</f>
        <v>Romio Hamdar</v>
      </c>
      <c r="B155" s="110" t="str">
        <f>_xlfn.XLOOKUP(Table13[[#This Row],[Work UID]],'MO Store'!$A:$A,'MO Store'!G:G,,0)</f>
        <v>Suhail Ishaq</v>
      </c>
      <c r="C155" s="111" t="str">
        <f>_xlfn.XLOOKUP(Table13[[#This Row],[Work UID]],'MO Store'!$A:$A,'MO Store'!B:B,,0)</f>
        <v>Houston North East</v>
      </c>
      <c r="D155" s="111" t="str">
        <f>_xlfn.XLOOKUP(Table13[[#This Row],[Home UID]],'MO Store'!$A:$A,'MO Store'!C:C,,0)</f>
        <v>Antoine Town Center</v>
      </c>
      <c r="E155" s="111" t="str">
        <f>_xlfn.XLOOKUP(Table13[[#This Row],[Work UID]],'MO Store'!$A:$A,'MO Store'!C:C,,0)</f>
        <v>Antoine Town Center</v>
      </c>
      <c r="F155" s="111" t="s">
        <v>1683</v>
      </c>
      <c r="G155" s="111">
        <v>209865</v>
      </c>
      <c r="H155" s="111">
        <v>209865</v>
      </c>
      <c r="I155" s="111" t="s">
        <v>1064</v>
      </c>
      <c r="J155" s="111" t="s">
        <v>2054</v>
      </c>
      <c r="K155" s="112">
        <v>46104</v>
      </c>
      <c r="L155" s="84">
        <v>15</v>
      </c>
      <c r="M155" s="70">
        <v>8.0300000000000011</v>
      </c>
      <c r="N155" s="70">
        <v>0</v>
      </c>
      <c r="O155" s="70">
        <v>0</v>
      </c>
      <c r="P155" s="70">
        <f t="shared" si="9"/>
        <v>8.0300000000000011</v>
      </c>
      <c r="Q155" s="70">
        <v>0</v>
      </c>
      <c r="R155" s="70">
        <v>0</v>
      </c>
      <c r="S155" s="72">
        <f t="shared" si="10"/>
        <v>0</v>
      </c>
      <c r="T155" s="110">
        <v>0</v>
      </c>
      <c r="U155" s="111">
        <v>16.740000000000002</v>
      </c>
      <c r="V155" s="111">
        <v>0</v>
      </c>
      <c r="W155" s="111">
        <v>0</v>
      </c>
      <c r="X155" s="111">
        <f t="shared" si="11"/>
        <v>16.740000000000002</v>
      </c>
      <c r="Y155" s="111">
        <v>0</v>
      </c>
      <c r="Z155" s="111">
        <v>0</v>
      </c>
      <c r="AA155" s="113">
        <f t="shared" si="12"/>
        <v>0</v>
      </c>
    </row>
    <row r="156" spans="1:27" ht="15.75" thickBot="1" x14ac:dyDescent="0.3">
      <c r="A156" s="110" t="str">
        <f>_xlfn.XLOOKUP(Table13[[#This Row],[Work UID]],'MO Store'!$A:$A,'MO Store'!F:F,,0)</f>
        <v>No SD</v>
      </c>
      <c r="B156" s="110" t="str">
        <f>_xlfn.XLOOKUP(Table13[[#This Row],[Work UID]],'MO Store'!$A:$A,'MO Store'!G:G,,0)</f>
        <v>Jayme Roraff</v>
      </c>
      <c r="C156" s="111" t="str">
        <f>_xlfn.XLOOKUP(Table13[[#This Row],[Work UID]],'MO Store'!$A:$A,'MO Store'!B:B,,0)</f>
        <v>Wisconsin West</v>
      </c>
      <c r="D156" s="111" t="str">
        <f>_xlfn.XLOOKUP(Table13[[#This Row],[Home UID]],'MO Store'!$A:$A,'MO Store'!C:C,,0)</f>
        <v>Onalaska</v>
      </c>
      <c r="E156" s="111" t="str">
        <f>_xlfn.XLOOKUP(Table13[[#This Row],[Work UID]],'MO Store'!$A:$A,'MO Store'!C:C,,0)</f>
        <v>Onalaska</v>
      </c>
      <c r="F156" s="111" t="s">
        <v>1684</v>
      </c>
      <c r="G156" s="111">
        <v>180225</v>
      </c>
      <c r="H156" s="111">
        <v>180225</v>
      </c>
      <c r="I156" s="111" t="s">
        <v>921</v>
      </c>
      <c r="J156" s="111" t="s">
        <v>2055</v>
      </c>
      <c r="K156" s="112">
        <v>45966</v>
      </c>
      <c r="L156" s="84">
        <v>0</v>
      </c>
      <c r="M156" s="70">
        <v>0</v>
      </c>
      <c r="N156" s="70">
        <v>0</v>
      </c>
      <c r="O156" s="70">
        <v>0</v>
      </c>
      <c r="P156" s="70">
        <f t="shared" si="9"/>
        <v>0</v>
      </c>
      <c r="Q156" s="70">
        <v>0</v>
      </c>
      <c r="R156" s="70">
        <v>0</v>
      </c>
      <c r="S156" s="72">
        <f t="shared" si="10"/>
        <v>0</v>
      </c>
      <c r="T156" s="110">
        <v>0</v>
      </c>
      <c r="U156" s="111">
        <v>0</v>
      </c>
      <c r="V156" s="111">
        <v>0</v>
      </c>
      <c r="W156" s="111">
        <v>0</v>
      </c>
      <c r="X156" s="111">
        <f t="shared" si="11"/>
        <v>0</v>
      </c>
      <c r="Y156" s="111">
        <v>0</v>
      </c>
      <c r="Z156" s="111">
        <v>0</v>
      </c>
      <c r="AA156" s="113">
        <f t="shared" si="12"/>
        <v>0</v>
      </c>
    </row>
    <row r="157" spans="1:27" ht="15.75" thickBot="1" x14ac:dyDescent="0.3">
      <c r="A157" s="110" t="str">
        <f>_xlfn.XLOOKUP(Table13[[#This Row],[Work UID]],'MO Store'!$A:$A,'MO Store'!F:F,,0)</f>
        <v>No SD</v>
      </c>
      <c r="B157" s="110" t="str">
        <f>_xlfn.XLOOKUP(Table13[[#This Row],[Work UID]],'MO Store'!$A:$A,'MO Store'!G:G,,0)</f>
        <v>Jayme Roraff</v>
      </c>
      <c r="C157" s="111" t="str">
        <f>_xlfn.XLOOKUP(Table13[[#This Row],[Work UID]],'MO Store'!$A:$A,'MO Store'!B:B,,0)</f>
        <v>Wisconsin West</v>
      </c>
      <c r="D157" s="111" t="str">
        <f>_xlfn.XLOOKUP(Table13[[#This Row],[Home UID]],'MO Store'!$A:$A,'MO Store'!C:C,,0)</f>
        <v>Onalaska</v>
      </c>
      <c r="E157" s="111" t="str">
        <f>_xlfn.XLOOKUP(Table13[[#This Row],[Work UID]],'MO Store'!$A:$A,'MO Store'!C:C,,0)</f>
        <v>Onalaska</v>
      </c>
      <c r="F157" s="111" t="s">
        <v>1685</v>
      </c>
      <c r="G157" s="111">
        <v>180225</v>
      </c>
      <c r="H157" s="111">
        <v>180225</v>
      </c>
      <c r="I157" s="111" t="s">
        <v>419</v>
      </c>
      <c r="J157" s="111" t="s">
        <v>2056</v>
      </c>
      <c r="K157" s="112">
        <v>45406</v>
      </c>
      <c r="L157" s="84">
        <v>39.5</v>
      </c>
      <c r="M157" s="70">
        <v>38.050000000000004</v>
      </c>
      <c r="N157" s="70">
        <v>0</v>
      </c>
      <c r="O157" s="70">
        <v>0</v>
      </c>
      <c r="P157" s="70">
        <f t="shared" si="9"/>
        <v>38.050000000000004</v>
      </c>
      <c r="Q157" s="70">
        <v>0</v>
      </c>
      <c r="R157" s="70">
        <v>0</v>
      </c>
      <c r="S157" s="72">
        <f t="shared" si="10"/>
        <v>0</v>
      </c>
      <c r="T157" s="110">
        <v>40</v>
      </c>
      <c r="U157" s="111">
        <v>37.300000000000004</v>
      </c>
      <c r="V157" s="111">
        <v>0</v>
      </c>
      <c r="W157" s="111">
        <v>0</v>
      </c>
      <c r="X157" s="111">
        <f t="shared" si="11"/>
        <v>37.300000000000004</v>
      </c>
      <c r="Y157" s="111">
        <v>0</v>
      </c>
      <c r="Z157" s="111">
        <v>0</v>
      </c>
      <c r="AA157" s="113">
        <f t="shared" si="12"/>
        <v>0</v>
      </c>
    </row>
    <row r="158" spans="1:27" ht="15.75" thickBot="1" x14ac:dyDescent="0.3">
      <c r="A158" s="110" t="str">
        <f>_xlfn.XLOOKUP(Table13[[#This Row],[Work UID]],'MO Store'!$A:$A,'MO Store'!F:F,,0)</f>
        <v>Romio Hamdar</v>
      </c>
      <c r="B158" s="110" t="str">
        <f>_xlfn.XLOOKUP(Table13[[#This Row],[Work UID]],'MO Store'!$A:$A,'MO Store'!G:G,,0)</f>
        <v>Carlos Ayala-Level Up</v>
      </c>
      <c r="C158" s="111" t="str">
        <f>_xlfn.XLOOKUP(Table13[[#This Row],[Work UID]],'MO Store'!$A:$A,'MO Store'!B:B,,0)</f>
        <v>Houston South West</v>
      </c>
      <c r="D158" s="111" t="str">
        <f>_xlfn.XLOOKUP(Table13[[#This Row],[Home UID]],'MO Store'!$A:$A,'MO Store'!C:C,,0)</f>
        <v>The Grid</v>
      </c>
      <c r="E158" s="111" t="str">
        <f>_xlfn.XLOOKUP(Table13[[#This Row],[Work UID]],'MO Store'!$A:$A,'MO Store'!C:C,,0)</f>
        <v>The Grid</v>
      </c>
      <c r="F158" s="111" t="s">
        <v>1686</v>
      </c>
      <c r="G158" s="111">
        <v>209858</v>
      </c>
      <c r="H158" s="111">
        <v>209858</v>
      </c>
      <c r="I158" s="111" t="s">
        <v>905</v>
      </c>
      <c r="J158" s="111" t="s">
        <v>2057</v>
      </c>
      <c r="K158" s="112">
        <v>45945</v>
      </c>
      <c r="L158" s="84">
        <v>31</v>
      </c>
      <c r="M158" s="70">
        <v>26.53</v>
      </c>
      <c r="N158" s="70">
        <v>0</v>
      </c>
      <c r="O158" s="70">
        <v>0</v>
      </c>
      <c r="P158" s="70">
        <f t="shared" si="9"/>
        <v>26.53</v>
      </c>
      <c r="Q158" s="70">
        <v>0</v>
      </c>
      <c r="R158" s="70">
        <v>0</v>
      </c>
      <c r="S158" s="72">
        <f t="shared" si="10"/>
        <v>0</v>
      </c>
      <c r="T158" s="110">
        <v>38</v>
      </c>
      <c r="U158" s="111">
        <v>35.709999999999994</v>
      </c>
      <c r="V158" s="111">
        <v>0</v>
      </c>
      <c r="W158" s="111">
        <v>0</v>
      </c>
      <c r="X158" s="111">
        <f t="shared" si="11"/>
        <v>35.709999999999994</v>
      </c>
      <c r="Y158" s="111">
        <v>0</v>
      </c>
      <c r="Z158" s="111">
        <v>0</v>
      </c>
      <c r="AA158" s="113">
        <f t="shared" si="12"/>
        <v>0</v>
      </c>
    </row>
    <row r="159" spans="1:27" ht="15.75" thickBot="1" x14ac:dyDescent="0.3">
      <c r="A159" s="110" t="str">
        <f>_xlfn.XLOOKUP(Table13[[#This Row],[Work UID]],'MO Store'!$A:$A,'MO Store'!F:F,,0)</f>
        <v>Romio Hamdar</v>
      </c>
      <c r="B159" s="110" t="str">
        <f>_xlfn.XLOOKUP(Table13[[#This Row],[Work UID]],'MO Store'!$A:$A,'MO Store'!G:G,,0)</f>
        <v>Suhail Ishaq</v>
      </c>
      <c r="C159" s="111" t="str">
        <f>_xlfn.XLOOKUP(Table13[[#This Row],[Work UID]],'MO Store'!$A:$A,'MO Store'!B:B,,0)</f>
        <v>Houston North East</v>
      </c>
      <c r="D159" s="111" t="str">
        <f>_xlfn.XLOOKUP(Table13[[#This Row],[Home UID]],'MO Store'!$A:$A,'MO Store'!C:C,,0)</f>
        <v>Richmond (River Park)</v>
      </c>
      <c r="E159" s="111" t="str">
        <f>_xlfn.XLOOKUP(Table13[[#This Row],[Work UID]],'MO Store'!$A:$A,'MO Store'!C:C,,0)</f>
        <v>Richmond (River Park)</v>
      </c>
      <c r="F159" s="111" t="s">
        <v>1687</v>
      </c>
      <c r="G159" s="111">
        <v>174110</v>
      </c>
      <c r="H159" s="111">
        <v>174110</v>
      </c>
      <c r="I159" s="111" t="s">
        <v>830</v>
      </c>
      <c r="J159" s="111" t="s">
        <v>2058</v>
      </c>
      <c r="K159" s="112">
        <v>45852</v>
      </c>
      <c r="L159" s="84">
        <v>33</v>
      </c>
      <c r="M159" s="70">
        <v>36.68</v>
      </c>
      <c r="N159" s="70">
        <v>0</v>
      </c>
      <c r="O159" s="70">
        <v>0</v>
      </c>
      <c r="P159" s="70">
        <f t="shared" si="9"/>
        <v>36.68</v>
      </c>
      <c r="Q159" s="70">
        <v>0</v>
      </c>
      <c r="R159" s="70">
        <v>0</v>
      </c>
      <c r="S159" s="72">
        <f t="shared" si="10"/>
        <v>0</v>
      </c>
      <c r="T159" s="110">
        <v>36</v>
      </c>
      <c r="U159" s="111">
        <v>23</v>
      </c>
      <c r="V159" s="111">
        <v>0</v>
      </c>
      <c r="W159" s="111">
        <v>0</v>
      </c>
      <c r="X159" s="111">
        <f t="shared" si="11"/>
        <v>23</v>
      </c>
      <c r="Y159" s="111">
        <v>0</v>
      </c>
      <c r="Z159" s="111">
        <v>0</v>
      </c>
      <c r="AA159" s="113">
        <f t="shared" si="12"/>
        <v>0</v>
      </c>
    </row>
    <row r="160" spans="1:27" ht="15.75" thickBot="1" x14ac:dyDescent="0.3">
      <c r="A160" s="110" t="str">
        <f>_xlfn.XLOOKUP(Table13[[#This Row],[Work UID]],'MO Store'!$A:$A,'MO Store'!F:F,,0)</f>
        <v>No SD</v>
      </c>
      <c r="B160" s="110" t="str">
        <f>_xlfn.XLOOKUP(Table13[[#This Row],[Work UID]],'MO Store'!$A:$A,'MO Store'!G:G,,0)</f>
        <v>Jayme Roraff</v>
      </c>
      <c r="C160" s="111" t="str">
        <f>_xlfn.XLOOKUP(Table13[[#This Row],[Work UID]],'MO Store'!$A:$A,'MO Store'!B:B,,0)</f>
        <v>Wisconsin West</v>
      </c>
      <c r="D160" s="111" t="str">
        <f>_xlfn.XLOOKUP(Table13[[#This Row],[Home UID]],'MO Store'!$A:$A,'MO Store'!C:C,,0)</f>
        <v>Tomah Buan Street</v>
      </c>
      <c r="E160" s="111" t="str">
        <f>_xlfn.XLOOKUP(Table13[[#This Row],[Work UID]],'MO Store'!$A:$A,'MO Store'!C:C,,0)</f>
        <v>Tomah Buan Street</v>
      </c>
      <c r="F160" s="111" t="s">
        <v>1688</v>
      </c>
      <c r="G160" s="111">
        <v>180228</v>
      </c>
      <c r="H160" s="111">
        <v>180228</v>
      </c>
      <c r="I160" s="111" t="s">
        <v>972</v>
      </c>
      <c r="J160" s="111" t="s">
        <v>2059</v>
      </c>
      <c r="K160" s="112">
        <v>46002</v>
      </c>
      <c r="L160" s="84">
        <v>38</v>
      </c>
      <c r="M160" s="70">
        <v>38.26</v>
      </c>
      <c r="N160" s="70">
        <v>0</v>
      </c>
      <c r="O160" s="70">
        <v>0</v>
      </c>
      <c r="P160" s="70">
        <f t="shared" si="9"/>
        <v>38.26</v>
      </c>
      <c r="Q160" s="70">
        <v>0</v>
      </c>
      <c r="R160" s="70">
        <v>0</v>
      </c>
      <c r="S160" s="72">
        <f t="shared" si="10"/>
        <v>0</v>
      </c>
      <c r="T160" s="110">
        <v>38</v>
      </c>
      <c r="U160" s="111">
        <v>40</v>
      </c>
      <c r="V160" s="111">
        <v>0.6</v>
      </c>
      <c r="W160" s="111">
        <v>0</v>
      </c>
      <c r="X160" s="111">
        <f t="shared" si="11"/>
        <v>40.6</v>
      </c>
      <c r="Y160" s="111">
        <v>0</v>
      </c>
      <c r="Z160" s="111">
        <v>0</v>
      </c>
      <c r="AA160" s="113">
        <f t="shared" si="12"/>
        <v>0</v>
      </c>
    </row>
    <row r="161" spans="1:27" ht="15.75" thickBot="1" x14ac:dyDescent="0.3">
      <c r="A161" s="110" t="str">
        <f>_xlfn.XLOOKUP(Table13[[#This Row],[Work UID]],'MO Store'!$A:$A,'MO Store'!F:F,,0)</f>
        <v>Romio Hamdar</v>
      </c>
      <c r="B161" s="110" t="str">
        <f>_xlfn.XLOOKUP(Table13[[#This Row],[Work UID]],'MO Store'!$A:$A,'MO Store'!G:G,,0)</f>
        <v>Colorado Market - No TM</v>
      </c>
      <c r="C161" s="111" t="str">
        <f>_xlfn.XLOOKUP(Table13[[#This Row],[Work UID]],'MO Store'!$A:$A,'MO Store'!B:B,,0)</f>
        <v>Colorado</v>
      </c>
      <c r="D161" s="111" t="str">
        <f>_xlfn.XLOOKUP(Table13[[#This Row],[Home UID]],'MO Store'!$A:$A,'MO Store'!C:C,,0)</f>
        <v>Grand View Market Place</v>
      </c>
      <c r="E161" s="111" t="str">
        <f>_xlfn.XLOOKUP(Table13[[#This Row],[Work UID]],'MO Store'!$A:$A,'MO Store'!C:C,,0)</f>
        <v>Grand View Market Place</v>
      </c>
      <c r="F161" s="111" t="s">
        <v>1689</v>
      </c>
      <c r="G161" s="111">
        <v>210924</v>
      </c>
      <c r="H161" s="111">
        <v>210924</v>
      </c>
      <c r="I161" s="111" t="s">
        <v>215</v>
      </c>
      <c r="J161" s="111" t="s">
        <v>2060</v>
      </c>
      <c r="K161" s="112">
        <v>46114</v>
      </c>
      <c r="L161" s="84">
        <v>0</v>
      </c>
      <c r="M161" s="70">
        <v>31.849999999999998</v>
      </c>
      <c r="N161" s="70">
        <v>0</v>
      </c>
      <c r="O161" s="70">
        <v>0</v>
      </c>
      <c r="P161" s="70">
        <f t="shared" si="9"/>
        <v>31.849999999999998</v>
      </c>
      <c r="Q161" s="70">
        <v>0</v>
      </c>
      <c r="R161" s="70">
        <v>0</v>
      </c>
      <c r="S161" s="72">
        <f t="shared" si="10"/>
        <v>0</v>
      </c>
      <c r="T161" s="110">
        <v>0</v>
      </c>
      <c r="U161" s="111">
        <v>22.939999999999998</v>
      </c>
      <c r="V161" s="111">
        <v>0</v>
      </c>
      <c r="W161" s="111">
        <v>0</v>
      </c>
      <c r="X161" s="111">
        <f t="shared" si="11"/>
        <v>22.939999999999998</v>
      </c>
      <c r="Y161" s="111">
        <v>0</v>
      </c>
      <c r="Z161" s="111">
        <v>0</v>
      </c>
      <c r="AA161" s="113">
        <f t="shared" si="12"/>
        <v>0</v>
      </c>
    </row>
    <row r="162" spans="1:27" ht="15.75" thickBot="1" x14ac:dyDescent="0.3">
      <c r="A162" s="110" t="str">
        <f>_xlfn.XLOOKUP(Table13[[#This Row],[Work UID]],'MO Store'!$A:$A,'MO Store'!F:F,,0)</f>
        <v>Romio Hamdar</v>
      </c>
      <c r="B162" s="110" t="str">
        <f>_xlfn.XLOOKUP(Table13[[#This Row],[Work UID]],'MO Store'!$A:$A,'MO Store'!G:G,,0)</f>
        <v>Carlos Ayala-Level Up</v>
      </c>
      <c r="C162" s="111" t="str">
        <f>_xlfn.XLOOKUP(Table13[[#This Row],[Work UID]],'MO Store'!$A:$A,'MO Store'!B:B,,0)</f>
        <v>Houston South West</v>
      </c>
      <c r="D162" s="111" t="str">
        <f>_xlfn.XLOOKUP(Table13[[#This Row],[Home UID]],'MO Store'!$A:$A,'MO Store'!C:C,,0)</f>
        <v>Memorial Dr</v>
      </c>
      <c r="E162" s="111" t="str">
        <f>_xlfn.XLOOKUP(Table13[[#This Row],[Work UID]],'MO Store'!$A:$A,'MO Store'!C:C,,0)</f>
        <v>Memorial Dr</v>
      </c>
      <c r="F162" s="111" t="s">
        <v>1690</v>
      </c>
      <c r="G162" s="111">
        <v>213409</v>
      </c>
      <c r="H162" s="111">
        <v>213409</v>
      </c>
      <c r="I162" s="111" t="s">
        <v>1185</v>
      </c>
      <c r="J162" s="111" t="s">
        <v>2061</v>
      </c>
      <c r="K162" s="112">
        <v>46058</v>
      </c>
      <c r="L162" s="84">
        <v>0</v>
      </c>
      <c r="M162" s="70">
        <v>0</v>
      </c>
      <c r="N162" s="70">
        <v>0</v>
      </c>
      <c r="O162" s="70">
        <v>0</v>
      </c>
      <c r="P162" s="70">
        <f t="shared" si="9"/>
        <v>0</v>
      </c>
      <c r="Q162" s="70">
        <v>0</v>
      </c>
      <c r="R162" s="70">
        <v>0</v>
      </c>
      <c r="S162" s="72">
        <f t="shared" si="10"/>
        <v>0</v>
      </c>
      <c r="T162" s="110">
        <v>0</v>
      </c>
      <c r="U162" s="111">
        <v>0</v>
      </c>
      <c r="V162" s="111">
        <v>0</v>
      </c>
      <c r="W162" s="111">
        <v>0</v>
      </c>
      <c r="X162" s="111">
        <f t="shared" si="11"/>
        <v>0</v>
      </c>
      <c r="Y162" s="111">
        <v>0</v>
      </c>
      <c r="Z162" s="111">
        <v>0</v>
      </c>
      <c r="AA162" s="113">
        <f t="shared" si="12"/>
        <v>0</v>
      </c>
    </row>
    <row r="163" spans="1:27" ht="15.75" thickBot="1" x14ac:dyDescent="0.3">
      <c r="A163" s="110" t="str">
        <f>_xlfn.XLOOKUP(Table13[[#This Row],[Work UID]],'MO Store'!$A:$A,'MO Store'!F:F,,0)</f>
        <v>Romio Hamdar</v>
      </c>
      <c r="B163" s="110" t="str">
        <f>_xlfn.XLOOKUP(Table13[[#This Row],[Work UID]],'MO Store'!$A:$A,'MO Store'!G:G,,0)</f>
        <v>Suhail Ishaq</v>
      </c>
      <c r="C163" s="111" t="str">
        <f>_xlfn.XLOOKUP(Table13[[#This Row],[Work UID]],'MO Store'!$A:$A,'MO Store'!B:B,,0)</f>
        <v>Houston North East</v>
      </c>
      <c r="D163" s="111" t="str">
        <f>_xlfn.XLOOKUP(Table13[[#This Row],[Home UID]],'MO Store'!$A:$A,'MO Store'!C:C,,0)</f>
        <v>Riverstone</v>
      </c>
      <c r="E163" s="111" t="str">
        <f>_xlfn.XLOOKUP(Table13[[#This Row],[Work UID]],'MO Store'!$A:$A,'MO Store'!C:C,,0)</f>
        <v>Riverstone</v>
      </c>
      <c r="F163" s="111" t="s">
        <v>1691</v>
      </c>
      <c r="G163" s="111">
        <v>207758</v>
      </c>
      <c r="H163" s="111">
        <v>207758</v>
      </c>
      <c r="I163" s="111" t="s">
        <v>754</v>
      </c>
      <c r="J163" s="111" t="s">
        <v>2062</v>
      </c>
      <c r="K163" s="112">
        <v>45743</v>
      </c>
      <c r="L163" s="84">
        <v>32</v>
      </c>
      <c r="M163" s="70">
        <v>25.4</v>
      </c>
      <c r="N163" s="70">
        <v>0</v>
      </c>
      <c r="O163" s="70">
        <v>0</v>
      </c>
      <c r="P163" s="70">
        <f t="shared" si="9"/>
        <v>25.4</v>
      </c>
      <c r="Q163" s="70">
        <v>0</v>
      </c>
      <c r="R163" s="70">
        <v>0</v>
      </c>
      <c r="S163" s="72">
        <f t="shared" si="10"/>
        <v>0</v>
      </c>
      <c r="T163" s="110">
        <v>38</v>
      </c>
      <c r="U163" s="111">
        <v>31.950000000000003</v>
      </c>
      <c r="V163" s="111">
        <v>0</v>
      </c>
      <c r="W163" s="111">
        <v>0</v>
      </c>
      <c r="X163" s="111">
        <f t="shared" si="11"/>
        <v>31.950000000000003</v>
      </c>
      <c r="Y163" s="111">
        <v>0</v>
      </c>
      <c r="Z163" s="111">
        <v>0</v>
      </c>
      <c r="AA163" s="113">
        <f t="shared" si="12"/>
        <v>0</v>
      </c>
    </row>
    <row r="164" spans="1:27" ht="15.75" thickBot="1" x14ac:dyDescent="0.3">
      <c r="A164" s="110" t="str">
        <f>_xlfn.XLOOKUP(Table13[[#This Row],[Work UID]],'MO Store'!$A:$A,'MO Store'!F:F,,0)</f>
        <v>No SD</v>
      </c>
      <c r="B164" s="110" t="str">
        <f>_xlfn.XLOOKUP(Table13[[#This Row],[Work UID]],'MO Store'!$A:$A,'MO Store'!G:G,,0)</f>
        <v>Jayme Roraff</v>
      </c>
      <c r="C164" s="111" t="str">
        <f>_xlfn.XLOOKUP(Table13[[#This Row],[Work UID]],'MO Store'!$A:$A,'MO Store'!B:B,,0)</f>
        <v>Wisconsin West</v>
      </c>
      <c r="D164" s="111" t="str">
        <f>_xlfn.XLOOKUP(Table13[[#This Row],[Home UID]],'MO Store'!$A:$A,'MO Store'!C:C,,0)</f>
        <v>BELVIDERE</v>
      </c>
      <c r="E164" s="111" t="str">
        <f>_xlfn.XLOOKUP(Table13[[#This Row],[Work UID]],'MO Store'!$A:$A,'MO Store'!C:C,,0)</f>
        <v>BELVIDERE</v>
      </c>
      <c r="F164" s="111" t="s">
        <v>1692</v>
      </c>
      <c r="G164" s="111">
        <v>215003</v>
      </c>
      <c r="H164" s="111">
        <v>215003</v>
      </c>
      <c r="I164" s="111" t="s">
        <v>773</v>
      </c>
      <c r="J164" s="111" t="s">
        <v>2063</v>
      </c>
      <c r="K164" s="112">
        <v>45791</v>
      </c>
      <c r="L164" s="84">
        <v>33.75</v>
      </c>
      <c r="M164" s="70">
        <v>32.549999999999997</v>
      </c>
      <c r="N164" s="70">
        <v>0</v>
      </c>
      <c r="O164" s="70">
        <v>0</v>
      </c>
      <c r="P164" s="70">
        <f t="shared" si="9"/>
        <v>32.549999999999997</v>
      </c>
      <c r="Q164" s="70">
        <v>0</v>
      </c>
      <c r="R164" s="70">
        <v>0</v>
      </c>
      <c r="S164" s="72">
        <f t="shared" si="10"/>
        <v>0</v>
      </c>
      <c r="T164" s="110">
        <v>33.75</v>
      </c>
      <c r="U164" s="111">
        <v>30.91</v>
      </c>
      <c r="V164" s="111">
        <v>0</v>
      </c>
      <c r="W164" s="111">
        <v>0</v>
      </c>
      <c r="X164" s="111">
        <f t="shared" si="11"/>
        <v>30.91</v>
      </c>
      <c r="Y164" s="111">
        <v>0</v>
      </c>
      <c r="Z164" s="111">
        <v>0</v>
      </c>
      <c r="AA164" s="113">
        <f t="shared" si="12"/>
        <v>0</v>
      </c>
    </row>
    <row r="165" spans="1:27" ht="15.75" thickBot="1" x14ac:dyDescent="0.3">
      <c r="A165" s="110" t="str">
        <f>_xlfn.XLOOKUP(Table13[[#This Row],[Work UID]],'MO Store'!$A:$A,'MO Store'!F:F,,0)</f>
        <v>Romio Hamdar</v>
      </c>
      <c r="B165" s="110" t="str">
        <f>_xlfn.XLOOKUP(Table13[[#This Row],[Work UID]],'MO Store'!$A:$A,'MO Store'!G:G,,0)</f>
        <v>Colorado Market - No TM</v>
      </c>
      <c r="C165" s="111" t="str">
        <f>_xlfn.XLOOKUP(Table13[[#This Row],[Work UID]],'MO Store'!$A:$A,'MO Store'!B:B,,0)</f>
        <v>Colorado</v>
      </c>
      <c r="D165" s="111" t="str">
        <f>_xlfn.XLOOKUP(Table13[[#This Row],[Home UID]],'MO Store'!$A:$A,'MO Store'!C:C,,0)</f>
        <v>Academy Blvd CO</v>
      </c>
      <c r="E165" s="111" t="str">
        <f>_xlfn.XLOOKUP(Table13[[#This Row],[Work UID]],'MO Store'!$A:$A,'MO Store'!C:C,,0)</f>
        <v>Academy Blvd CO</v>
      </c>
      <c r="F165" s="111" t="s">
        <v>1693</v>
      </c>
      <c r="G165" s="111">
        <v>176049</v>
      </c>
      <c r="H165" s="111">
        <v>176049</v>
      </c>
      <c r="I165" s="111" t="s">
        <v>1093</v>
      </c>
      <c r="J165" s="111" t="s">
        <v>2064</v>
      </c>
      <c r="K165" s="112">
        <v>45926</v>
      </c>
      <c r="L165" s="84">
        <v>0</v>
      </c>
      <c r="M165" s="70">
        <v>19.18</v>
      </c>
      <c r="N165" s="70">
        <v>0</v>
      </c>
      <c r="O165" s="70">
        <v>0</v>
      </c>
      <c r="P165" s="70">
        <f t="shared" si="9"/>
        <v>19.18</v>
      </c>
      <c r="Q165" s="70">
        <v>0</v>
      </c>
      <c r="R165" s="70">
        <v>0</v>
      </c>
      <c r="S165" s="72">
        <f t="shared" si="10"/>
        <v>0</v>
      </c>
      <c r="T165" s="110">
        <v>0</v>
      </c>
      <c r="U165" s="111">
        <v>14.41</v>
      </c>
      <c r="V165" s="111">
        <v>0</v>
      </c>
      <c r="W165" s="111">
        <v>0</v>
      </c>
      <c r="X165" s="111">
        <f t="shared" si="11"/>
        <v>14.41</v>
      </c>
      <c r="Y165" s="111">
        <v>0</v>
      </c>
      <c r="Z165" s="111">
        <v>0</v>
      </c>
      <c r="AA165" s="113">
        <f t="shared" si="12"/>
        <v>0</v>
      </c>
    </row>
    <row r="166" spans="1:27" ht="15.75" thickBot="1" x14ac:dyDescent="0.3">
      <c r="A166" s="110" t="str">
        <f>_xlfn.XLOOKUP(Table13[[#This Row],[Work UID]],'MO Store'!$A:$A,'MO Store'!F:F,,0)</f>
        <v>Romio Hamdar</v>
      </c>
      <c r="B166" s="110" t="str">
        <f>_xlfn.XLOOKUP(Table13[[#This Row],[Work UID]],'MO Store'!$A:$A,'MO Store'!G:G,,0)</f>
        <v>Austin TM</v>
      </c>
      <c r="C166" s="111" t="str">
        <f>_xlfn.XLOOKUP(Table13[[#This Row],[Work UID]],'MO Store'!$A:$A,'MO Store'!B:B,,0)</f>
        <v>Austin</v>
      </c>
      <c r="D166" s="111" t="str">
        <f>_xlfn.XLOOKUP(Table13[[#This Row],[Home UID]],'MO Store'!$A:$A,'MO Store'!C:C,,0)</f>
        <v>Buda Town Center</v>
      </c>
      <c r="E166" s="111" t="str">
        <f>_xlfn.XLOOKUP(Table13[[#This Row],[Work UID]],'MO Store'!$A:$A,'MO Store'!C:C,,0)</f>
        <v>Buda Town Center</v>
      </c>
      <c r="F166" s="111" t="s">
        <v>1694</v>
      </c>
      <c r="G166" s="111">
        <v>176039</v>
      </c>
      <c r="H166" s="111">
        <v>176039</v>
      </c>
      <c r="I166" s="111" t="s">
        <v>99</v>
      </c>
      <c r="J166" s="111" t="s">
        <v>2065</v>
      </c>
      <c r="K166" s="112">
        <v>45180</v>
      </c>
      <c r="L166" s="84">
        <v>32</v>
      </c>
      <c r="M166" s="70">
        <v>30.830000000000002</v>
      </c>
      <c r="N166" s="70">
        <v>0</v>
      </c>
      <c r="O166" s="70">
        <v>0</v>
      </c>
      <c r="P166" s="70">
        <f t="shared" si="9"/>
        <v>30.830000000000002</v>
      </c>
      <c r="Q166" s="70">
        <v>0</v>
      </c>
      <c r="R166" s="70">
        <v>0</v>
      </c>
      <c r="S166" s="72">
        <f t="shared" si="10"/>
        <v>0</v>
      </c>
      <c r="T166" s="110">
        <v>39</v>
      </c>
      <c r="U166" s="111">
        <v>40</v>
      </c>
      <c r="V166" s="111">
        <v>0.55000000000000004</v>
      </c>
      <c r="W166" s="111">
        <v>0</v>
      </c>
      <c r="X166" s="111">
        <f t="shared" si="11"/>
        <v>40.549999999999997</v>
      </c>
      <c r="Y166" s="111">
        <v>0</v>
      </c>
      <c r="Z166" s="111">
        <v>0</v>
      </c>
      <c r="AA166" s="113">
        <f t="shared" si="12"/>
        <v>0</v>
      </c>
    </row>
    <row r="167" spans="1:27" ht="15.75" thickBot="1" x14ac:dyDescent="0.3">
      <c r="A167" s="110" t="str">
        <f>_xlfn.XLOOKUP(Table13[[#This Row],[Work UID]],'MO Store'!$A:$A,'MO Store'!F:F,,0)</f>
        <v>No SD</v>
      </c>
      <c r="B167" s="110" t="str">
        <f>_xlfn.XLOOKUP(Table13[[#This Row],[Work UID]],'MO Store'!$A:$A,'MO Store'!G:G,,0)</f>
        <v>Jayme Roraff</v>
      </c>
      <c r="C167" s="111" t="str">
        <f>_xlfn.XLOOKUP(Table13[[#This Row],[Work UID]],'MO Store'!$A:$A,'MO Store'!B:B,,0)</f>
        <v>Wisconsin West</v>
      </c>
      <c r="D167" s="111" t="str">
        <f>_xlfn.XLOOKUP(Table13[[#This Row],[Home UID]],'MO Store'!$A:$A,'MO Store'!C:C,,0)</f>
        <v>Onalaska</v>
      </c>
      <c r="E167" s="111" t="str">
        <f>_xlfn.XLOOKUP(Table13[[#This Row],[Work UID]],'MO Store'!$A:$A,'MO Store'!C:C,,0)</f>
        <v>APPLETON</v>
      </c>
      <c r="F167" s="111" t="s">
        <v>1695</v>
      </c>
      <c r="G167" s="111">
        <v>180225</v>
      </c>
      <c r="H167" s="111">
        <v>207757</v>
      </c>
      <c r="I167" s="111" t="s">
        <v>125</v>
      </c>
      <c r="J167" s="111" t="s">
        <v>2066</v>
      </c>
      <c r="K167" s="112">
        <v>45026</v>
      </c>
      <c r="L167" s="84">
        <v>0</v>
      </c>
      <c r="M167" s="70">
        <v>0</v>
      </c>
      <c r="N167" s="70">
        <v>0</v>
      </c>
      <c r="O167" s="70">
        <v>0</v>
      </c>
      <c r="P167" s="70">
        <f t="shared" si="9"/>
        <v>0</v>
      </c>
      <c r="Q167" s="70">
        <v>0</v>
      </c>
      <c r="R167" s="70">
        <v>0</v>
      </c>
      <c r="S167" s="72">
        <f t="shared" si="10"/>
        <v>0</v>
      </c>
      <c r="T167" s="110">
        <v>0</v>
      </c>
      <c r="U167" s="111">
        <v>0</v>
      </c>
      <c r="V167" s="111">
        <v>0</v>
      </c>
      <c r="W167" s="111">
        <v>0</v>
      </c>
      <c r="X167" s="111">
        <f t="shared" si="11"/>
        <v>0</v>
      </c>
      <c r="Y167" s="111">
        <v>0</v>
      </c>
      <c r="Z167" s="111">
        <v>0</v>
      </c>
      <c r="AA167" s="113">
        <f t="shared" si="12"/>
        <v>0</v>
      </c>
    </row>
    <row r="168" spans="1:27" ht="15.75" thickBot="1" x14ac:dyDescent="0.3">
      <c r="A168" s="110" t="str">
        <f>_xlfn.XLOOKUP(Table13[[#This Row],[Work UID]],'MO Store'!$A:$A,'MO Store'!F:F,,0)</f>
        <v>No SD</v>
      </c>
      <c r="B168" s="110" t="str">
        <f>_xlfn.XLOOKUP(Table13[[#This Row],[Work UID]],'MO Store'!$A:$A,'MO Store'!G:G,,0)</f>
        <v>Jayme Roraff</v>
      </c>
      <c r="C168" s="111" t="str">
        <f>_xlfn.XLOOKUP(Table13[[#This Row],[Work UID]],'MO Store'!$A:$A,'MO Store'!B:B,,0)</f>
        <v>Wisconsin West</v>
      </c>
      <c r="D168" s="111" t="str">
        <f>_xlfn.XLOOKUP(Table13[[#This Row],[Home UID]],'MO Store'!$A:$A,'MO Store'!C:C,,0)</f>
        <v>Onalaska</v>
      </c>
      <c r="E168" s="111" t="str">
        <f>_xlfn.XLOOKUP(Table13[[#This Row],[Work UID]],'MO Store'!$A:$A,'MO Store'!C:C,,0)</f>
        <v>Onalaska</v>
      </c>
      <c r="F168" s="111" t="s">
        <v>1696</v>
      </c>
      <c r="G168" s="111">
        <v>180225</v>
      </c>
      <c r="H168" s="111">
        <v>180225</v>
      </c>
      <c r="I168" s="111" t="s">
        <v>125</v>
      </c>
      <c r="J168" s="111" t="s">
        <v>2066</v>
      </c>
      <c r="K168" s="112">
        <v>45026</v>
      </c>
      <c r="L168" s="84">
        <v>35</v>
      </c>
      <c r="M168" s="70">
        <v>34.5</v>
      </c>
      <c r="N168" s="70">
        <v>0</v>
      </c>
      <c r="O168" s="70">
        <v>0</v>
      </c>
      <c r="P168" s="70">
        <f t="shared" si="9"/>
        <v>34.5</v>
      </c>
      <c r="Q168" s="70">
        <v>0</v>
      </c>
      <c r="R168" s="70">
        <v>0</v>
      </c>
      <c r="S168" s="72">
        <f t="shared" si="10"/>
        <v>0</v>
      </c>
      <c r="T168" s="110">
        <v>46</v>
      </c>
      <c r="U168" s="111">
        <v>33.49</v>
      </c>
      <c r="V168" s="111">
        <v>0</v>
      </c>
      <c r="W168" s="111">
        <v>0</v>
      </c>
      <c r="X168" s="111">
        <f t="shared" si="11"/>
        <v>33.49</v>
      </c>
      <c r="Y168" s="111">
        <v>0</v>
      </c>
      <c r="Z168" s="111">
        <v>0</v>
      </c>
      <c r="AA168" s="113">
        <f t="shared" si="12"/>
        <v>0</v>
      </c>
    </row>
    <row r="169" spans="1:27" ht="15.75" thickBot="1" x14ac:dyDescent="0.3">
      <c r="A169" s="110" t="str">
        <f>_xlfn.XLOOKUP(Table13[[#This Row],[Work UID]],'MO Store'!$A:$A,'MO Store'!F:F,,0)</f>
        <v>No SD</v>
      </c>
      <c r="B169" s="110" t="str">
        <f>_xlfn.XLOOKUP(Table13[[#This Row],[Work UID]],'MO Store'!$A:$A,'MO Store'!G:G,,0)</f>
        <v>Susu Leong</v>
      </c>
      <c r="C169" s="111" t="str">
        <f>_xlfn.XLOOKUP(Table13[[#This Row],[Work UID]],'MO Store'!$A:$A,'MO Store'!B:B,,0)</f>
        <v>Arizona</v>
      </c>
      <c r="D169" s="111" t="str">
        <f>_xlfn.XLOOKUP(Table13[[#This Row],[Home UID]],'MO Store'!$A:$A,'MO Store'!C:C,,0)</f>
        <v>Buffalo Spot</v>
      </c>
      <c r="E169" s="111" t="str">
        <f>_xlfn.XLOOKUP(Table13[[#This Row],[Work UID]],'MO Store'!$A:$A,'MO Store'!C:C,,0)</f>
        <v>Buffalo Spot</v>
      </c>
      <c r="F169" s="111" t="s">
        <v>1697</v>
      </c>
      <c r="G169" s="111">
        <v>178109</v>
      </c>
      <c r="H169" s="111">
        <v>178109</v>
      </c>
      <c r="I169" s="111" t="s">
        <v>942</v>
      </c>
      <c r="J169" s="111" t="s">
        <v>2067</v>
      </c>
      <c r="K169" s="112">
        <v>45982</v>
      </c>
      <c r="L169" s="84">
        <v>34.5</v>
      </c>
      <c r="M169" s="70">
        <v>33.78</v>
      </c>
      <c r="N169" s="70">
        <v>0</v>
      </c>
      <c r="O169" s="70">
        <v>0</v>
      </c>
      <c r="P169" s="70">
        <f t="shared" si="9"/>
        <v>33.78</v>
      </c>
      <c r="Q169" s="70">
        <v>0</v>
      </c>
      <c r="R169" s="70">
        <v>0</v>
      </c>
      <c r="S169" s="72">
        <f t="shared" si="10"/>
        <v>0</v>
      </c>
      <c r="T169" s="110">
        <v>0</v>
      </c>
      <c r="U169" s="111">
        <v>15.75</v>
      </c>
      <c r="V169" s="111">
        <v>0</v>
      </c>
      <c r="W169" s="111">
        <v>0</v>
      </c>
      <c r="X169" s="111">
        <f t="shared" si="11"/>
        <v>15.75</v>
      </c>
      <c r="Y169" s="111">
        <v>0</v>
      </c>
      <c r="Z169" s="111">
        <v>0</v>
      </c>
      <c r="AA169" s="113">
        <f t="shared" si="12"/>
        <v>0</v>
      </c>
    </row>
    <row r="170" spans="1:27" ht="15.75" thickBot="1" x14ac:dyDescent="0.3">
      <c r="A170" s="110" t="str">
        <f>_xlfn.XLOOKUP(Table13[[#This Row],[Work UID]],'MO Store'!$A:$A,'MO Store'!F:F,,0)</f>
        <v>No SD</v>
      </c>
      <c r="B170" s="110" t="str">
        <f>_xlfn.XLOOKUP(Table13[[#This Row],[Work UID]],'MO Store'!$A:$A,'MO Store'!G:G,,0)</f>
        <v>Susu Leong</v>
      </c>
      <c r="C170" s="111" t="str">
        <f>_xlfn.XLOOKUP(Table13[[#This Row],[Work UID]],'MO Store'!$A:$A,'MO Store'!B:B,,0)</f>
        <v>Arizona</v>
      </c>
      <c r="D170" s="111" t="str">
        <f>_xlfn.XLOOKUP(Table13[[#This Row],[Home UID]],'MO Store'!$A:$A,'MO Store'!C:C,,0)</f>
        <v>Buffalo Spot</v>
      </c>
      <c r="E170" s="111" t="str">
        <f>_xlfn.XLOOKUP(Table13[[#This Row],[Work UID]],'MO Store'!$A:$A,'MO Store'!C:C,,0)</f>
        <v>The Groves</v>
      </c>
      <c r="F170" s="111" t="s">
        <v>1698</v>
      </c>
      <c r="G170" s="111">
        <v>178109</v>
      </c>
      <c r="H170" s="111">
        <v>211579</v>
      </c>
      <c r="I170" s="111" t="s">
        <v>942</v>
      </c>
      <c r="J170" s="111" t="s">
        <v>2067</v>
      </c>
      <c r="K170" s="112">
        <v>45982</v>
      </c>
      <c r="L170" s="84">
        <v>0</v>
      </c>
      <c r="M170" s="70">
        <v>0</v>
      </c>
      <c r="N170" s="70">
        <v>0</v>
      </c>
      <c r="O170" s="70">
        <v>0</v>
      </c>
      <c r="P170" s="70">
        <f t="shared" si="9"/>
        <v>0</v>
      </c>
      <c r="Q170" s="70">
        <v>0</v>
      </c>
      <c r="R170" s="70">
        <v>0</v>
      </c>
      <c r="S170" s="72">
        <f t="shared" si="10"/>
        <v>0</v>
      </c>
      <c r="T170" s="110">
        <v>0</v>
      </c>
      <c r="U170" s="111">
        <v>10.42</v>
      </c>
      <c r="V170" s="111">
        <v>0</v>
      </c>
      <c r="W170" s="111">
        <v>0</v>
      </c>
      <c r="X170" s="111">
        <f t="shared" si="11"/>
        <v>10.42</v>
      </c>
      <c r="Y170" s="111">
        <v>0</v>
      </c>
      <c r="Z170" s="111">
        <v>0</v>
      </c>
      <c r="AA170" s="113">
        <f t="shared" si="12"/>
        <v>0</v>
      </c>
    </row>
    <row r="171" spans="1:27" ht="15.75" thickBot="1" x14ac:dyDescent="0.3">
      <c r="A171" s="110" t="str">
        <f>_xlfn.XLOOKUP(Table13[[#This Row],[Work UID]],'MO Store'!$A:$A,'MO Store'!F:F,,0)</f>
        <v>No SD</v>
      </c>
      <c r="B171" s="110" t="str">
        <f>_xlfn.XLOOKUP(Table13[[#This Row],[Work UID]],'MO Store'!$A:$A,'MO Store'!G:G,,0)</f>
        <v>North Carolina Market - No TM</v>
      </c>
      <c r="C171" s="111" t="str">
        <f>_xlfn.XLOOKUP(Table13[[#This Row],[Work UID]],'MO Store'!$A:$A,'MO Store'!B:B,,0)</f>
        <v>North Carolina</v>
      </c>
      <c r="D171" s="111" t="str">
        <f>_xlfn.XLOOKUP(Table13[[#This Row],[Home UID]],'MO Store'!$A:$A,'MO Store'!C:C,,0)</f>
        <v>Durham</v>
      </c>
      <c r="E171" s="111" t="str">
        <f>_xlfn.XLOOKUP(Table13[[#This Row],[Work UID]],'MO Store'!$A:$A,'MO Store'!C:C,,0)</f>
        <v>Durham</v>
      </c>
      <c r="F171" s="111" t="s">
        <v>1699</v>
      </c>
      <c r="G171" s="111">
        <v>216129</v>
      </c>
      <c r="H171" s="111">
        <v>216129</v>
      </c>
      <c r="I171" s="111" t="s">
        <v>738</v>
      </c>
      <c r="J171" s="111" t="s">
        <v>2068</v>
      </c>
      <c r="K171" s="112">
        <v>45722</v>
      </c>
      <c r="L171" s="84">
        <v>27</v>
      </c>
      <c r="M171" s="70">
        <v>13.74</v>
      </c>
      <c r="N171" s="70">
        <v>0</v>
      </c>
      <c r="O171" s="70">
        <v>0</v>
      </c>
      <c r="P171" s="70">
        <f t="shared" si="9"/>
        <v>13.74</v>
      </c>
      <c r="Q171" s="70">
        <v>0</v>
      </c>
      <c r="R171" s="70">
        <v>0</v>
      </c>
      <c r="S171" s="72">
        <f t="shared" si="10"/>
        <v>0</v>
      </c>
      <c r="T171" s="110">
        <v>38</v>
      </c>
      <c r="U171" s="111">
        <v>39.999999999999993</v>
      </c>
      <c r="V171" s="111">
        <v>0.57999999999999996</v>
      </c>
      <c r="W171" s="111">
        <v>0</v>
      </c>
      <c r="X171" s="111">
        <f t="shared" si="11"/>
        <v>40.579999999999991</v>
      </c>
      <c r="Y171" s="111">
        <v>0</v>
      </c>
      <c r="Z171" s="111">
        <v>0</v>
      </c>
      <c r="AA171" s="113">
        <f t="shared" si="12"/>
        <v>0</v>
      </c>
    </row>
    <row r="172" spans="1:27" ht="15.75" thickBot="1" x14ac:dyDescent="0.3">
      <c r="A172" s="110" t="str">
        <f>_xlfn.XLOOKUP(Table13[[#This Row],[Work UID]],'MO Store'!$A:$A,'MO Store'!F:F,,0)</f>
        <v>Romio Hamdar</v>
      </c>
      <c r="B172" s="110" t="str">
        <f>_xlfn.XLOOKUP(Table13[[#This Row],[Work UID]],'MO Store'!$A:$A,'MO Store'!G:G,,0)</f>
        <v>Suhail Ishaq</v>
      </c>
      <c r="C172" s="111" t="str">
        <f>_xlfn.XLOOKUP(Table13[[#This Row],[Work UID]],'MO Store'!$A:$A,'MO Store'!B:B,,0)</f>
        <v>Houston North East</v>
      </c>
      <c r="D172" s="111" t="str">
        <f>_xlfn.XLOOKUP(Table13[[#This Row],[Home UID]],'MO Store'!$A:$A,'MO Store'!C:C,,0)</f>
        <v>Texas City</v>
      </c>
      <c r="E172" s="111" t="str">
        <f>_xlfn.XLOOKUP(Table13[[#This Row],[Work UID]],'MO Store'!$A:$A,'MO Store'!C:C,,0)</f>
        <v>Texas City</v>
      </c>
      <c r="F172" s="111" t="s">
        <v>1700</v>
      </c>
      <c r="G172" s="111">
        <v>180413</v>
      </c>
      <c r="H172" s="111">
        <v>180413</v>
      </c>
      <c r="I172" s="111" t="s">
        <v>988</v>
      </c>
      <c r="J172" s="111" t="s">
        <v>2069</v>
      </c>
      <c r="K172" s="112">
        <v>46006</v>
      </c>
      <c r="L172" s="84">
        <v>32.5</v>
      </c>
      <c r="M172" s="70">
        <v>25.91</v>
      </c>
      <c r="N172" s="70">
        <v>0</v>
      </c>
      <c r="O172" s="70">
        <v>0</v>
      </c>
      <c r="P172" s="70">
        <f t="shared" si="9"/>
        <v>25.91</v>
      </c>
      <c r="Q172" s="70">
        <v>0</v>
      </c>
      <c r="R172" s="70">
        <v>0</v>
      </c>
      <c r="S172" s="72">
        <f t="shared" si="10"/>
        <v>0</v>
      </c>
      <c r="T172" s="110">
        <v>41.5</v>
      </c>
      <c r="U172" s="111">
        <v>35.769999999999996</v>
      </c>
      <c r="V172" s="111">
        <v>0</v>
      </c>
      <c r="W172" s="111">
        <v>0</v>
      </c>
      <c r="X172" s="111">
        <f t="shared" si="11"/>
        <v>35.769999999999996</v>
      </c>
      <c r="Y172" s="111">
        <v>0</v>
      </c>
      <c r="Z172" s="111">
        <v>0</v>
      </c>
      <c r="AA172" s="113">
        <f t="shared" si="12"/>
        <v>0</v>
      </c>
    </row>
    <row r="173" spans="1:27" ht="15.75" thickBot="1" x14ac:dyDescent="0.3">
      <c r="A173" s="110" t="str">
        <f>_xlfn.XLOOKUP(Table13[[#This Row],[Work UID]],'MO Store'!$A:$A,'MO Store'!F:F,,0)</f>
        <v>Romio Hamdar</v>
      </c>
      <c r="B173" s="110" t="str">
        <f>_xlfn.XLOOKUP(Table13[[#This Row],[Work UID]],'MO Store'!$A:$A,'MO Store'!G:G,,0)</f>
        <v>Suhail Ishaq</v>
      </c>
      <c r="C173" s="111" t="str">
        <f>_xlfn.XLOOKUP(Table13[[#This Row],[Work UID]],'MO Store'!$A:$A,'MO Store'!B:B,,0)</f>
        <v>Houston North East</v>
      </c>
      <c r="D173" s="111" t="str">
        <f>_xlfn.XLOOKUP(Table13[[#This Row],[Home UID]],'MO Store'!$A:$A,'MO Store'!C:C,,0)</f>
        <v>Fondren Village</v>
      </c>
      <c r="E173" s="111" t="str">
        <f>_xlfn.XLOOKUP(Table13[[#This Row],[Work UID]],'MO Store'!$A:$A,'MO Store'!C:C,,0)</f>
        <v>Fondren Village</v>
      </c>
      <c r="F173" s="111" t="s">
        <v>1701</v>
      </c>
      <c r="G173" s="111">
        <v>209863</v>
      </c>
      <c r="H173" s="111">
        <v>209863</v>
      </c>
      <c r="I173" s="111" t="s">
        <v>826</v>
      </c>
      <c r="J173" s="111" t="s">
        <v>2070</v>
      </c>
      <c r="K173" s="112">
        <v>45852</v>
      </c>
      <c r="L173" s="84">
        <v>32</v>
      </c>
      <c r="M173" s="70">
        <v>32.94</v>
      </c>
      <c r="N173" s="70">
        <v>0</v>
      </c>
      <c r="O173" s="70">
        <v>0</v>
      </c>
      <c r="P173" s="70">
        <f t="shared" si="9"/>
        <v>32.94</v>
      </c>
      <c r="Q173" s="70">
        <v>0</v>
      </c>
      <c r="R173" s="70">
        <v>0</v>
      </c>
      <c r="S173" s="72">
        <f t="shared" si="10"/>
        <v>0</v>
      </c>
      <c r="T173" s="110">
        <v>41</v>
      </c>
      <c r="U173" s="111">
        <v>39.61</v>
      </c>
      <c r="V173" s="111">
        <v>0</v>
      </c>
      <c r="W173" s="111">
        <v>0</v>
      </c>
      <c r="X173" s="111">
        <f t="shared" si="11"/>
        <v>39.61</v>
      </c>
      <c r="Y173" s="111">
        <v>0</v>
      </c>
      <c r="Z173" s="111">
        <v>0</v>
      </c>
      <c r="AA173" s="113">
        <f t="shared" si="12"/>
        <v>0</v>
      </c>
    </row>
    <row r="174" spans="1:27" ht="15.75" thickBot="1" x14ac:dyDescent="0.3">
      <c r="A174" s="110" t="str">
        <f>_xlfn.XLOOKUP(Table13[[#This Row],[Work UID]],'MO Store'!$A:$A,'MO Store'!F:F,,0)</f>
        <v>No SD</v>
      </c>
      <c r="B174" s="110" t="str">
        <f>_xlfn.XLOOKUP(Table13[[#This Row],[Work UID]],'MO Store'!$A:$A,'MO Store'!G:G,,0)</f>
        <v>Susu Leong</v>
      </c>
      <c r="C174" s="111" t="str">
        <f>_xlfn.XLOOKUP(Table13[[#This Row],[Work UID]],'MO Store'!$A:$A,'MO Store'!B:B,,0)</f>
        <v>Arizona</v>
      </c>
      <c r="D174" s="111" t="str">
        <f>_xlfn.XLOOKUP(Table13[[#This Row],[Home UID]],'MO Store'!$A:$A,'MO Store'!C:C,,0)</f>
        <v>VAL VISTA</v>
      </c>
      <c r="E174" s="111" t="str">
        <f>_xlfn.XLOOKUP(Table13[[#This Row],[Work UID]],'MO Store'!$A:$A,'MO Store'!C:C,,0)</f>
        <v>VAL VISTA</v>
      </c>
      <c r="F174" s="111" t="s">
        <v>1702</v>
      </c>
      <c r="G174" s="111">
        <v>176995</v>
      </c>
      <c r="H174" s="111">
        <v>176995</v>
      </c>
      <c r="I174" s="111" t="s">
        <v>795</v>
      </c>
      <c r="J174" s="111" t="s">
        <v>2071</v>
      </c>
      <c r="K174" s="112">
        <v>45821</v>
      </c>
      <c r="L174" s="84">
        <v>0</v>
      </c>
      <c r="M174" s="70">
        <v>18.75</v>
      </c>
      <c r="N174" s="70">
        <v>0</v>
      </c>
      <c r="O174" s="70">
        <v>0</v>
      </c>
      <c r="P174" s="70">
        <f t="shared" si="9"/>
        <v>18.75</v>
      </c>
      <c r="Q174" s="70">
        <v>0</v>
      </c>
      <c r="R174" s="70">
        <v>0</v>
      </c>
      <c r="S174" s="72">
        <f t="shared" si="10"/>
        <v>0</v>
      </c>
      <c r="T174" s="110">
        <v>26</v>
      </c>
      <c r="U174" s="111">
        <v>29.080000000000002</v>
      </c>
      <c r="V174" s="111">
        <v>0</v>
      </c>
      <c r="W174" s="111">
        <v>0</v>
      </c>
      <c r="X174" s="111">
        <f t="shared" si="11"/>
        <v>29.080000000000002</v>
      </c>
      <c r="Y174" s="111">
        <v>0</v>
      </c>
      <c r="Z174" s="111">
        <v>0</v>
      </c>
      <c r="AA174" s="113">
        <f t="shared" si="12"/>
        <v>0</v>
      </c>
    </row>
    <row r="175" spans="1:27" ht="15.75" thickBot="1" x14ac:dyDescent="0.3">
      <c r="A175" s="110" t="str">
        <f>_xlfn.XLOOKUP(Table13[[#This Row],[Work UID]],'MO Store'!$A:$A,'MO Store'!F:F,,0)</f>
        <v>No SD</v>
      </c>
      <c r="B175" s="110" t="str">
        <f>_xlfn.XLOOKUP(Table13[[#This Row],[Work UID]],'MO Store'!$A:$A,'MO Store'!G:G,,0)</f>
        <v>Susu Leong</v>
      </c>
      <c r="C175" s="111" t="str">
        <f>_xlfn.XLOOKUP(Table13[[#This Row],[Work UID]],'MO Store'!$A:$A,'MO Store'!B:B,,0)</f>
        <v>Arizona</v>
      </c>
      <c r="D175" s="111" t="str">
        <f>_xlfn.XLOOKUP(Table13[[#This Row],[Home UID]],'MO Store'!$A:$A,'MO Store'!C:C,,0)</f>
        <v>Buffalo Spot</v>
      </c>
      <c r="E175" s="111" t="str">
        <f>_xlfn.XLOOKUP(Table13[[#This Row],[Work UID]],'MO Store'!$A:$A,'MO Store'!C:C,,0)</f>
        <v>Buffalo Spot</v>
      </c>
      <c r="F175" s="111" t="s">
        <v>1703</v>
      </c>
      <c r="G175" s="111">
        <v>178109</v>
      </c>
      <c r="H175" s="111">
        <v>178109</v>
      </c>
      <c r="I175" s="111" t="s">
        <v>1024</v>
      </c>
      <c r="J175" s="111" t="s">
        <v>2072</v>
      </c>
      <c r="K175" s="112">
        <v>46052</v>
      </c>
      <c r="L175" s="84">
        <v>34.5</v>
      </c>
      <c r="M175" s="70">
        <v>29.35</v>
      </c>
      <c r="N175" s="70">
        <v>0</v>
      </c>
      <c r="O175" s="70">
        <v>0</v>
      </c>
      <c r="P175" s="70">
        <f t="shared" si="9"/>
        <v>29.35</v>
      </c>
      <c r="Q175" s="70">
        <v>0</v>
      </c>
      <c r="R175" s="70">
        <v>0</v>
      </c>
      <c r="S175" s="72">
        <f t="shared" si="10"/>
        <v>0</v>
      </c>
      <c r="T175" s="110">
        <v>0</v>
      </c>
      <c r="U175" s="111">
        <v>39.999999999999993</v>
      </c>
      <c r="V175" s="111">
        <v>1.04</v>
      </c>
      <c r="W175" s="111">
        <v>0</v>
      </c>
      <c r="X175" s="111">
        <f t="shared" si="11"/>
        <v>41.039999999999992</v>
      </c>
      <c r="Y175" s="111">
        <v>0</v>
      </c>
      <c r="Z175" s="111">
        <v>0</v>
      </c>
      <c r="AA175" s="113">
        <f t="shared" si="12"/>
        <v>0</v>
      </c>
    </row>
    <row r="176" spans="1:27" ht="15.75" thickBot="1" x14ac:dyDescent="0.3">
      <c r="A176" s="110" t="str">
        <f>_xlfn.XLOOKUP(Table13[[#This Row],[Work UID]],'MO Store'!$A:$A,'MO Store'!F:F,,0)</f>
        <v>No SD</v>
      </c>
      <c r="B176" s="110" t="str">
        <f>_xlfn.XLOOKUP(Table13[[#This Row],[Work UID]],'MO Store'!$A:$A,'MO Store'!G:G,,0)</f>
        <v>Susu Leong</v>
      </c>
      <c r="C176" s="111" t="str">
        <f>_xlfn.XLOOKUP(Table13[[#This Row],[Work UID]],'MO Store'!$A:$A,'MO Store'!B:B,,0)</f>
        <v>Arizona</v>
      </c>
      <c r="D176" s="111" t="str">
        <f>_xlfn.XLOOKUP(Table13[[#This Row],[Home UID]],'MO Store'!$A:$A,'MO Store'!C:C,,0)</f>
        <v>Old Vail Plaza</v>
      </c>
      <c r="E176" s="111" t="str">
        <f>_xlfn.XLOOKUP(Table13[[#This Row],[Work UID]],'MO Store'!$A:$A,'MO Store'!C:C,,0)</f>
        <v>Old Vail Plaza</v>
      </c>
      <c r="F176" s="111" t="s">
        <v>1704</v>
      </c>
      <c r="G176" s="111">
        <v>222262</v>
      </c>
      <c r="H176" s="111">
        <v>222262</v>
      </c>
      <c r="I176" s="111" t="s">
        <v>1094</v>
      </c>
      <c r="J176" s="111" t="s">
        <v>2073</v>
      </c>
      <c r="K176" s="112">
        <v>46115</v>
      </c>
      <c r="L176" s="84">
        <v>0</v>
      </c>
      <c r="M176" s="70">
        <v>0</v>
      </c>
      <c r="N176" s="70">
        <v>0</v>
      </c>
      <c r="O176" s="70">
        <v>0</v>
      </c>
      <c r="P176" s="70">
        <f t="shared" si="9"/>
        <v>0</v>
      </c>
      <c r="Q176" s="70">
        <v>0</v>
      </c>
      <c r="R176" s="70">
        <v>0</v>
      </c>
      <c r="S176" s="72">
        <f t="shared" si="10"/>
        <v>0</v>
      </c>
      <c r="T176" s="110">
        <v>0</v>
      </c>
      <c r="U176" s="111">
        <v>8.1</v>
      </c>
      <c r="V176" s="111">
        <v>0</v>
      </c>
      <c r="W176" s="111">
        <v>0</v>
      </c>
      <c r="X176" s="111">
        <f t="shared" si="11"/>
        <v>8.1</v>
      </c>
      <c r="Y176" s="111">
        <v>0</v>
      </c>
      <c r="Z176" s="111">
        <v>0</v>
      </c>
      <c r="AA176" s="113">
        <f t="shared" si="12"/>
        <v>0</v>
      </c>
    </row>
    <row r="177" spans="1:27" ht="15.75" thickBot="1" x14ac:dyDescent="0.3">
      <c r="A177" s="110" t="str">
        <f>_xlfn.XLOOKUP(Table13[[#This Row],[Work UID]],'MO Store'!$A:$A,'MO Store'!F:F,,0)</f>
        <v>No SD</v>
      </c>
      <c r="B177" s="110" t="str">
        <f>_xlfn.XLOOKUP(Table13[[#This Row],[Work UID]],'MO Store'!$A:$A,'MO Store'!G:G,,0)</f>
        <v>Susu Leong</v>
      </c>
      <c r="C177" s="111" t="str">
        <f>_xlfn.XLOOKUP(Table13[[#This Row],[Work UID]],'MO Store'!$A:$A,'MO Store'!B:B,,0)</f>
        <v>Arizona</v>
      </c>
      <c r="D177" s="111" t="str">
        <f>_xlfn.XLOOKUP(Table13[[#This Row],[Home UID]],'MO Store'!$A:$A,'MO Store'!C:C,,0)</f>
        <v>Old Vail Plaza</v>
      </c>
      <c r="E177" s="111" t="str">
        <f>_xlfn.XLOOKUP(Table13[[#This Row],[Work UID]],'MO Store'!$A:$A,'MO Store'!C:C,,0)</f>
        <v>MIDVALE PLAZA</v>
      </c>
      <c r="F177" s="111" t="s">
        <v>1705</v>
      </c>
      <c r="G177" s="111">
        <v>222262</v>
      </c>
      <c r="H177" s="111">
        <v>216515</v>
      </c>
      <c r="I177" s="111" t="s">
        <v>1094</v>
      </c>
      <c r="J177" s="111" t="s">
        <v>2073</v>
      </c>
      <c r="K177" s="112">
        <v>46115</v>
      </c>
      <c r="L177" s="84">
        <v>0</v>
      </c>
      <c r="M177" s="70">
        <v>15.39</v>
      </c>
      <c r="N177" s="70">
        <v>0</v>
      </c>
      <c r="O177" s="70">
        <v>0</v>
      </c>
      <c r="P177" s="70">
        <f t="shared" si="9"/>
        <v>15.39</v>
      </c>
      <c r="Q177" s="70">
        <v>0</v>
      </c>
      <c r="R177" s="70">
        <v>0</v>
      </c>
      <c r="S177" s="72">
        <f t="shared" si="10"/>
        <v>0</v>
      </c>
      <c r="T177" s="110">
        <v>0</v>
      </c>
      <c r="U177" s="111">
        <v>23.58</v>
      </c>
      <c r="V177" s="111">
        <v>0</v>
      </c>
      <c r="W177" s="111">
        <v>0</v>
      </c>
      <c r="X177" s="111">
        <f t="shared" si="11"/>
        <v>23.58</v>
      </c>
      <c r="Y177" s="111">
        <v>0</v>
      </c>
      <c r="Z177" s="111">
        <v>0</v>
      </c>
      <c r="AA177" s="113">
        <f t="shared" si="12"/>
        <v>0</v>
      </c>
    </row>
    <row r="178" spans="1:27" ht="15.75" thickBot="1" x14ac:dyDescent="0.3">
      <c r="A178" s="110" t="str">
        <f>_xlfn.XLOOKUP(Table13[[#This Row],[Work UID]],'MO Store'!$A:$A,'MO Store'!F:F,,0)</f>
        <v>Romio Hamdar</v>
      </c>
      <c r="B178" s="110" t="str">
        <f>_xlfn.XLOOKUP(Table13[[#This Row],[Work UID]],'MO Store'!$A:$A,'MO Store'!G:G,,0)</f>
        <v>Colorado Market - No TM</v>
      </c>
      <c r="C178" s="111" t="str">
        <f>_xlfn.XLOOKUP(Table13[[#This Row],[Work UID]],'MO Store'!$A:$A,'MO Store'!B:B,,0)</f>
        <v>Colorado</v>
      </c>
      <c r="D178" s="111" t="str">
        <f>_xlfn.XLOOKUP(Table13[[#This Row],[Home UID]],'MO Store'!$A:$A,'MO Store'!C:C,,0)</f>
        <v>Grand View Market Place</v>
      </c>
      <c r="E178" s="111" t="str">
        <f>_xlfn.XLOOKUP(Table13[[#This Row],[Work UID]],'MO Store'!$A:$A,'MO Store'!C:C,,0)</f>
        <v>Briargate</v>
      </c>
      <c r="F178" s="111" t="s">
        <v>1706</v>
      </c>
      <c r="G178" s="111">
        <v>210924</v>
      </c>
      <c r="H178" s="111">
        <v>178937</v>
      </c>
      <c r="I178" s="111" t="s">
        <v>1035</v>
      </c>
      <c r="J178" s="111" t="s">
        <v>2074</v>
      </c>
      <c r="K178" s="112">
        <v>46065</v>
      </c>
      <c r="L178" s="84">
        <v>0</v>
      </c>
      <c r="M178" s="70">
        <v>0</v>
      </c>
      <c r="N178" s="70">
        <v>0</v>
      </c>
      <c r="O178" s="70">
        <v>0</v>
      </c>
      <c r="P178" s="70">
        <f t="shared" si="9"/>
        <v>0</v>
      </c>
      <c r="Q178" s="70">
        <v>0</v>
      </c>
      <c r="R178" s="70">
        <v>0</v>
      </c>
      <c r="S178" s="72">
        <f t="shared" si="10"/>
        <v>0</v>
      </c>
      <c r="T178" s="110">
        <v>0</v>
      </c>
      <c r="U178" s="111">
        <v>0</v>
      </c>
      <c r="V178" s="111">
        <v>0</v>
      </c>
      <c r="W178" s="111">
        <v>0</v>
      </c>
      <c r="X178" s="111">
        <f t="shared" si="11"/>
        <v>0</v>
      </c>
      <c r="Y178" s="111">
        <v>0</v>
      </c>
      <c r="Z178" s="111">
        <v>0</v>
      </c>
      <c r="AA178" s="113">
        <f t="shared" si="12"/>
        <v>0</v>
      </c>
    </row>
    <row r="179" spans="1:27" ht="15.75" thickBot="1" x14ac:dyDescent="0.3">
      <c r="A179" s="110" t="str">
        <f>_xlfn.XLOOKUP(Table13[[#This Row],[Work UID]],'MO Store'!$A:$A,'MO Store'!F:F,,0)</f>
        <v>Romio Hamdar</v>
      </c>
      <c r="B179" s="110" t="str">
        <f>_xlfn.XLOOKUP(Table13[[#This Row],[Work UID]],'MO Store'!$A:$A,'MO Store'!G:G,,0)</f>
        <v>Colorado Market - No TM</v>
      </c>
      <c r="C179" s="111" t="str">
        <f>_xlfn.XLOOKUP(Table13[[#This Row],[Work UID]],'MO Store'!$A:$A,'MO Store'!B:B,,0)</f>
        <v>Colorado</v>
      </c>
      <c r="D179" s="111" t="str">
        <f>_xlfn.XLOOKUP(Table13[[#This Row],[Home UID]],'MO Store'!$A:$A,'MO Store'!C:C,,0)</f>
        <v>Grand View Market Place</v>
      </c>
      <c r="E179" s="111" t="str">
        <f>_xlfn.XLOOKUP(Table13[[#This Row],[Work UID]],'MO Store'!$A:$A,'MO Store'!C:C,,0)</f>
        <v>Grand View Market Place</v>
      </c>
      <c r="F179" s="111" t="s">
        <v>1707</v>
      </c>
      <c r="G179" s="111">
        <v>210924</v>
      </c>
      <c r="H179" s="111">
        <v>210924</v>
      </c>
      <c r="I179" s="111" t="s">
        <v>1035</v>
      </c>
      <c r="J179" s="111" t="s">
        <v>2074</v>
      </c>
      <c r="K179" s="112">
        <v>46065</v>
      </c>
      <c r="L179" s="84">
        <v>0</v>
      </c>
      <c r="M179" s="70">
        <v>16.920000000000002</v>
      </c>
      <c r="N179" s="70">
        <v>0</v>
      </c>
      <c r="O179" s="70">
        <v>0</v>
      </c>
      <c r="P179" s="70">
        <f t="shared" si="9"/>
        <v>16.920000000000002</v>
      </c>
      <c r="Q179" s="70">
        <v>0</v>
      </c>
      <c r="R179" s="70">
        <v>0</v>
      </c>
      <c r="S179" s="72">
        <f t="shared" si="10"/>
        <v>0</v>
      </c>
      <c r="T179" s="110">
        <v>0</v>
      </c>
      <c r="U179" s="111">
        <v>39.999999999999993</v>
      </c>
      <c r="V179" s="111">
        <v>3.76</v>
      </c>
      <c r="W179" s="111">
        <v>0</v>
      </c>
      <c r="X179" s="111">
        <f t="shared" si="11"/>
        <v>43.759999999999991</v>
      </c>
      <c r="Y179" s="111">
        <v>0</v>
      </c>
      <c r="Z179" s="111">
        <v>0</v>
      </c>
      <c r="AA179" s="113">
        <f t="shared" si="12"/>
        <v>0</v>
      </c>
    </row>
    <row r="180" spans="1:27" ht="15.75" thickBot="1" x14ac:dyDescent="0.3">
      <c r="A180" s="110" t="str">
        <f>_xlfn.XLOOKUP(Table13[[#This Row],[Work UID]],'MO Store'!$A:$A,'MO Store'!F:F,,0)</f>
        <v>Romio Hamdar</v>
      </c>
      <c r="B180" s="110" t="str">
        <f>_xlfn.XLOOKUP(Table13[[#This Row],[Work UID]],'MO Store'!$A:$A,'MO Store'!G:G,,0)</f>
        <v>Suhail Ishaq</v>
      </c>
      <c r="C180" s="111" t="str">
        <f>_xlfn.XLOOKUP(Table13[[#This Row],[Work UID]],'MO Store'!$A:$A,'MO Store'!B:B,,0)</f>
        <v>Houston North East</v>
      </c>
      <c r="D180" s="111" t="str">
        <f>_xlfn.XLOOKUP(Table13[[#This Row],[Home UID]],'MO Store'!$A:$A,'MO Store'!C:C,,0)</f>
        <v>Riverstone</v>
      </c>
      <c r="E180" s="111" t="str">
        <f>_xlfn.XLOOKUP(Table13[[#This Row],[Work UID]],'MO Store'!$A:$A,'MO Store'!C:C,,0)</f>
        <v>Riverstone</v>
      </c>
      <c r="F180" s="111" t="s">
        <v>1708</v>
      </c>
      <c r="G180" s="111">
        <v>207758</v>
      </c>
      <c r="H180" s="111">
        <v>207758</v>
      </c>
      <c r="I180" s="111" t="s">
        <v>923</v>
      </c>
      <c r="J180" s="111" t="s">
        <v>2075</v>
      </c>
      <c r="K180" s="112">
        <v>45967</v>
      </c>
      <c r="L180" s="84">
        <v>38</v>
      </c>
      <c r="M180" s="70">
        <v>36.51</v>
      </c>
      <c r="N180" s="70">
        <v>0</v>
      </c>
      <c r="O180" s="70">
        <v>0</v>
      </c>
      <c r="P180" s="70">
        <f t="shared" si="9"/>
        <v>36.51</v>
      </c>
      <c r="Q180" s="70">
        <v>0</v>
      </c>
      <c r="R180" s="70">
        <v>0</v>
      </c>
      <c r="S180" s="72">
        <f t="shared" si="10"/>
        <v>0</v>
      </c>
      <c r="T180" s="110">
        <v>40</v>
      </c>
      <c r="U180" s="111">
        <v>39.089999999999996</v>
      </c>
      <c r="V180" s="111">
        <v>0</v>
      </c>
      <c r="W180" s="111">
        <v>0</v>
      </c>
      <c r="X180" s="111">
        <f t="shared" si="11"/>
        <v>39.089999999999996</v>
      </c>
      <c r="Y180" s="111">
        <v>0</v>
      </c>
      <c r="Z180" s="111">
        <v>0</v>
      </c>
      <c r="AA180" s="113">
        <f t="shared" si="12"/>
        <v>0</v>
      </c>
    </row>
    <row r="181" spans="1:27" ht="15.75" thickBot="1" x14ac:dyDescent="0.3">
      <c r="A181" s="110" t="str">
        <f>_xlfn.XLOOKUP(Table13[[#This Row],[Work UID]],'MO Store'!$A:$A,'MO Store'!F:F,,0)</f>
        <v>No SD</v>
      </c>
      <c r="B181" s="110" t="str">
        <f>_xlfn.XLOOKUP(Table13[[#This Row],[Work UID]],'MO Store'!$A:$A,'MO Store'!G:G,,0)</f>
        <v>Susu Leong</v>
      </c>
      <c r="C181" s="111" t="str">
        <f>_xlfn.XLOOKUP(Table13[[#This Row],[Work UID]],'MO Store'!$A:$A,'MO Store'!B:B,,0)</f>
        <v>Arizona</v>
      </c>
      <c r="D181" s="111" t="str">
        <f>_xlfn.XLOOKUP(Table13[[#This Row],[Home UID]],'MO Store'!$A:$A,'MO Store'!C:C,,0)</f>
        <v>Bethany Home</v>
      </c>
      <c r="E181" s="111" t="str">
        <f>_xlfn.XLOOKUP(Table13[[#This Row],[Work UID]],'MO Store'!$A:$A,'MO Store'!C:C,,0)</f>
        <v>Bethany Home</v>
      </c>
      <c r="F181" s="111" t="s">
        <v>1709</v>
      </c>
      <c r="G181" s="111">
        <v>216514</v>
      </c>
      <c r="H181" s="111">
        <v>216514</v>
      </c>
      <c r="I181" s="111" t="s">
        <v>672</v>
      </c>
      <c r="J181" s="111" t="s">
        <v>2076</v>
      </c>
      <c r="K181" s="112">
        <v>45635</v>
      </c>
      <c r="L181" s="84">
        <v>37.5</v>
      </c>
      <c r="M181" s="70">
        <v>29.55</v>
      </c>
      <c r="N181" s="70">
        <v>0</v>
      </c>
      <c r="O181" s="70">
        <v>0</v>
      </c>
      <c r="P181" s="70">
        <f t="shared" si="9"/>
        <v>29.55</v>
      </c>
      <c r="Q181" s="70">
        <v>0</v>
      </c>
      <c r="R181" s="70">
        <v>0</v>
      </c>
      <c r="S181" s="72">
        <f t="shared" si="10"/>
        <v>0</v>
      </c>
      <c r="T181" s="110">
        <v>0</v>
      </c>
      <c r="U181" s="111">
        <v>0</v>
      </c>
      <c r="V181" s="111">
        <v>0</v>
      </c>
      <c r="W181" s="111">
        <v>0</v>
      </c>
      <c r="X181" s="111">
        <f t="shared" si="11"/>
        <v>0</v>
      </c>
      <c r="Y181" s="111">
        <v>0</v>
      </c>
      <c r="Z181" s="111">
        <v>0</v>
      </c>
      <c r="AA181" s="113">
        <f t="shared" si="12"/>
        <v>0</v>
      </c>
    </row>
    <row r="182" spans="1:27" ht="15.75" thickBot="1" x14ac:dyDescent="0.3">
      <c r="A182" s="110" t="str">
        <f>_xlfn.XLOOKUP(Table13[[#This Row],[Work UID]],'MO Store'!$A:$A,'MO Store'!F:F,,0)</f>
        <v>No SD</v>
      </c>
      <c r="B182" s="110" t="str">
        <f>_xlfn.XLOOKUP(Table13[[#This Row],[Work UID]],'MO Store'!$A:$A,'MO Store'!G:G,,0)</f>
        <v>North Carolina Market - No TM</v>
      </c>
      <c r="C182" s="111" t="str">
        <f>_xlfn.XLOOKUP(Table13[[#This Row],[Work UID]],'MO Store'!$A:$A,'MO Store'!B:B,,0)</f>
        <v>North Carolina</v>
      </c>
      <c r="D182" s="111" t="str">
        <f>_xlfn.XLOOKUP(Table13[[#This Row],[Home UID]],'MO Store'!$A:$A,'MO Store'!C:C,,0)</f>
        <v>Winterville NC</v>
      </c>
      <c r="E182" s="111" t="str">
        <f>_xlfn.XLOOKUP(Table13[[#This Row],[Work UID]],'MO Store'!$A:$A,'MO Store'!C:C,,0)</f>
        <v>Winterville NC</v>
      </c>
      <c r="F182" s="111" t="s">
        <v>1710</v>
      </c>
      <c r="G182" s="111">
        <v>177547</v>
      </c>
      <c r="H182" s="111">
        <v>177547</v>
      </c>
      <c r="I182" s="111" t="s">
        <v>952</v>
      </c>
      <c r="J182" s="111" t="s">
        <v>2077</v>
      </c>
      <c r="K182" s="112">
        <v>45995</v>
      </c>
      <c r="L182" s="84">
        <v>21.5</v>
      </c>
      <c r="M182" s="70">
        <v>23.68</v>
      </c>
      <c r="N182" s="70">
        <v>0</v>
      </c>
      <c r="O182" s="70">
        <v>0</v>
      </c>
      <c r="P182" s="70">
        <f t="shared" si="9"/>
        <v>23.68</v>
      </c>
      <c r="Q182" s="70">
        <v>0</v>
      </c>
      <c r="R182" s="70">
        <v>0</v>
      </c>
      <c r="S182" s="72">
        <f t="shared" si="10"/>
        <v>0</v>
      </c>
      <c r="T182" s="110">
        <v>36.5</v>
      </c>
      <c r="U182" s="111">
        <v>39.86</v>
      </c>
      <c r="V182" s="111">
        <v>0</v>
      </c>
      <c r="W182" s="111">
        <v>0</v>
      </c>
      <c r="X182" s="111">
        <f t="shared" si="11"/>
        <v>39.86</v>
      </c>
      <c r="Y182" s="111">
        <v>0</v>
      </c>
      <c r="Z182" s="111">
        <v>0</v>
      </c>
      <c r="AA182" s="113">
        <f t="shared" si="12"/>
        <v>0</v>
      </c>
    </row>
    <row r="183" spans="1:27" ht="15.75" thickBot="1" x14ac:dyDescent="0.3">
      <c r="A183" s="110" t="str">
        <f>_xlfn.XLOOKUP(Table13[[#This Row],[Work UID]],'MO Store'!$A:$A,'MO Store'!F:F,,0)</f>
        <v>Romio Hamdar</v>
      </c>
      <c r="B183" s="110" t="str">
        <f>_xlfn.XLOOKUP(Table13[[#This Row],[Work UID]],'MO Store'!$A:$A,'MO Store'!G:G,,0)</f>
        <v>Veronica Ramos</v>
      </c>
      <c r="C183" s="111" t="str">
        <f>_xlfn.XLOOKUP(Table13[[#This Row],[Work UID]],'MO Store'!$A:$A,'MO Store'!B:B,,0)</f>
        <v>San Antonio/Laredo</v>
      </c>
      <c r="D183" s="111" t="str">
        <f>_xlfn.XLOOKUP(Table13[[#This Row],[Home UID]],'MO Store'!$A:$A,'MO Store'!C:C,,0)</f>
        <v>Uvalde</v>
      </c>
      <c r="E183" s="111" t="str">
        <f>_xlfn.XLOOKUP(Table13[[#This Row],[Work UID]],'MO Store'!$A:$A,'MO Store'!C:C,,0)</f>
        <v>Uvalde</v>
      </c>
      <c r="F183" s="111" t="s">
        <v>1711</v>
      </c>
      <c r="G183" s="111">
        <v>215747</v>
      </c>
      <c r="H183" s="111">
        <v>215747</v>
      </c>
      <c r="I183" s="111" t="s">
        <v>810</v>
      </c>
      <c r="J183" s="111" t="s">
        <v>2078</v>
      </c>
      <c r="K183" s="112">
        <v>45835</v>
      </c>
      <c r="L183" s="84">
        <v>33</v>
      </c>
      <c r="M183" s="70">
        <v>30.72</v>
      </c>
      <c r="N183" s="70">
        <v>0</v>
      </c>
      <c r="O183" s="70">
        <v>0</v>
      </c>
      <c r="P183" s="70">
        <f t="shared" si="9"/>
        <v>30.72</v>
      </c>
      <c r="Q183" s="70">
        <v>0</v>
      </c>
      <c r="R183" s="70">
        <v>0</v>
      </c>
      <c r="S183" s="72">
        <f t="shared" si="10"/>
        <v>0</v>
      </c>
      <c r="T183" s="110">
        <v>41</v>
      </c>
      <c r="U183" s="111">
        <v>37.319999999999993</v>
      </c>
      <c r="V183" s="111">
        <v>0</v>
      </c>
      <c r="W183" s="111">
        <v>0</v>
      </c>
      <c r="X183" s="111">
        <f t="shared" si="11"/>
        <v>37.319999999999993</v>
      </c>
      <c r="Y183" s="111">
        <v>0</v>
      </c>
      <c r="Z183" s="111">
        <v>0</v>
      </c>
      <c r="AA183" s="113">
        <f t="shared" si="12"/>
        <v>0</v>
      </c>
    </row>
    <row r="184" spans="1:27" ht="15.75" thickBot="1" x14ac:dyDescent="0.3">
      <c r="A184" s="110" t="str">
        <f>_xlfn.XLOOKUP(Table13[[#This Row],[Work UID]],'MO Store'!$A:$A,'MO Store'!F:F,,0)</f>
        <v>Romio Hamdar</v>
      </c>
      <c r="B184" s="110" t="str">
        <f>_xlfn.XLOOKUP(Table13[[#This Row],[Work UID]],'MO Store'!$A:$A,'MO Store'!G:G,,0)</f>
        <v>Carlos Ayala-Level Up</v>
      </c>
      <c r="C184" s="111" t="str">
        <f>_xlfn.XLOOKUP(Table13[[#This Row],[Work UID]],'MO Store'!$A:$A,'MO Store'!B:B,,0)</f>
        <v>Houston South West</v>
      </c>
      <c r="D184" s="111" t="str">
        <f>_xlfn.XLOOKUP(Table13[[#This Row],[Home UID]],'MO Store'!$A:$A,'MO Store'!C:C,,0)</f>
        <v>Rice Ave</v>
      </c>
      <c r="E184" s="111" t="str">
        <f>_xlfn.XLOOKUP(Table13[[#This Row],[Work UID]],'MO Store'!$A:$A,'MO Store'!C:C,,0)</f>
        <v>Rice Ave</v>
      </c>
      <c r="F184" s="111" t="s">
        <v>1712</v>
      </c>
      <c r="G184" s="111">
        <v>174112</v>
      </c>
      <c r="H184" s="111">
        <v>174112</v>
      </c>
      <c r="I184" s="111" t="s">
        <v>953</v>
      </c>
      <c r="J184" s="111" t="s">
        <v>2079</v>
      </c>
      <c r="K184" s="112">
        <v>45995</v>
      </c>
      <c r="L184" s="84">
        <v>29</v>
      </c>
      <c r="M184" s="70">
        <v>26.31</v>
      </c>
      <c r="N184" s="70">
        <v>0</v>
      </c>
      <c r="O184" s="70">
        <v>0</v>
      </c>
      <c r="P184" s="70">
        <f t="shared" si="9"/>
        <v>26.31</v>
      </c>
      <c r="Q184" s="70">
        <v>0</v>
      </c>
      <c r="R184" s="70">
        <v>0</v>
      </c>
      <c r="S184" s="72">
        <f t="shared" si="10"/>
        <v>0</v>
      </c>
      <c r="T184" s="110">
        <v>37</v>
      </c>
      <c r="U184" s="111">
        <v>34.729999999999997</v>
      </c>
      <c r="V184" s="111">
        <v>0</v>
      </c>
      <c r="W184" s="111">
        <v>0</v>
      </c>
      <c r="X184" s="111">
        <f t="shared" si="11"/>
        <v>34.729999999999997</v>
      </c>
      <c r="Y184" s="111">
        <v>0</v>
      </c>
      <c r="Z184" s="111">
        <v>0</v>
      </c>
      <c r="AA184" s="113">
        <f t="shared" si="12"/>
        <v>0</v>
      </c>
    </row>
    <row r="185" spans="1:27" ht="15.75" thickBot="1" x14ac:dyDescent="0.3">
      <c r="A185" s="110" t="str">
        <f>_xlfn.XLOOKUP(Table13[[#This Row],[Work UID]],'MO Store'!$A:$A,'MO Store'!F:F,,0)</f>
        <v>Romio Hamdar</v>
      </c>
      <c r="B185" s="110" t="str">
        <f>_xlfn.XLOOKUP(Table13[[#This Row],[Work UID]],'MO Store'!$A:$A,'MO Store'!G:G,,0)</f>
        <v>Suhail Ishaq</v>
      </c>
      <c r="C185" s="111" t="str">
        <f>_xlfn.XLOOKUP(Table13[[#This Row],[Work UID]],'MO Store'!$A:$A,'MO Store'!B:B,,0)</f>
        <v>Houston North East</v>
      </c>
      <c r="D185" s="111" t="str">
        <f>_xlfn.XLOOKUP(Table13[[#This Row],[Home UID]],'MO Store'!$A:$A,'MO Store'!C:C,,0)</f>
        <v>Riverstone</v>
      </c>
      <c r="E185" s="111" t="str">
        <f>_xlfn.XLOOKUP(Table13[[#This Row],[Work UID]],'MO Store'!$A:$A,'MO Store'!C:C,,0)</f>
        <v>Riverstone</v>
      </c>
      <c r="F185" s="111" t="s">
        <v>1713</v>
      </c>
      <c r="G185" s="111">
        <v>207758</v>
      </c>
      <c r="H185" s="111">
        <v>207758</v>
      </c>
      <c r="I185" s="111" t="s">
        <v>299</v>
      </c>
      <c r="J185" s="111" t="s">
        <v>2080</v>
      </c>
      <c r="K185" s="112">
        <v>44718</v>
      </c>
      <c r="L185" s="84">
        <v>33</v>
      </c>
      <c r="M185" s="70">
        <v>33.06</v>
      </c>
      <c r="N185" s="70">
        <v>0</v>
      </c>
      <c r="O185" s="70">
        <v>0</v>
      </c>
      <c r="P185" s="70">
        <f t="shared" si="9"/>
        <v>33.06</v>
      </c>
      <c r="Q185" s="70">
        <v>0</v>
      </c>
      <c r="R185" s="70">
        <v>0</v>
      </c>
      <c r="S185" s="72">
        <f t="shared" si="10"/>
        <v>0</v>
      </c>
      <c r="T185" s="110">
        <v>40</v>
      </c>
      <c r="U185" s="111">
        <v>38.400000000000006</v>
      </c>
      <c r="V185" s="111">
        <v>0</v>
      </c>
      <c r="W185" s="111">
        <v>0</v>
      </c>
      <c r="X185" s="111">
        <f t="shared" si="11"/>
        <v>38.400000000000006</v>
      </c>
      <c r="Y185" s="111">
        <v>0</v>
      </c>
      <c r="Z185" s="111">
        <v>0</v>
      </c>
      <c r="AA185" s="113">
        <f t="shared" si="12"/>
        <v>0</v>
      </c>
    </row>
    <row r="186" spans="1:27" ht="15.75" thickBot="1" x14ac:dyDescent="0.3">
      <c r="A186" s="110" t="str">
        <f>_xlfn.XLOOKUP(Table13[[#This Row],[Work UID]],'MO Store'!$A:$A,'MO Store'!F:F,,0)</f>
        <v>Romio Hamdar</v>
      </c>
      <c r="B186" s="110" t="str">
        <f>_xlfn.XLOOKUP(Table13[[#This Row],[Work UID]],'MO Store'!$A:$A,'MO Store'!G:G,,0)</f>
        <v>Suhail Ishaq</v>
      </c>
      <c r="C186" s="111" t="str">
        <f>_xlfn.XLOOKUP(Table13[[#This Row],[Work UID]],'MO Store'!$A:$A,'MO Store'!B:B,,0)</f>
        <v>Houston North East</v>
      </c>
      <c r="D186" s="111" t="str">
        <f>_xlfn.XLOOKUP(Table13[[#This Row],[Home UID]],'MO Store'!$A:$A,'MO Store'!C:C,,0)</f>
        <v>Ponderosa Forest</v>
      </c>
      <c r="E186" s="111" t="str">
        <f>_xlfn.XLOOKUP(Table13[[#This Row],[Work UID]],'MO Store'!$A:$A,'MO Store'!C:C,,0)</f>
        <v>Ponderosa Forest</v>
      </c>
      <c r="F186" s="111" t="s">
        <v>1714</v>
      </c>
      <c r="G186" s="111">
        <v>209868</v>
      </c>
      <c r="H186" s="111">
        <v>209868</v>
      </c>
      <c r="I186" s="111" t="s">
        <v>641</v>
      </c>
      <c r="J186" s="111" t="s">
        <v>2081</v>
      </c>
      <c r="K186" s="112">
        <v>45569</v>
      </c>
      <c r="L186" s="84">
        <v>33</v>
      </c>
      <c r="M186" s="70">
        <v>27.42</v>
      </c>
      <c r="N186" s="70">
        <v>0</v>
      </c>
      <c r="O186" s="70">
        <v>0</v>
      </c>
      <c r="P186" s="70">
        <f t="shared" si="9"/>
        <v>27.42</v>
      </c>
      <c r="Q186" s="70">
        <v>0</v>
      </c>
      <c r="R186" s="70">
        <v>0</v>
      </c>
      <c r="S186" s="72">
        <f t="shared" si="10"/>
        <v>0</v>
      </c>
      <c r="T186" s="110">
        <v>41</v>
      </c>
      <c r="U186" s="111">
        <v>38.39</v>
      </c>
      <c r="V186" s="111">
        <v>0</v>
      </c>
      <c r="W186" s="111">
        <v>0</v>
      </c>
      <c r="X186" s="111">
        <f t="shared" si="11"/>
        <v>38.39</v>
      </c>
      <c r="Y186" s="111">
        <v>0</v>
      </c>
      <c r="Z186" s="111">
        <v>0</v>
      </c>
      <c r="AA186" s="113">
        <f t="shared" si="12"/>
        <v>0</v>
      </c>
    </row>
    <row r="187" spans="1:27" ht="15.75" thickBot="1" x14ac:dyDescent="0.3">
      <c r="A187" s="110" t="str">
        <f>_xlfn.XLOOKUP(Table13[[#This Row],[Work UID]],'MO Store'!$A:$A,'MO Store'!F:F,,0)</f>
        <v>Romio Hamdar</v>
      </c>
      <c r="B187" s="110" t="str">
        <f>_xlfn.XLOOKUP(Table13[[#This Row],[Work UID]],'MO Store'!$A:$A,'MO Store'!G:G,,0)</f>
        <v>Veronica Ramos</v>
      </c>
      <c r="C187" s="111" t="str">
        <f>_xlfn.XLOOKUP(Table13[[#This Row],[Work UID]],'MO Store'!$A:$A,'MO Store'!B:B,,0)</f>
        <v>San Antonio/Laredo</v>
      </c>
      <c r="D187" s="111" t="str">
        <f>_xlfn.XLOOKUP(Table13[[#This Row],[Home UID]],'MO Store'!$A:$A,'MO Store'!C:C,,0)</f>
        <v>LAREDO PLANTATION CENTRE</v>
      </c>
      <c r="E187" s="111" t="str">
        <f>_xlfn.XLOOKUP(Table13[[#This Row],[Work UID]],'MO Store'!$A:$A,'MO Store'!C:C,,0)</f>
        <v>LAREDO PLANTATION CENTRE</v>
      </c>
      <c r="F187" s="111" t="s">
        <v>1715</v>
      </c>
      <c r="G187" s="111">
        <v>207752</v>
      </c>
      <c r="H187" s="111">
        <v>207752</v>
      </c>
      <c r="I187" s="111" t="s">
        <v>896</v>
      </c>
      <c r="J187" s="111" t="s">
        <v>2082</v>
      </c>
      <c r="K187" s="112">
        <v>45939</v>
      </c>
      <c r="L187" s="84">
        <v>35</v>
      </c>
      <c r="M187" s="70">
        <v>31.58</v>
      </c>
      <c r="N187" s="70">
        <v>0</v>
      </c>
      <c r="O187" s="70">
        <v>0</v>
      </c>
      <c r="P187" s="70">
        <f t="shared" si="9"/>
        <v>31.58</v>
      </c>
      <c r="Q187" s="70">
        <v>0</v>
      </c>
      <c r="R187" s="70">
        <v>0</v>
      </c>
      <c r="S187" s="72">
        <f t="shared" si="10"/>
        <v>0</v>
      </c>
      <c r="T187" s="110">
        <v>42</v>
      </c>
      <c r="U187" s="111">
        <v>38.340000000000003</v>
      </c>
      <c r="V187" s="111">
        <v>0</v>
      </c>
      <c r="W187" s="111">
        <v>0</v>
      </c>
      <c r="X187" s="111">
        <f t="shared" si="11"/>
        <v>38.340000000000003</v>
      </c>
      <c r="Y187" s="111">
        <v>0</v>
      </c>
      <c r="Z187" s="111">
        <v>0</v>
      </c>
      <c r="AA187" s="113">
        <f t="shared" si="12"/>
        <v>0</v>
      </c>
    </row>
    <row r="188" spans="1:27" ht="15.75" thickBot="1" x14ac:dyDescent="0.3">
      <c r="A188" s="110" t="str">
        <f>_xlfn.XLOOKUP(Table13[[#This Row],[Work UID]],'MO Store'!$A:$A,'MO Store'!F:F,,0)</f>
        <v>Romio Hamdar</v>
      </c>
      <c r="B188" s="110" t="str">
        <f>_xlfn.XLOOKUP(Table13[[#This Row],[Work UID]],'MO Store'!$A:$A,'MO Store'!G:G,,0)</f>
        <v>Suhail Ishaq</v>
      </c>
      <c r="C188" s="111" t="str">
        <f>_xlfn.XLOOKUP(Table13[[#This Row],[Work UID]],'MO Store'!$A:$A,'MO Store'!B:B,,0)</f>
        <v>Houston North East</v>
      </c>
      <c r="D188" s="111" t="str">
        <f>_xlfn.XLOOKUP(Table13[[#This Row],[Home UID]],'MO Store'!$A:$A,'MO Store'!C:C,,0)</f>
        <v>Midtown</v>
      </c>
      <c r="E188" s="111" t="str">
        <f>_xlfn.XLOOKUP(Table13[[#This Row],[Work UID]],'MO Store'!$A:$A,'MO Store'!C:C,,0)</f>
        <v>Midtown</v>
      </c>
      <c r="F188" s="111" t="s">
        <v>1716</v>
      </c>
      <c r="G188" s="111">
        <v>176027</v>
      </c>
      <c r="H188" s="111">
        <v>176027</v>
      </c>
      <c r="I188" s="111" t="s">
        <v>1404</v>
      </c>
      <c r="J188" s="111" t="s">
        <v>2083</v>
      </c>
      <c r="K188" s="112">
        <v>44872</v>
      </c>
      <c r="L188" s="84">
        <v>0</v>
      </c>
      <c r="M188" s="70">
        <v>0</v>
      </c>
      <c r="N188" s="70">
        <v>0</v>
      </c>
      <c r="O188" s="70">
        <v>0</v>
      </c>
      <c r="P188" s="70">
        <f t="shared" si="9"/>
        <v>0</v>
      </c>
      <c r="Q188" s="70">
        <v>0</v>
      </c>
      <c r="R188" s="70">
        <v>0</v>
      </c>
      <c r="S188" s="72">
        <f t="shared" si="10"/>
        <v>0</v>
      </c>
      <c r="T188" s="110">
        <v>0</v>
      </c>
      <c r="U188" s="111">
        <v>0</v>
      </c>
      <c r="V188" s="111">
        <v>0</v>
      </c>
      <c r="W188" s="111">
        <v>0</v>
      </c>
      <c r="X188" s="111">
        <f t="shared" si="11"/>
        <v>0</v>
      </c>
      <c r="Y188" s="111">
        <v>0</v>
      </c>
      <c r="Z188" s="111">
        <v>0</v>
      </c>
      <c r="AA188" s="113">
        <f t="shared" si="12"/>
        <v>0</v>
      </c>
    </row>
    <row r="189" spans="1:27" ht="15.75" thickBot="1" x14ac:dyDescent="0.3">
      <c r="A189" s="110" t="str">
        <f>_xlfn.XLOOKUP(Table13[[#This Row],[Work UID]],'MO Store'!$A:$A,'MO Store'!F:F,,0)</f>
        <v>Romio Hamdar</v>
      </c>
      <c r="B189" s="110" t="str">
        <f>_xlfn.XLOOKUP(Table13[[#This Row],[Work UID]],'MO Store'!$A:$A,'MO Store'!G:G,,0)</f>
        <v>Isreal Gomez- Level Up</v>
      </c>
      <c r="C189" s="111" t="str">
        <f>_xlfn.XLOOKUP(Table13[[#This Row],[Work UID]],'MO Store'!$A:$A,'MO Store'!B:B,,0)</f>
        <v>Houston East</v>
      </c>
      <c r="D189" s="111" t="str">
        <f>_xlfn.XLOOKUP(Table13[[#This Row],[Home UID]],'MO Store'!$A:$A,'MO Store'!C:C,,0)</f>
        <v>Angleton Harvin Dr</v>
      </c>
      <c r="E189" s="111" t="str">
        <f>_xlfn.XLOOKUP(Table13[[#This Row],[Work UID]],'MO Store'!$A:$A,'MO Store'!C:C,,0)</f>
        <v>Angleton Harvin Dr</v>
      </c>
      <c r="F189" s="111" t="s">
        <v>1717</v>
      </c>
      <c r="G189" s="111">
        <v>180412</v>
      </c>
      <c r="H189" s="111">
        <v>180412</v>
      </c>
      <c r="I189" s="111" t="s">
        <v>928</v>
      </c>
      <c r="J189" s="111" t="s">
        <v>2084</v>
      </c>
      <c r="K189" s="112">
        <v>45968</v>
      </c>
      <c r="L189" s="84">
        <v>35.25</v>
      </c>
      <c r="M189" s="70">
        <v>24.740000000000002</v>
      </c>
      <c r="N189" s="70">
        <v>0</v>
      </c>
      <c r="O189" s="70">
        <v>0</v>
      </c>
      <c r="P189" s="70">
        <f t="shared" si="9"/>
        <v>24.740000000000002</v>
      </c>
      <c r="Q189" s="70">
        <v>0</v>
      </c>
      <c r="R189" s="70">
        <v>0</v>
      </c>
      <c r="S189" s="72">
        <f t="shared" si="10"/>
        <v>0</v>
      </c>
      <c r="T189" s="110">
        <v>43.25</v>
      </c>
      <c r="U189" s="111">
        <v>35.33</v>
      </c>
      <c r="V189" s="111">
        <v>0</v>
      </c>
      <c r="W189" s="111">
        <v>0</v>
      </c>
      <c r="X189" s="111">
        <f t="shared" si="11"/>
        <v>35.33</v>
      </c>
      <c r="Y189" s="111">
        <v>0</v>
      </c>
      <c r="Z189" s="111">
        <v>0</v>
      </c>
      <c r="AA189" s="113">
        <f t="shared" si="12"/>
        <v>0</v>
      </c>
    </row>
    <row r="190" spans="1:27" ht="15.75" thickBot="1" x14ac:dyDescent="0.3">
      <c r="A190" s="110" t="str">
        <f>_xlfn.XLOOKUP(Table13[[#This Row],[Work UID]],'MO Store'!$A:$A,'MO Store'!F:F,,0)</f>
        <v>Romio Hamdar</v>
      </c>
      <c r="B190" s="110" t="str">
        <f>_xlfn.XLOOKUP(Table13[[#This Row],[Work UID]],'MO Store'!$A:$A,'MO Store'!G:G,,0)</f>
        <v>Veronica Ramos</v>
      </c>
      <c r="C190" s="111" t="str">
        <f>_xlfn.XLOOKUP(Table13[[#This Row],[Work UID]],'MO Store'!$A:$A,'MO Store'!B:B,,0)</f>
        <v>San Antonio/Laredo</v>
      </c>
      <c r="D190" s="111" t="str">
        <f>_xlfn.XLOOKUP(Table13[[#This Row],[Home UID]],'MO Store'!$A:$A,'MO Store'!C:C,,0)</f>
        <v>Wurzbach Road</v>
      </c>
      <c r="E190" s="111" t="str">
        <f>_xlfn.XLOOKUP(Table13[[#This Row],[Work UID]],'MO Store'!$A:$A,'MO Store'!C:C,,0)</f>
        <v>Wurzbach Road</v>
      </c>
      <c r="F190" s="111" t="s">
        <v>1718</v>
      </c>
      <c r="G190" s="111">
        <v>215745</v>
      </c>
      <c r="H190" s="111">
        <v>215745</v>
      </c>
      <c r="I190" s="111" t="s">
        <v>591</v>
      </c>
      <c r="J190" s="111" t="s">
        <v>2085</v>
      </c>
      <c r="K190" s="112">
        <v>45509</v>
      </c>
      <c r="L190" s="84">
        <v>42.66</v>
      </c>
      <c r="M190" s="70">
        <v>0</v>
      </c>
      <c r="N190" s="70">
        <v>0</v>
      </c>
      <c r="O190" s="70">
        <v>0</v>
      </c>
      <c r="P190" s="70">
        <f t="shared" si="9"/>
        <v>0</v>
      </c>
      <c r="Q190" s="70">
        <v>0</v>
      </c>
      <c r="R190" s="70">
        <v>0</v>
      </c>
      <c r="S190" s="72">
        <f t="shared" si="10"/>
        <v>0</v>
      </c>
      <c r="T190" s="110">
        <v>41.819999999999993</v>
      </c>
      <c r="U190" s="111">
        <v>26.69</v>
      </c>
      <c r="V190" s="111">
        <v>0</v>
      </c>
      <c r="W190" s="111">
        <v>0</v>
      </c>
      <c r="X190" s="111">
        <f t="shared" si="11"/>
        <v>26.69</v>
      </c>
      <c r="Y190" s="111">
        <v>0</v>
      </c>
      <c r="Z190" s="111">
        <v>0</v>
      </c>
      <c r="AA190" s="113">
        <f t="shared" si="12"/>
        <v>0</v>
      </c>
    </row>
    <row r="191" spans="1:27" ht="15.75" thickBot="1" x14ac:dyDescent="0.3">
      <c r="A191" s="110" t="str">
        <f>_xlfn.XLOOKUP(Table13[[#This Row],[Work UID]],'MO Store'!$A:$A,'MO Store'!F:F,,0)</f>
        <v>Romio Hamdar</v>
      </c>
      <c r="B191" s="110" t="str">
        <f>_xlfn.XLOOKUP(Table13[[#This Row],[Work UID]],'MO Store'!$A:$A,'MO Store'!G:G,,0)</f>
        <v>Veronica Ramos</v>
      </c>
      <c r="C191" s="111" t="str">
        <f>_xlfn.XLOOKUP(Table13[[#This Row],[Work UID]],'MO Store'!$A:$A,'MO Store'!B:B,,0)</f>
        <v>San Antonio/Laredo</v>
      </c>
      <c r="D191" s="111" t="str">
        <f>_xlfn.XLOOKUP(Table13[[#This Row],[Home UID]],'MO Store'!$A:$A,'MO Store'!C:C,,0)</f>
        <v>Wurzbach Road</v>
      </c>
      <c r="E191" s="111" t="str">
        <f>_xlfn.XLOOKUP(Table13[[#This Row],[Work UID]],'MO Store'!$A:$A,'MO Store'!C:C,,0)</f>
        <v>Laredo Crossing</v>
      </c>
      <c r="F191" s="111" t="s">
        <v>1719</v>
      </c>
      <c r="G191" s="111">
        <v>215745</v>
      </c>
      <c r="H191" s="111">
        <v>174067</v>
      </c>
      <c r="I191" s="111" t="s">
        <v>591</v>
      </c>
      <c r="J191" s="111" t="s">
        <v>2085</v>
      </c>
      <c r="K191" s="112">
        <v>45509</v>
      </c>
      <c r="L191" s="84">
        <v>0</v>
      </c>
      <c r="M191" s="70">
        <v>37.039999999999992</v>
      </c>
      <c r="N191" s="70">
        <v>0</v>
      </c>
      <c r="O191" s="70">
        <v>0</v>
      </c>
      <c r="P191" s="70">
        <f t="shared" si="9"/>
        <v>37.039999999999992</v>
      </c>
      <c r="Q191" s="70">
        <v>0</v>
      </c>
      <c r="R191" s="70">
        <v>0</v>
      </c>
      <c r="S191" s="72">
        <f t="shared" si="10"/>
        <v>0</v>
      </c>
      <c r="T191" s="110">
        <v>0</v>
      </c>
      <c r="U191" s="111">
        <v>0</v>
      </c>
      <c r="V191" s="111">
        <v>0</v>
      </c>
      <c r="W191" s="111">
        <v>0</v>
      </c>
      <c r="X191" s="111">
        <f t="shared" si="11"/>
        <v>0</v>
      </c>
      <c r="Y191" s="111">
        <v>0</v>
      </c>
      <c r="Z191" s="111">
        <v>0</v>
      </c>
      <c r="AA191" s="113">
        <f t="shared" si="12"/>
        <v>0</v>
      </c>
    </row>
    <row r="192" spans="1:27" ht="15.75" thickBot="1" x14ac:dyDescent="0.3">
      <c r="A192" s="110" t="str">
        <f>_xlfn.XLOOKUP(Table13[[#This Row],[Work UID]],'MO Store'!$A:$A,'MO Store'!F:F,,0)</f>
        <v>No SD</v>
      </c>
      <c r="B192" s="110" t="str">
        <f>_xlfn.XLOOKUP(Table13[[#This Row],[Work UID]],'MO Store'!$A:$A,'MO Store'!G:G,,0)</f>
        <v>Susu Leong</v>
      </c>
      <c r="C192" s="111" t="str">
        <f>_xlfn.XLOOKUP(Table13[[#This Row],[Work UID]],'MO Store'!$A:$A,'MO Store'!B:B,,0)</f>
        <v>Arizona</v>
      </c>
      <c r="D192" s="111" t="str">
        <f>_xlfn.XLOOKUP(Table13[[#This Row],[Home UID]],'MO Store'!$A:$A,'MO Store'!C:C,,0)</f>
        <v>Bethany Home</v>
      </c>
      <c r="E192" s="111" t="str">
        <f>_xlfn.XLOOKUP(Table13[[#This Row],[Work UID]],'MO Store'!$A:$A,'MO Store'!C:C,,0)</f>
        <v>Bethany Home</v>
      </c>
      <c r="F192" s="111" t="s">
        <v>1720</v>
      </c>
      <c r="G192" s="111">
        <v>216514</v>
      </c>
      <c r="H192" s="111">
        <v>216514</v>
      </c>
      <c r="I192" s="111" t="s">
        <v>943</v>
      </c>
      <c r="J192" s="111" t="s">
        <v>2086</v>
      </c>
      <c r="K192" s="112">
        <v>45985</v>
      </c>
      <c r="L192" s="84">
        <v>31.5</v>
      </c>
      <c r="M192" s="70">
        <v>30.64</v>
      </c>
      <c r="N192" s="70">
        <v>0</v>
      </c>
      <c r="O192" s="70">
        <v>0</v>
      </c>
      <c r="P192" s="70">
        <f t="shared" si="9"/>
        <v>30.64</v>
      </c>
      <c r="Q192" s="70">
        <v>0</v>
      </c>
      <c r="R192" s="70">
        <v>0</v>
      </c>
      <c r="S192" s="72">
        <f t="shared" si="10"/>
        <v>0</v>
      </c>
      <c r="T192" s="110">
        <v>0</v>
      </c>
      <c r="U192" s="111">
        <v>31.619999999999997</v>
      </c>
      <c r="V192" s="111">
        <v>0</v>
      </c>
      <c r="W192" s="111">
        <v>0</v>
      </c>
      <c r="X192" s="111">
        <f t="shared" si="11"/>
        <v>31.619999999999997</v>
      </c>
      <c r="Y192" s="111">
        <v>0</v>
      </c>
      <c r="Z192" s="111">
        <v>0</v>
      </c>
      <c r="AA192" s="113">
        <f t="shared" si="12"/>
        <v>0</v>
      </c>
    </row>
    <row r="193" spans="1:27" ht="15.75" thickBot="1" x14ac:dyDescent="0.3">
      <c r="A193" s="110" t="str">
        <f>_xlfn.XLOOKUP(Table13[[#This Row],[Work UID]],'MO Store'!$A:$A,'MO Store'!F:F,,0)</f>
        <v>No SD</v>
      </c>
      <c r="B193" s="110" t="str">
        <f>_xlfn.XLOOKUP(Table13[[#This Row],[Work UID]],'MO Store'!$A:$A,'MO Store'!G:G,,0)</f>
        <v>Susu Leong</v>
      </c>
      <c r="C193" s="111" t="str">
        <f>_xlfn.XLOOKUP(Table13[[#This Row],[Work UID]],'MO Store'!$A:$A,'MO Store'!B:B,,0)</f>
        <v>Arizona</v>
      </c>
      <c r="D193" s="111" t="str">
        <f>_xlfn.XLOOKUP(Table13[[#This Row],[Home UID]],'MO Store'!$A:$A,'MO Store'!C:C,,0)</f>
        <v>Bethany Home</v>
      </c>
      <c r="E193" s="111" t="str">
        <f>_xlfn.XLOOKUP(Table13[[#This Row],[Work UID]],'MO Store'!$A:$A,'MO Store'!C:C,,0)</f>
        <v>Bethany Home</v>
      </c>
      <c r="F193" s="111" t="s">
        <v>1721</v>
      </c>
      <c r="G193" s="111">
        <v>216514</v>
      </c>
      <c r="H193" s="111">
        <v>216514</v>
      </c>
      <c r="I193" s="111" t="s">
        <v>823</v>
      </c>
      <c r="J193" s="111" t="s">
        <v>2087</v>
      </c>
      <c r="K193" s="112">
        <v>45848</v>
      </c>
      <c r="L193" s="84">
        <v>37.5</v>
      </c>
      <c r="M193" s="70">
        <v>29.02</v>
      </c>
      <c r="N193" s="70">
        <v>0</v>
      </c>
      <c r="O193" s="70">
        <v>0</v>
      </c>
      <c r="P193" s="70">
        <f t="shared" si="9"/>
        <v>29.02</v>
      </c>
      <c r="Q193" s="70">
        <v>0</v>
      </c>
      <c r="R193" s="70">
        <v>0</v>
      </c>
      <c r="S193" s="72">
        <f t="shared" si="10"/>
        <v>0</v>
      </c>
      <c r="T193" s="110">
        <v>0</v>
      </c>
      <c r="U193" s="111">
        <v>27.15</v>
      </c>
      <c r="V193" s="111">
        <v>0</v>
      </c>
      <c r="W193" s="111">
        <v>0</v>
      </c>
      <c r="X193" s="111">
        <f t="shared" si="11"/>
        <v>27.15</v>
      </c>
      <c r="Y193" s="111">
        <v>0</v>
      </c>
      <c r="Z193" s="111">
        <v>0</v>
      </c>
      <c r="AA193" s="113">
        <f t="shared" si="12"/>
        <v>0</v>
      </c>
    </row>
    <row r="194" spans="1:27" ht="15.75" thickBot="1" x14ac:dyDescent="0.3">
      <c r="A194" s="110" t="str">
        <f>_xlfn.XLOOKUP(Table13[[#This Row],[Work UID]],'MO Store'!$A:$A,'MO Store'!F:F,,0)</f>
        <v>Romio Hamdar</v>
      </c>
      <c r="B194" s="110" t="str">
        <f>_xlfn.XLOOKUP(Table13[[#This Row],[Work UID]],'MO Store'!$A:$A,'MO Store'!G:G,,0)</f>
        <v>Veronica Ramos</v>
      </c>
      <c r="C194" s="111" t="str">
        <f>_xlfn.XLOOKUP(Table13[[#This Row],[Work UID]],'MO Store'!$A:$A,'MO Store'!B:B,,0)</f>
        <v>San Antonio/Laredo</v>
      </c>
      <c r="D194" s="111" t="str">
        <f>_xlfn.XLOOKUP(Table13[[#This Row],[Home UID]],'MO Store'!$A:$A,'MO Store'!C:C,,0)</f>
        <v>EAGLE PASS</v>
      </c>
      <c r="E194" s="111" t="str">
        <f>_xlfn.XLOOKUP(Table13[[#This Row],[Work UID]],'MO Store'!$A:$A,'MO Store'!C:C,,0)</f>
        <v>EAGLE PASS</v>
      </c>
      <c r="F194" s="111" t="s">
        <v>1722</v>
      </c>
      <c r="G194" s="111">
        <v>207753</v>
      </c>
      <c r="H194" s="111">
        <v>207753</v>
      </c>
      <c r="I194" s="111" t="s">
        <v>788</v>
      </c>
      <c r="J194" s="111" t="s">
        <v>2088</v>
      </c>
      <c r="K194" s="112">
        <v>45813</v>
      </c>
      <c r="L194" s="84">
        <v>30</v>
      </c>
      <c r="M194" s="70">
        <v>32.049999999999997</v>
      </c>
      <c r="N194" s="70">
        <v>0</v>
      </c>
      <c r="O194" s="70">
        <v>0</v>
      </c>
      <c r="P194" s="70">
        <f t="shared" si="9"/>
        <v>32.049999999999997</v>
      </c>
      <c r="Q194" s="70">
        <v>0</v>
      </c>
      <c r="R194" s="70">
        <v>0</v>
      </c>
      <c r="S194" s="72">
        <f t="shared" si="10"/>
        <v>0</v>
      </c>
      <c r="T194" s="110">
        <v>42</v>
      </c>
      <c r="U194" s="111">
        <v>37.49</v>
      </c>
      <c r="V194" s="111">
        <v>0</v>
      </c>
      <c r="W194" s="111">
        <v>0</v>
      </c>
      <c r="X194" s="111">
        <f t="shared" si="11"/>
        <v>37.49</v>
      </c>
      <c r="Y194" s="111">
        <v>0</v>
      </c>
      <c r="Z194" s="111">
        <v>0</v>
      </c>
      <c r="AA194" s="113">
        <f t="shared" si="12"/>
        <v>0</v>
      </c>
    </row>
    <row r="195" spans="1:27" ht="15.75" thickBot="1" x14ac:dyDescent="0.3">
      <c r="A195" s="110" t="str">
        <f>_xlfn.XLOOKUP(Table13[[#This Row],[Work UID]],'MO Store'!$A:$A,'MO Store'!F:F,,0)</f>
        <v>Romio Hamdar</v>
      </c>
      <c r="B195" s="110" t="str">
        <f>_xlfn.XLOOKUP(Table13[[#This Row],[Work UID]],'MO Store'!$A:$A,'MO Store'!G:G,,0)</f>
        <v>Veronica Ramos</v>
      </c>
      <c r="C195" s="111" t="str">
        <f>_xlfn.XLOOKUP(Table13[[#This Row],[Work UID]],'MO Store'!$A:$A,'MO Store'!B:B,,0)</f>
        <v>San Antonio/Laredo</v>
      </c>
      <c r="D195" s="111" t="str">
        <f>_xlfn.XLOOKUP(Table13[[#This Row],[Home UID]],'MO Store'!$A:$A,'MO Store'!C:C,,0)</f>
        <v>LAREDO PLANTATION CENTRE</v>
      </c>
      <c r="E195" s="111" t="str">
        <f>_xlfn.XLOOKUP(Table13[[#This Row],[Work UID]],'MO Store'!$A:$A,'MO Store'!C:C,,0)</f>
        <v>LAREDO PLANTATION CENTRE</v>
      </c>
      <c r="F195" s="111" t="s">
        <v>1723</v>
      </c>
      <c r="G195" s="111">
        <v>207752</v>
      </c>
      <c r="H195" s="111">
        <v>207752</v>
      </c>
      <c r="I195" s="111" t="s">
        <v>1095</v>
      </c>
      <c r="J195" s="111" t="s">
        <v>2089</v>
      </c>
      <c r="K195" s="112">
        <v>46115</v>
      </c>
      <c r="L195" s="84">
        <v>35</v>
      </c>
      <c r="M195" s="70">
        <v>23.34</v>
      </c>
      <c r="N195" s="70">
        <v>0</v>
      </c>
      <c r="O195" s="70">
        <v>0</v>
      </c>
      <c r="P195" s="70">
        <f t="shared" si="9"/>
        <v>23.34</v>
      </c>
      <c r="Q195" s="70">
        <v>0</v>
      </c>
      <c r="R195" s="70">
        <v>0</v>
      </c>
      <c r="S195" s="72">
        <f t="shared" si="10"/>
        <v>0</v>
      </c>
      <c r="T195" s="110">
        <v>36</v>
      </c>
      <c r="U195" s="111">
        <v>31.03</v>
      </c>
      <c r="V195" s="111">
        <v>0</v>
      </c>
      <c r="W195" s="111">
        <v>0</v>
      </c>
      <c r="X195" s="111">
        <f t="shared" si="11"/>
        <v>31.03</v>
      </c>
      <c r="Y195" s="111">
        <v>0</v>
      </c>
      <c r="Z195" s="111">
        <v>0</v>
      </c>
      <c r="AA195" s="113">
        <f t="shared" si="12"/>
        <v>0</v>
      </c>
    </row>
    <row r="196" spans="1:27" ht="15.75" thickBot="1" x14ac:dyDescent="0.3">
      <c r="A196" s="110" t="str">
        <f>_xlfn.XLOOKUP(Table13[[#This Row],[Work UID]],'MO Store'!$A:$A,'MO Store'!F:F,,0)</f>
        <v>Romio Hamdar</v>
      </c>
      <c r="B196" s="110" t="str">
        <f>_xlfn.XLOOKUP(Table13[[#This Row],[Work UID]],'MO Store'!$A:$A,'MO Store'!G:G,,0)</f>
        <v>Veronica Ramos</v>
      </c>
      <c r="C196" s="111" t="str">
        <f>_xlfn.XLOOKUP(Table13[[#This Row],[Work UID]],'MO Store'!$A:$A,'MO Store'!B:B,,0)</f>
        <v>San Antonio/Laredo</v>
      </c>
      <c r="D196" s="111" t="str">
        <f>_xlfn.XLOOKUP(Table13[[#This Row],[Home UID]],'MO Store'!$A:$A,'MO Store'!C:C,,0)</f>
        <v>LAREDO PLANTATION CENTRE</v>
      </c>
      <c r="E196" s="111" t="str">
        <f>_xlfn.XLOOKUP(Table13[[#This Row],[Work UID]],'MO Store'!$A:$A,'MO Store'!C:C,,0)</f>
        <v>LAREDO PLANTATION CENTRE</v>
      </c>
      <c r="F196" s="111" t="s">
        <v>1724</v>
      </c>
      <c r="G196" s="111">
        <v>207752</v>
      </c>
      <c r="H196" s="111">
        <v>207752</v>
      </c>
      <c r="I196" s="111" t="s">
        <v>756</v>
      </c>
      <c r="J196" s="111" t="s">
        <v>2090</v>
      </c>
      <c r="K196" s="112">
        <v>45758</v>
      </c>
      <c r="L196" s="84">
        <v>40</v>
      </c>
      <c r="M196" s="70">
        <v>36.06</v>
      </c>
      <c r="N196" s="70">
        <v>0</v>
      </c>
      <c r="O196" s="70">
        <v>0</v>
      </c>
      <c r="P196" s="70">
        <f t="shared" si="9"/>
        <v>36.06</v>
      </c>
      <c r="Q196" s="70">
        <v>0</v>
      </c>
      <c r="R196" s="70">
        <v>0</v>
      </c>
      <c r="S196" s="72">
        <f t="shared" si="10"/>
        <v>0</v>
      </c>
      <c r="T196" s="110">
        <v>40</v>
      </c>
      <c r="U196" s="111">
        <v>36.020000000000003</v>
      </c>
      <c r="V196" s="111">
        <v>0</v>
      </c>
      <c r="W196" s="111">
        <v>0</v>
      </c>
      <c r="X196" s="111">
        <f t="shared" si="11"/>
        <v>36.020000000000003</v>
      </c>
      <c r="Y196" s="111">
        <v>0</v>
      </c>
      <c r="Z196" s="111">
        <v>0</v>
      </c>
      <c r="AA196" s="113">
        <f t="shared" si="12"/>
        <v>0</v>
      </c>
    </row>
    <row r="197" spans="1:27" ht="15.75" thickBot="1" x14ac:dyDescent="0.3">
      <c r="A197" s="110" t="str">
        <f>_xlfn.XLOOKUP(Table13[[#This Row],[Work UID]],'MO Store'!$A:$A,'MO Store'!F:F,,0)</f>
        <v>Romio Hamdar</v>
      </c>
      <c r="B197" s="110" t="str">
        <f>_xlfn.XLOOKUP(Table13[[#This Row],[Work UID]],'MO Store'!$A:$A,'MO Store'!G:G,,0)</f>
        <v>Colorado Market - No TM</v>
      </c>
      <c r="C197" s="111" t="str">
        <f>_xlfn.XLOOKUP(Table13[[#This Row],[Work UID]],'MO Store'!$A:$A,'MO Store'!B:B,,0)</f>
        <v>Colorado</v>
      </c>
      <c r="D197" s="111" t="str">
        <f>_xlfn.XLOOKUP(Table13[[#This Row],[Home UID]],'MO Store'!$A:$A,'MO Store'!C:C,,0)</f>
        <v>Interquest</v>
      </c>
      <c r="E197" s="111" t="str">
        <f>_xlfn.XLOOKUP(Table13[[#This Row],[Work UID]],'MO Store'!$A:$A,'MO Store'!C:C,,0)</f>
        <v>Interquest</v>
      </c>
      <c r="F197" s="111" t="s">
        <v>1725</v>
      </c>
      <c r="G197" s="111">
        <v>241356</v>
      </c>
      <c r="H197" s="111">
        <v>241356</v>
      </c>
      <c r="I197" s="111" t="s">
        <v>995</v>
      </c>
      <c r="J197" s="111" t="s">
        <v>2091</v>
      </c>
      <c r="K197" s="112">
        <v>46027</v>
      </c>
      <c r="L197" s="84">
        <v>7.5</v>
      </c>
      <c r="M197" s="70">
        <v>33.14</v>
      </c>
      <c r="N197" s="70">
        <v>0</v>
      </c>
      <c r="O197" s="70">
        <v>0</v>
      </c>
      <c r="P197" s="70">
        <f t="shared" si="9"/>
        <v>33.14</v>
      </c>
      <c r="Q197" s="70">
        <v>0</v>
      </c>
      <c r="R197" s="70">
        <v>0</v>
      </c>
      <c r="S197" s="72">
        <f t="shared" si="10"/>
        <v>0</v>
      </c>
      <c r="T197" s="110">
        <v>39.5</v>
      </c>
      <c r="U197" s="111">
        <v>39.97</v>
      </c>
      <c r="V197" s="111">
        <v>0</v>
      </c>
      <c r="W197" s="111">
        <v>0</v>
      </c>
      <c r="X197" s="111">
        <f t="shared" si="11"/>
        <v>39.97</v>
      </c>
      <c r="Y197" s="111">
        <v>0</v>
      </c>
      <c r="Z197" s="111">
        <v>0</v>
      </c>
      <c r="AA197" s="113">
        <f t="shared" si="12"/>
        <v>0</v>
      </c>
    </row>
    <row r="198" spans="1:27" ht="15.75" thickBot="1" x14ac:dyDescent="0.3">
      <c r="A198" s="110" t="str">
        <f>_xlfn.XLOOKUP(Table13[[#This Row],[Work UID]],'MO Store'!$A:$A,'MO Store'!F:F,,0)</f>
        <v>No SD</v>
      </c>
      <c r="B198" s="110" t="str">
        <f>_xlfn.XLOOKUP(Table13[[#This Row],[Work UID]],'MO Store'!$A:$A,'MO Store'!G:G,,0)</f>
        <v>Susu Leong</v>
      </c>
      <c r="C198" s="111" t="str">
        <f>_xlfn.XLOOKUP(Table13[[#This Row],[Work UID]],'MO Store'!$A:$A,'MO Store'!B:B,,0)</f>
        <v>Arizona</v>
      </c>
      <c r="D198" s="111" t="str">
        <f>_xlfn.XLOOKUP(Table13[[#This Row],[Home UID]],'MO Store'!$A:$A,'MO Store'!C:C,,0)</f>
        <v>Tucson Speedway</v>
      </c>
      <c r="E198" s="111" t="str">
        <f>_xlfn.XLOOKUP(Table13[[#This Row],[Work UID]],'MO Store'!$A:$A,'MO Store'!C:C,,0)</f>
        <v>Tucson Speedway</v>
      </c>
      <c r="F198" s="111" t="s">
        <v>1726</v>
      </c>
      <c r="G198" s="111">
        <v>155061</v>
      </c>
      <c r="H198" s="111">
        <v>155061</v>
      </c>
      <c r="I198" s="111" t="s">
        <v>1096</v>
      </c>
      <c r="J198" s="111" t="s">
        <v>2092</v>
      </c>
      <c r="K198" s="112">
        <v>46017</v>
      </c>
      <c r="L198" s="84">
        <v>20</v>
      </c>
      <c r="M198" s="70">
        <v>18.46</v>
      </c>
      <c r="N198" s="70">
        <v>0</v>
      </c>
      <c r="O198" s="70">
        <v>0</v>
      </c>
      <c r="P198" s="70">
        <f t="shared" si="9"/>
        <v>18.46</v>
      </c>
      <c r="Q198" s="70">
        <v>0</v>
      </c>
      <c r="R198" s="70">
        <v>0</v>
      </c>
      <c r="S198" s="72">
        <f t="shared" si="10"/>
        <v>0</v>
      </c>
      <c r="T198" s="110">
        <v>17</v>
      </c>
      <c r="U198" s="111">
        <v>8.0399999999999991</v>
      </c>
      <c r="V198" s="111">
        <v>0</v>
      </c>
      <c r="W198" s="111">
        <v>0</v>
      </c>
      <c r="X198" s="111">
        <f t="shared" si="11"/>
        <v>8.0399999999999991</v>
      </c>
      <c r="Y198" s="111">
        <v>0</v>
      </c>
      <c r="Z198" s="111">
        <v>0</v>
      </c>
      <c r="AA198" s="113">
        <f t="shared" si="12"/>
        <v>0</v>
      </c>
    </row>
    <row r="199" spans="1:27" ht="15.75" thickBot="1" x14ac:dyDescent="0.3">
      <c r="A199" s="110" t="str">
        <f>_xlfn.XLOOKUP(Table13[[#This Row],[Work UID]],'MO Store'!$A:$A,'MO Store'!F:F,,0)</f>
        <v>No SD</v>
      </c>
      <c r="B199" s="110" t="str">
        <f>_xlfn.XLOOKUP(Table13[[#This Row],[Work UID]],'MO Store'!$A:$A,'MO Store'!G:G,,0)</f>
        <v>Susu Leong</v>
      </c>
      <c r="C199" s="111" t="str">
        <f>_xlfn.XLOOKUP(Table13[[#This Row],[Work UID]],'MO Store'!$A:$A,'MO Store'!B:B,,0)</f>
        <v>Arizona</v>
      </c>
      <c r="D199" s="111" t="str">
        <f>_xlfn.XLOOKUP(Table13[[#This Row],[Home UID]],'MO Store'!$A:$A,'MO Store'!C:C,,0)</f>
        <v>MIDVALE PLAZA</v>
      </c>
      <c r="E199" s="111" t="str">
        <f>_xlfn.XLOOKUP(Table13[[#This Row],[Work UID]],'MO Store'!$A:$A,'MO Store'!C:C,,0)</f>
        <v>MIDVALE PLAZA</v>
      </c>
      <c r="F199" s="111" t="s">
        <v>1727</v>
      </c>
      <c r="G199" s="111">
        <v>216515</v>
      </c>
      <c r="H199" s="111">
        <v>216515</v>
      </c>
      <c r="I199" s="111" t="s">
        <v>735</v>
      </c>
      <c r="J199" s="111" t="s">
        <v>2093</v>
      </c>
      <c r="K199" s="112">
        <v>45726</v>
      </c>
      <c r="L199" s="84">
        <v>0</v>
      </c>
      <c r="M199" s="70">
        <v>33.440000000000005</v>
      </c>
      <c r="N199" s="70">
        <v>0</v>
      </c>
      <c r="O199" s="70">
        <v>0</v>
      </c>
      <c r="P199" s="70">
        <f t="shared" si="9"/>
        <v>33.440000000000005</v>
      </c>
      <c r="Q199" s="70">
        <v>0</v>
      </c>
      <c r="R199" s="70">
        <v>0</v>
      </c>
      <c r="S199" s="72">
        <f t="shared" si="10"/>
        <v>0</v>
      </c>
      <c r="T199" s="110">
        <v>0</v>
      </c>
      <c r="U199" s="111">
        <v>23.97</v>
      </c>
      <c r="V199" s="111">
        <v>0</v>
      </c>
      <c r="W199" s="111">
        <v>0</v>
      </c>
      <c r="X199" s="111">
        <f t="shared" si="11"/>
        <v>23.97</v>
      </c>
      <c r="Y199" s="111">
        <v>0</v>
      </c>
      <c r="Z199" s="111">
        <v>0</v>
      </c>
      <c r="AA199" s="113">
        <f t="shared" si="12"/>
        <v>0</v>
      </c>
    </row>
    <row r="200" spans="1:27" ht="15.75" thickBot="1" x14ac:dyDescent="0.3">
      <c r="A200" s="110" t="str">
        <f>_xlfn.XLOOKUP(Table13[[#This Row],[Work UID]],'MO Store'!$A:$A,'MO Store'!F:F,,0)</f>
        <v>No SD</v>
      </c>
      <c r="B200" s="110" t="str">
        <f>_xlfn.XLOOKUP(Table13[[#This Row],[Work UID]],'MO Store'!$A:$A,'MO Store'!G:G,,0)</f>
        <v>Jayme Roraff</v>
      </c>
      <c r="C200" s="111" t="str">
        <f>_xlfn.XLOOKUP(Table13[[#This Row],[Work UID]],'MO Store'!$A:$A,'MO Store'!B:B,,0)</f>
        <v>Wisconsin East</v>
      </c>
      <c r="D200" s="111" t="str">
        <f>_xlfn.XLOOKUP(Table13[[#This Row],[Home UID]],'MO Store'!$A:$A,'MO Store'!C:C,,0)</f>
        <v>FOND DU LAC</v>
      </c>
      <c r="E200" s="111" t="str">
        <f>_xlfn.XLOOKUP(Table13[[#This Row],[Work UID]],'MO Store'!$A:$A,'MO Store'!C:C,,0)</f>
        <v>FOND DU LAC</v>
      </c>
      <c r="F200" s="111" t="s">
        <v>1728</v>
      </c>
      <c r="G200" s="111">
        <v>211318</v>
      </c>
      <c r="H200" s="111">
        <v>211318</v>
      </c>
      <c r="I200" s="111" t="s">
        <v>304</v>
      </c>
      <c r="J200" s="111" t="s">
        <v>2094</v>
      </c>
      <c r="K200" s="112">
        <v>44419</v>
      </c>
      <c r="L200" s="84">
        <v>29</v>
      </c>
      <c r="M200" s="70">
        <v>22.57</v>
      </c>
      <c r="N200" s="70">
        <v>0</v>
      </c>
      <c r="O200" s="70">
        <v>0</v>
      </c>
      <c r="P200" s="70">
        <f t="shared" si="9"/>
        <v>22.57</v>
      </c>
      <c r="Q200" s="70">
        <v>0</v>
      </c>
      <c r="R200" s="70">
        <v>0</v>
      </c>
      <c r="S200" s="72">
        <f t="shared" si="10"/>
        <v>0</v>
      </c>
      <c r="T200" s="110">
        <v>40</v>
      </c>
      <c r="U200" s="111">
        <v>26.58</v>
      </c>
      <c r="V200" s="111">
        <v>0</v>
      </c>
      <c r="W200" s="111">
        <v>0</v>
      </c>
      <c r="X200" s="111">
        <f t="shared" si="11"/>
        <v>26.58</v>
      </c>
      <c r="Y200" s="111">
        <v>0</v>
      </c>
      <c r="Z200" s="111">
        <v>0</v>
      </c>
      <c r="AA200" s="113">
        <f t="shared" si="12"/>
        <v>0</v>
      </c>
    </row>
    <row r="201" spans="1:27" ht="15.75" thickBot="1" x14ac:dyDescent="0.3">
      <c r="A201" s="110" t="str">
        <f>_xlfn.XLOOKUP(Table13[[#This Row],[Work UID]],'MO Store'!$A:$A,'MO Store'!F:F,,0)</f>
        <v>Romio Hamdar</v>
      </c>
      <c r="B201" s="110" t="str">
        <f>_xlfn.XLOOKUP(Table13[[#This Row],[Work UID]],'MO Store'!$A:$A,'MO Store'!G:G,,0)</f>
        <v>Carlos Ayala-Level Up</v>
      </c>
      <c r="C201" s="111" t="str">
        <f>_xlfn.XLOOKUP(Table13[[#This Row],[Work UID]],'MO Store'!$A:$A,'MO Store'!B:B,,0)</f>
        <v>Houston South West</v>
      </c>
      <c r="D201" s="111" t="str">
        <f>_xlfn.XLOOKUP(Table13[[#This Row],[Home UID]],'MO Store'!$A:$A,'MO Store'!C:C,,0)</f>
        <v>Kingsbridge</v>
      </c>
      <c r="E201" s="111" t="str">
        <f>_xlfn.XLOOKUP(Table13[[#This Row],[Work UID]],'MO Store'!$A:$A,'MO Store'!C:C,,0)</f>
        <v>Kingsbridge</v>
      </c>
      <c r="F201" s="111" t="s">
        <v>1729</v>
      </c>
      <c r="G201" s="111">
        <v>209862</v>
      </c>
      <c r="H201" s="111">
        <v>209862</v>
      </c>
      <c r="I201" s="111" t="s">
        <v>1025</v>
      </c>
      <c r="J201" s="111" t="s">
        <v>2095</v>
      </c>
      <c r="K201" s="112">
        <v>46055</v>
      </c>
      <c r="L201" s="84">
        <v>39</v>
      </c>
      <c r="M201" s="70">
        <v>40</v>
      </c>
      <c r="N201" s="70">
        <v>0.87</v>
      </c>
      <c r="O201" s="70">
        <v>0</v>
      </c>
      <c r="P201" s="70">
        <f t="shared" si="9"/>
        <v>40.869999999999997</v>
      </c>
      <c r="Q201" s="70">
        <v>0</v>
      </c>
      <c r="R201" s="70">
        <v>0</v>
      </c>
      <c r="S201" s="72">
        <f t="shared" si="10"/>
        <v>0</v>
      </c>
      <c r="T201" s="110">
        <v>36</v>
      </c>
      <c r="U201" s="111">
        <v>38.68</v>
      </c>
      <c r="V201" s="111">
        <v>0</v>
      </c>
      <c r="W201" s="111">
        <v>0</v>
      </c>
      <c r="X201" s="111">
        <f t="shared" si="11"/>
        <v>38.68</v>
      </c>
      <c r="Y201" s="111">
        <v>0</v>
      </c>
      <c r="Z201" s="111">
        <v>0</v>
      </c>
      <c r="AA201" s="113">
        <f t="shared" si="12"/>
        <v>0</v>
      </c>
    </row>
    <row r="202" spans="1:27" ht="15.75" thickBot="1" x14ac:dyDescent="0.3">
      <c r="A202" s="110" t="str">
        <f>_xlfn.XLOOKUP(Table13[[#This Row],[Work UID]],'MO Store'!$A:$A,'MO Store'!F:F,,0)</f>
        <v>Romio Hamdar</v>
      </c>
      <c r="B202" s="110" t="str">
        <f>_xlfn.XLOOKUP(Table13[[#This Row],[Work UID]],'MO Store'!$A:$A,'MO Store'!G:G,,0)</f>
        <v>Colorado Market - No TM</v>
      </c>
      <c r="C202" s="111" t="str">
        <f>_xlfn.XLOOKUP(Table13[[#This Row],[Work UID]],'MO Store'!$A:$A,'MO Store'!B:B,,0)</f>
        <v>Colorado</v>
      </c>
      <c r="D202" s="111" t="str">
        <f>_xlfn.XLOOKUP(Table13[[#This Row],[Home UID]],'MO Store'!$A:$A,'MO Store'!C:C,,0)</f>
        <v>Fountain MESA ROAD</v>
      </c>
      <c r="E202" s="111" t="str">
        <f>_xlfn.XLOOKUP(Table13[[#This Row],[Work UID]],'MO Store'!$A:$A,'MO Store'!C:C,,0)</f>
        <v>Fountain MESA ROAD</v>
      </c>
      <c r="F202" s="111" t="s">
        <v>1730</v>
      </c>
      <c r="G202" s="111">
        <v>178719</v>
      </c>
      <c r="H202" s="111">
        <v>178719</v>
      </c>
      <c r="I202" s="111" t="s">
        <v>1349</v>
      </c>
      <c r="J202" s="111" t="s">
        <v>2096</v>
      </c>
      <c r="K202" s="112">
        <v>45180</v>
      </c>
      <c r="L202" s="84">
        <v>0</v>
      </c>
      <c r="M202" s="70">
        <v>0</v>
      </c>
      <c r="N202" s="70">
        <v>0</v>
      </c>
      <c r="O202" s="70">
        <v>0</v>
      </c>
      <c r="P202" s="70">
        <f t="shared" ref="P202:P265" si="13">SUM(M202:O202)</f>
        <v>0</v>
      </c>
      <c r="Q202" s="70">
        <v>0</v>
      </c>
      <c r="R202" s="70">
        <v>0</v>
      </c>
      <c r="S202" s="72">
        <f t="shared" ref="S202:S265" si="14">SUM(Q202:R202)</f>
        <v>0</v>
      </c>
      <c r="T202" s="110">
        <v>0</v>
      </c>
      <c r="U202" s="111">
        <v>0</v>
      </c>
      <c r="V202" s="111">
        <v>0</v>
      </c>
      <c r="W202" s="111">
        <v>0</v>
      </c>
      <c r="X202" s="111">
        <f t="shared" ref="X202:X265" si="15">SUM(U202:W202)</f>
        <v>0</v>
      </c>
      <c r="Y202" s="111">
        <v>0</v>
      </c>
      <c r="Z202" s="111">
        <v>0</v>
      </c>
      <c r="AA202" s="113">
        <f t="shared" ref="AA202:AA265" si="16">SUM(Y202:Z202)</f>
        <v>0</v>
      </c>
    </row>
    <row r="203" spans="1:27" ht="15.75" thickBot="1" x14ac:dyDescent="0.3">
      <c r="A203" s="110" t="str">
        <f>_xlfn.XLOOKUP(Table13[[#This Row],[Work UID]],'MO Store'!$A:$A,'MO Store'!F:F,,0)</f>
        <v>Romio Hamdar</v>
      </c>
      <c r="B203" s="110" t="str">
        <f>_xlfn.XLOOKUP(Table13[[#This Row],[Work UID]],'MO Store'!$A:$A,'MO Store'!G:G,,0)</f>
        <v>Colorado Market - No TM</v>
      </c>
      <c r="C203" s="111" t="str">
        <f>_xlfn.XLOOKUP(Table13[[#This Row],[Work UID]],'MO Store'!$A:$A,'MO Store'!B:B,,0)</f>
        <v>Colorado</v>
      </c>
      <c r="D203" s="111" t="str">
        <f>_xlfn.XLOOKUP(Table13[[#This Row],[Home UID]],'MO Store'!$A:$A,'MO Store'!C:C,,0)</f>
        <v>Fountain MESA ROAD</v>
      </c>
      <c r="E203" s="111" t="str">
        <f>_xlfn.XLOOKUP(Table13[[#This Row],[Work UID]],'MO Store'!$A:$A,'MO Store'!C:C,,0)</f>
        <v>Briargate</v>
      </c>
      <c r="F203" s="111" t="s">
        <v>1731</v>
      </c>
      <c r="G203" s="111">
        <v>178719</v>
      </c>
      <c r="H203" s="111">
        <v>178937</v>
      </c>
      <c r="I203" s="111" t="s">
        <v>1349</v>
      </c>
      <c r="J203" s="111" t="s">
        <v>2096</v>
      </c>
      <c r="K203" s="112">
        <v>45180</v>
      </c>
      <c r="L203" s="84">
        <v>0</v>
      </c>
      <c r="M203" s="70">
        <v>0</v>
      </c>
      <c r="N203" s="70">
        <v>0</v>
      </c>
      <c r="O203" s="70">
        <v>0</v>
      </c>
      <c r="P203" s="70">
        <f t="shared" si="13"/>
        <v>0</v>
      </c>
      <c r="Q203" s="70">
        <v>0</v>
      </c>
      <c r="R203" s="70">
        <v>0</v>
      </c>
      <c r="S203" s="72">
        <f t="shared" si="14"/>
        <v>0</v>
      </c>
      <c r="T203" s="110">
        <v>0</v>
      </c>
      <c r="U203" s="111">
        <v>0</v>
      </c>
      <c r="V203" s="111">
        <v>0</v>
      </c>
      <c r="W203" s="111">
        <v>0</v>
      </c>
      <c r="X203" s="111">
        <f t="shared" si="15"/>
        <v>0</v>
      </c>
      <c r="Y203" s="111">
        <v>0</v>
      </c>
      <c r="Z203" s="111">
        <v>0</v>
      </c>
      <c r="AA203" s="113">
        <f t="shared" si="16"/>
        <v>0</v>
      </c>
    </row>
    <row r="204" spans="1:27" ht="15.75" thickBot="1" x14ac:dyDescent="0.3">
      <c r="A204" s="110" t="str">
        <f>_xlfn.XLOOKUP(Table13[[#This Row],[Work UID]],'MO Store'!$A:$A,'MO Store'!F:F,,0)</f>
        <v>Romio Hamdar</v>
      </c>
      <c r="B204" s="110" t="str">
        <f>_xlfn.XLOOKUP(Table13[[#This Row],[Work UID]],'MO Store'!$A:$A,'MO Store'!G:G,,0)</f>
        <v>Colorado Market - No TM</v>
      </c>
      <c r="C204" s="111" t="str">
        <f>_xlfn.XLOOKUP(Table13[[#This Row],[Work UID]],'MO Store'!$A:$A,'MO Store'!B:B,,0)</f>
        <v>Colorado</v>
      </c>
      <c r="D204" s="111" t="str">
        <f>_xlfn.XLOOKUP(Table13[[#This Row],[Home UID]],'MO Store'!$A:$A,'MO Store'!C:C,,0)</f>
        <v>Grand View Market Place</v>
      </c>
      <c r="E204" s="111" t="str">
        <f>_xlfn.XLOOKUP(Table13[[#This Row],[Work UID]],'MO Store'!$A:$A,'MO Store'!C:C,,0)</f>
        <v>Briargate</v>
      </c>
      <c r="F204" s="111" t="s">
        <v>1732</v>
      </c>
      <c r="G204" s="111">
        <v>210924</v>
      </c>
      <c r="H204" s="111">
        <v>178937</v>
      </c>
      <c r="I204" s="111" t="s">
        <v>1049</v>
      </c>
      <c r="J204" s="111" t="s">
        <v>2097</v>
      </c>
      <c r="K204" s="112">
        <v>46083</v>
      </c>
      <c r="L204" s="84">
        <v>0</v>
      </c>
      <c r="M204" s="70">
        <v>27.2</v>
      </c>
      <c r="N204" s="70">
        <v>0</v>
      </c>
      <c r="O204" s="70">
        <v>0</v>
      </c>
      <c r="P204" s="70">
        <f t="shared" si="13"/>
        <v>27.2</v>
      </c>
      <c r="Q204" s="70">
        <v>0</v>
      </c>
      <c r="R204" s="70">
        <v>0</v>
      </c>
      <c r="S204" s="72">
        <f t="shared" si="14"/>
        <v>0</v>
      </c>
      <c r="T204" s="110">
        <v>0</v>
      </c>
      <c r="U204" s="111">
        <v>34.67</v>
      </c>
      <c r="V204" s="111">
        <v>0</v>
      </c>
      <c r="W204" s="111">
        <v>0</v>
      </c>
      <c r="X204" s="111">
        <f t="shared" si="15"/>
        <v>34.67</v>
      </c>
      <c r="Y204" s="111">
        <v>0</v>
      </c>
      <c r="Z204" s="111">
        <v>0</v>
      </c>
      <c r="AA204" s="113">
        <f t="shared" si="16"/>
        <v>0</v>
      </c>
    </row>
    <row r="205" spans="1:27" ht="15.75" thickBot="1" x14ac:dyDescent="0.3">
      <c r="A205" s="110" t="str">
        <f>_xlfn.XLOOKUP(Table13[[#This Row],[Work UID]],'MO Store'!$A:$A,'MO Store'!F:F,,0)</f>
        <v>Romio Hamdar</v>
      </c>
      <c r="B205" s="110" t="str">
        <f>_xlfn.XLOOKUP(Table13[[#This Row],[Work UID]],'MO Store'!$A:$A,'MO Store'!G:G,,0)</f>
        <v>Colorado Market - No TM</v>
      </c>
      <c r="C205" s="111" t="str">
        <f>_xlfn.XLOOKUP(Table13[[#This Row],[Work UID]],'MO Store'!$A:$A,'MO Store'!B:B,,0)</f>
        <v>Colorado</v>
      </c>
      <c r="D205" s="111" t="str">
        <f>_xlfn.XLOOKUP(Table13[[#This Row],[Home UID]],'MO Store'!$A:$A,'MO Store'!C:C,,0)</f>
        <v>Grand View Market Place</v>
      </c>
      <c r="E205" s="111" t="str">
        <f>_xlfn.XLOOKUP(Table13[[#This Row],[Work UID]],'MO Store'!$A:$A,'MO Store'!C:C,,0)</f>
        <v>Fountain MESA ROAD</v>
      </c>
      <c r="F205" s="111" t="s">
        <v>1733</v>
      </c>
      <c r="G205" s="111">
        <v>210924</v>
      </c>
      <c r="H205" s="111">
        <v>178719</v>
      </c>
      <c r="I205" s="111" t="s">
        <v>1049</v>
      </c>
      <c r="J205" s="111" t="s">
        <v>2097</v>
      </c>
      <c r="K205" s="112">
        <v>46083</v>
      </c>
      <c r="L205" s="84">
        <v>0</v>
      </c>
      <c r="M205" s="70">
        <v>0</v>
      </c>
      <c r="N205" s="70">
        <v>0</v>
      </c>
      <c r="O205" s="70">
        <v>0</v>
      </c>
      <c r="P205" s="70">
        <f t="shared" si="13"/>
        <v>0</v>
      </c>
      <c r="Q205" s="70">
        <v>0</v>
      </c>
      <c r="R205" s="70">
        <v>0</v>
      </c>
      <c r="S205" s="72">
        <f t="shared" si="14"/>
        <v>0</v>
      </c>
      <c r="T205" s="110">
        <v>0</v>
      </c>
      <c r="U205" s="111">
        <v>0</v>
      </c>
      <c r="V205" s="111">
        <v>0</v>
      </c>
      <c r="W205" s="111">
        <v>0</v>
      </c>
      <c r="X205" s="111">
        <f t="shared" si="15"/>
        <v>0</v>
      </c>
      <c r="Y205" s="111">
        <v>0</v>
      </c>
      <c r="Z205" s="111">
        <v>0</v>
      </c>
      <c r="AA205" s="113">
        <f t="shared" si="16"/>
        <v>0</v>
      </c>
    </row>
    <row r="206" spans="1:27" ht="15.75" thickBot="1" x14ac:dyDescent="0.3">
      <c r="A206" s="110" t="str">
        <f>_xlfn.XLOOKUP(Table13[[#This Row],[Work UID]],'MO Store'!$A:$A,'MO Store'!F:F,,0)</f>
        <v>Romio Hamdar</v>
      </c>
      <c r="B206" s="110" t="str">
        <f>_xlfn.XLOOKUP(Table13[[#This Row],[Work UID]],'MO Store'!$A:$A,'MO Store'!G:G,,0)</f>
        <v>Colorado Market - No TM</v>
      </c>
      <c r="C206" s="111" t="str">
        <f>_xlfn.XLOOKUP(Table13[[#This Row],[Work UID]],'MO Store'!$A:$A,'MO Store'!B:B,,0)</f>
        <v>Colorado</v>
      </c>
      <c r="D206" s="111" t="str">
        <f>_xlfn.XLOOKUP(Table13[[#This Row],[Home UID]],'MO Store'!$A:$A,'MO Store'!C:C,,0)</f>
        <v>Interquest</v>
      </c>
      <c r="E206" s="111" t="str">
        <f>_xlfn.XLOOKUP(Table13[[#This Row],[Work UID]],'MO Store'!$A:$A,'MO Store'!C:C,,0)</f>
        <v>Sand Hill</v>
      </c>
      <c r="F206" s="111" t="s">
        <v>1734</v>
      </c>
      <c r="G206" s="111">
        <v>241356</v>
      </c>
      <c r="H206" s="111">
        <v>195709</v>
      </c>
      <c r="I206" s="111" t="s">
        <v>824</v>
      </c>
      <c r="J206" s="111" t="s">
        <v>2098</v>
      </c>
      <c r="K206" s="112">
        <v>46120</v>
      </c>
      <c r="L206" s="84">
        <v>0</v>
      </c>
      <c r="M206" s="70">
        <v>22.73</v>
      </c>
      <c r="N206" s="70">
        <v>0</v>
      </c>
      <c r="O206" s="70">
        <v>0</v>
      </c>
      <c r="P206" s="70">
        <f t="shared" si="13"/>
        <v>22.73</v>
      </c>
      <c r="Q206" s="70">
        <v>0</v>
      </c>
      <c r="R206" s="70">
        <v>0</v>
      </c>
      <c r="S206" s="72">
        <f t="shared" si="14"/>
        <v>0</v>
      </c>
      <c r="T206" s="110">
        <v>0</v>
      </c>
      <c r="U206" s="111">
        <v>0</v>
      </c>
      <c r="V206" s="111">
        <v>0</v>
      </c>
      <c r="W206" s="111">
        <v>0</v>
      </c>
      <c r="X206" s="111">
        <f t="shared" si="15"/>
        <v>0</v>
      </c>
      <c r="Y206" s="111">
        <v>0</v>
      </c>
      <c r="Z206" s="111">
        <v>0</v>
      </c>
      <c r="AA206" s="113">
        <f t="shared" si="16"/>
        <v>0</v>
      </c>
    </row>
    <row r="207" spans="1:27" ht="15.75" thickBot="1" x14ac:dyDescent="0.3">
      <c r="A207" s="110" t="str">
        <f>_xlfn.XLOOKUP(Table13[[#This Row],[Work UID]],'MO Store'!$A:$A,'MO Store'!F:F,,0)</f>
        <v>Romio Hamdar</v>
      </c>
      <c r="B207" s="110" t="str">
        <f>_xlfn.XLOOKUP(Table13[[#This Row],[Work UID]],'MO Store'!$A:$A,'MO Store'!G:G,,0)</f>
        <v>Austin TM</v>
      </c>
      <c r="C207" s="111" t="str">
        <f>_xlfn.XLOOKUP(Table13[[#This Row],[Work UID]],'MO Store'!$A:$A,'MO Store'!B:B,,0)</f>
        <v>Austin</v>
      </c>
      <c r="D207" s="111" t="str">
        <f>_xlfn.XLOOKUP(Table13[[#This Row],[Home UID]],'MO Store'!$A:$A,'MO Store'!C:C,,0)</f>
        <v>OLTORF</v>
      </c>
      <c r="E207" s="111" t="str">
        <f>_xlfn.XLOOKUP(Table13[[#This Row],[Work UID]],'MO Store'!$A:$A,'MO Store'!C:C,,0)</f>
        <v>OLTORF</v>
      </c>
      <c r="F207" s="111" t="s">
        <v>1735</v>
      </c>
      <c r="G207" s="111">
        <v>176020</v>
      </c>
      <c r="H207" s="111">
        <v>176020</v>
      </c>
      <c r="I207" s="111" t="s">
        <v>133</v>
      </c>
      <c r="J207" s="111" t="s">
        <v>2099</v>
      </c>
      <c r="K207" s="112">
        <v>45187</v>
      </c>
      <c r="L207" s="84">
        <v>32</v>
      </c>
      <c r="M207" s="70">
        <v>32.61</v>
      </c>
      <c r="N207" s="70">
        <v>0</v>
      </c>
      <c r="O207" s="70">
        <v>0</v>
      </c>
      <c r="P207" s="70">
        <f t="shared" si="13"/>
        <v>32.61</v>
      </c>
      <c r="Q207" s="70">
        <v>0</v>
      </c>
      <c r="R207" s="70">
        <v>0</v>
      </c>
      <c r="S207" s="72">
        <f t="shared" si="14"/>
        <v>0</v>
      </c>
      <c r="T207" s="110">
        <v>40</v>
      </c>
      <c r="U207" s="111">
        <v>39.54</v>
      </c>
      <c r="V207" s="111">
        <v>0</v>
      </c>
      <c r="W207" s="111">
        <v>0</v>
      </c>
      <c r="X207" s="111">
        <f t="shared" si="15"/>
        <v>39.54</v>
      </c>
      <c r="Y207" s="111">
        <v>0</v>
      </c>
      <c r="Z207" s="111">
        <v>0</v>
      </c>
      <c r="AA207" s="113">
        <f t="shared" si="16"/>
        <v>0</v>
      </c>
    </row>
    <row r="208" spans="1:27" ht="15.75" thickBot="1" x14ac:dyDescent="0.3">
      <c r="A208" s="110" t="str">
        <f>_xlfn.XLOOKUP(Table13[[#This Row],[Work UID]],'MO Store'!$A:$A,'MO Store'!F:F,,0)</f>
        <v>Romio Hamdar</v>
      </c>
      <c r="B208" s="110" t="str">
        <f>_xlfn.XLOOKUP(Table13[[#This Row],[Work UID]],'MO Store'!$A:$A,'MO Store'!G:G,,0)</f>
        <v>Suhail Ishaq</v>
      </c>
      <c r="C208" s="111" t="str">
        <f>_xlfn.XLOOKUP(Table13[[#This Row],[Work UID]],'MO Store'!$A:$A,'MO Store'!B:B,,0)</f>
        <v>Houston North East</v>
      </c>
      <c r="D208" s="111" t="str">
        <f>_xlfn.XLOOKUP(Table13[[#This Row],[Home UID]],'MO Store'!$A:$A,'MO Store'!C:C,,0)</f>
        <v>Antoine Town Center</v>
      </c>
      <c r="E208" s="111" t="str">
        <f>_xlfn.XLOOKUP(Table13[[#This Row],[Work UID]],'MO Store'!$A:$A,'MO Store'!C:C,,0)</f>
        <v>Antoine Town Center</v>
      </c>
      <c r="F208" s="111" t="s">
        <v>1736</v>
      </c>
      <c r="G208" s="111">
        <v>209865</v>
      </c>
      <c r="H208" s="111">
        <v>209865</v>
      </c>
      <c r="I208" s="111" t="s">
        <v>781</v>
      </c>
      <c r="J208" s="111" t="s">
        <v>2100</v>
      </c>
      <c r="K208" s="112">
        <v>45798</v>
      </c>
      <c r="L208" s="84">
        <v>40</v>
      </c>
      <c r="M208" s="70">
        <v>37.42</v>
      </c>
      <c r="N208" s="70">
        <v>0</v>
      </c>
      <c r="O208" s="70">
        <v>0</v>
      </c>
      <c r="P208" s="70">
        <f t="shared" si="13"/>
        <v>37.42</v>
      </c>
      <c r="Q208" s="70">
        <v>0</v>
      </c>
      <c r="R208" s="70">
        <v>0</v>
      </c>
      <c r="S208" s="72">
        <f t="shared" si="14"/>
        <v>0</v>
      </c>
      <c r="T208" s="110">
        <v>0</v>
      </c>
      <c r="U208" s="111">
        <v>38.53</v>
      </c>
      <c r="V208" s="111">
        <v>0</v>
      </c>
      <c r="W208" s="111">
        <v>0</v>
      </c>
      <c r="X208" s="111">
        <f t="shared" si="15"/>
        <v>38.53</v>
      </c>
      <c r="Y208" s="111">
        <v>0</v>
      </c>
      <c r="Z208" s="111">
        <v>0</v>
      </c>
      <c r="AA208" s="113">
        <f t="shared" si="16"/>
        <v>0</v>
      </c>
    </row>
    <row r="209" spans="1:27" ht="15.75" thickBot="1" x14ac:dyDescent="0.3">
      <c r="A209" s="110" t="str">
        <f>_xlfn.XLOOKUP(Table13[[#This Row],[Work UID]],'MO Store'!$A:$A,'MO Store'!F:F,,0)</f>
        <v>Romio Hamdar</v>
      </c>
      <c r="B209" s="110" t="str">
        <f>_xlfn.XLOOKUP(Table13[[#This Row],[Work UID]],'MO Store'!$A:$A,'MO Store'!G:G,,0)</f>
        <v>Veronica Ramos</v>
      </c>
      <c r="C209" s="111" t="str">
        <f>_xlfn.XLOOKUP(Table13[[#This Row],[Work UID]],'MO Store'!$A:$A,'MO Store'!B:B,,0)</f>
        <v>San Antonio/Laredo</v>
      </c>
      <c r="D209" s="111" t="str">
        <f>_xlfn.XLOOKUP(Table13[[#This Row],[Home UID]],'MO Store'!$A:$A,'MO Store'!C:C,,0)</f>
        <v>Laredo- Bob Bullock</v>
      </c>
      <c r="E209" s="111" t="str">
        <f>_xlfn.XLOOKUP(Table13[[#This Row],[Work UID]],'MO Store'!$A:$A,'MO Store'!C:C,,0)</f>
        <v>Laredo- Bob Bullock</v>
      </c>
      <c r="F209" s="111" t="s">
        <v>1737</v>
      </c>
      <c r="G209" s="111">
        <v>164638</v>
      </c>
      <c r="H209" s="111">
        <v>164638</v>
      </c>
      <c r="I209" s="111" t="s">
        <v>1097</v>
      </c>
      <c r="J209" s="111" t="s">
        <v>2101</v>
      </c>
      <c r="K209" s="112">
        <v>45939</v>
      </c>
      <c r="L209" s="84">
        <v>22</v>
      </c>
      <c r="M209" s="70">
        <v>16.739999999999998</v>
      </c>
      <c r="N209" s="70">
        <v>0</v>
      </c>
      <c r="O209" s="70">
        <v>0</v>
      </c>
      <c r="P209" s="70">
        <f t="shared" si="13"/>
        <v>16.739999999999998</v>
      </c>
      <c r="Q209" s="70">
        <v>0</v>
      </c>
      <c r="R209" s="70">
        <v>0</v>
      </c>
      <c r="S209" s="72">
        <f t="shared" si="14"/>
        <v>0</v>
      </c>
      <c r="T209" s="110">
        <v>22</v>
      </c>
      <c r="U209" s="111">
        <v>23.1</v>
      </c>
      <c r="V209" s="111">
        <v>0</v>
      </c>
      <c r="W209" s="111">
        <v>0</v>
      </c>
      <c r="X209" s="111">
        <f t="shared" si="15"/>
        <v>23.1</v>
      </c>
      <c r="Y209" s="111">
        <v>0</v>
      </c>
      <c r="Z209" s="111">
        <v>0</v>
      </c>
      <c r="AA209" s="113">
        <f t="shared" si="16"/>
        <v>0</v>
      </c>
    </row>
    <row r="210" spans="1:27" ht="15.75" thickBot="1" x14ac:dyDescent="0.3">
      <c r="A210" s="110" t="str">
        <f>_xlfn.XLOOKUP(Table13[[#This Row],[Work UID]],'MO Store'!$A:$A,'MO Store'!F:F,,0)</f>
        <v>Romio Hamdar</v>
      </c>
      <c r="B210" s="110" t="str">
        <f>_xlfn.XLOOKUP(Table13[[#This Row],[Work UID]],'MO Store'!$A:$A,'MO Store'!G:G,,0)</f>
        <v>Colorado Market - No TM</v>
      </c>
      <c r="C210" s="111" t="str">
        <f>_xlfn.XLOOKUP(Table13[[#This Row],[Work UID]],'MO Store'!$A:$A,'MO Store'!B:B,,0)</f>
        <v>Colorado</v>
      </c>
      <c r="D210" s="111" t="str">
        <f>_xlfn.XLOOKUP(Table13[[#This Row],[Home UID]],'MO Store'!$A:$A,'MO Store'!C:C,,0)</f>
        <v>Briargate</v>
      </c>
      <c r="E210" s="111" t="str">
        <f>_xlfn.XLOOKUP(Table13[[#This Row],[Work UID]],'MO Store'!$A:$A,'MO Store'!C:C,,0)</f>
        <v>Briargate</v>
      </c>
      <c r="F210" s="111" t="s">
        <v>1738</v>
      </c>
      <c r="G210" s="111">
        <v>178937</v>
      </c>
      <c r="H210" s="111">
        <v>178937</v>
      </c>
      <c r="I210" s="111" t="s">
        <v>1180</v>
      </c>
      <c r="J210" s="111" t="s">
        <v>2102</v>
      </c>
      <c r="K210" s="112">
        <v>46051</v>
      </c>
      <c r="L210" s="84">
        <v>0</v>
      </c>
      <c r="M210" s="70">
        <v>6.12</v>
      </c>
      <c r="N210" s="70">
        <v>0</v>
      </c>
      <c r="O210" s="70">
        <v>0</v>
      </c>
      <c r="P210" s="70">
        <f t="shared" si="13"/>
        <v>6.12</v>
      </c>
      <c r="Q210" s="70">
        <v>0</v>
      </c>
      <c r="R210" s="70">
        <v>0</v>
      </c>
      <c r="S210" s="72">
        <f t="shared" si="14"/>
        <v>0</v>
      </c>
      <c r="T210" s="110">
        <v>0</v>
      </c>
      <c r="U210" s="111">
        <v>0</v>
      </c>
      <c r="V210" s="111">
        <v>0</v>
      </c>
      <c r="W210" s="111">
        <v>0</v>
      </c>
      <c r="X210" s="111">
        <f t="shared" si="15"/>
        <v>0</v>
      </c>
      <c r="Y210" s="111">
        <v>0</v>
      </c>
      <c r="Z210" s="111">
        <v>0</v>
      </c>
      <c r="AA210" s="113">
        <f t="shared" si="16"/>
        <v>0</v>
      </c>
    </row>
    <row r="211" spans="1:27" ht="15.75" thickBot="1" x14ac:dyDescent="0.3">
      <c r="A211" s="110" t="str">
        <f>_xlfn.XLOOKUP(Table13[[#This Row],[Work UID]],'MO Store'!$A:$A,'MO Store'!F:F,,0)</f>
        <v>No SD</v>
      </c>
      <c r="B211" s="110" t="str">
        <f>_xlfn.XLOOKUP(Table13[[#This Row],[Work UID]],'MO Store'!$A:$A,'MO Store'!G:G,,0)</f>
        <v>Susu Leong</v>
      </c>
      <c r="C211" s="111" t="str">
        <f>_xlfn.XLOOKUP(Table13[[#This Row],[Work UID]],'MO Store'!$A:$A,'MO Store'!B:B,,0)</f>
        <v>Arizona</v>
      </c>
      <c r="D211" s="111" t="str">
        <f>_xlfn.XLOOKUP(Table13[[#This Row],[Home UID]],'MO Store'!$A:$A,'MO Store'!C:C,,0)</f>
        <v>Nogales - Mariposa Mall</v>
      </c>
      <c r="E211" s="111" t="str">
        <f>_xlfn.XLOOKUP(Table13[[#This Row],[Work UID]],'MO Store'!$A:$A,'MO Store'!C:C,,0)</f>
        <v>Nogales - Mariposa Mall</v>
      </c>
      <c r="F211" s="111" t="s">
        <v>1739</v>
      </c>
      <c r="G211" s="111">
        <v>177961</v>
      </c>
      <c r="H211" s="111">
        <v>177961</v>
      </c>
      <c r="I211" s="111" t="s">
        <v>940</v>
      </c>
      <c r="J211" s="111" t="s">
        <v>2103</v>
      </c>
      <c r="K211" s="112">
        <v>45981</v>
      </c>
      <c r="L211" s="84">
        <v>20</v>
      </c>
      <c r="M211" s="70">
        <v>15.080000000000002</v>
      </c>
      <c r="N211" s="70">
        <v>0</v>
      </c>
      <c r="O211" s="70">
        <v>0</v>
      </c>
      <c r="P211" s="70">
        <f t="shared" si="13"/>
        <v>15.080000000000002</v>
      </c>
      <c r="Q211" s="70">
        <v>0</v>
      </c>
      <c r="R211" s="70">
        <v>0</v>
      </c>
      <c r="S211" s="72">
        <f t="shared" si="14"/>
        <v>0</v>
      </c>
      <c r="T211" s="110">
        <v>26.25</v>
      </c>
      <c r="U211" s="111">
        <v>38.230000000000004</v>
      </c>
      <c r="V211" s="111">
        <v>0</v>
      </c>
      <c r="W211" s="111">
        <v>0</v>
      </c>
      <c r="X211" s="111">
        <f t="shared" si="15"/>
        <v>38.230000000000004</v>
      </c>
      <c r="Y211" s="111">
        <v>0</v>
      </c>
      <c r="Z211" s="111">
        <v>0</v>
      </c>
      <c r="AA211" s="113">
        <f t="shared" si="16"/>
        <v>0</v>
      </c>
    </row>
    <row r="212" spans="1:27" ht="15.75" thickBot="1" x14ac:dyDescent="0.3">
      <c r="A212" s="110" t="str">
        <f>_xlfn.XLOOKUP(Table13[[#This Row],[Work UID]],'MO Store'!$A:$A,'MO Store'!F:F,,0)</f>
        <v>Romio Hamdar</v>
      </c>
      <c r="B212" s="110" t="str">
        <f>_xlfn.XLOOKUP(Table13[[#This Row],[Work UID]],'MO Store'!$A:$A,'MO Store'!G:G,,0)</f>
        <v>Veronica Ramos</v>
      </c>
      <c r="C212" s="111" t="str">
        <f>_xlfn.XLOOKUP(Table13[[#This Row],[Work UID]],'MO Store'!$A:$A,'MO Store'!B:B,,0)</f>
        <v>San Antonio/Laredo</v>
      </c>
      <c r="D212" s="111" t="str">
        <f>_xlfn.XLOOKUP(Table13[[#This Row],[Home UID]],'MO Store'!$A:$A,'MO Store'!C:C,,0)</f>
        <v>Wurzbach Road</v>
      </c>
      <c r="E212" s="111" t="str">
        <f>_xlfn.XLOOKUP(Table13[[#This Row],[Work UID]],'MO Store'!$A:$A,'MO Store'!C:C,,0)</f>
        <v>Wurzbach Road</v>
      </c>
      <c r="F212" s="111" t="s">
        <v>1740</v>
      </c>
      <c r="G212" s="111">
        <v>215745</v>
      </c>
      <c r="H212" s="111">
        <v>215745</v>
      </c>
      <c r="I212" s="111" t="s">
        <v>903</v>
      </c>
      <c r="J212" s="111" t="s">
        <v>2104</v>
      </c>
      <c r="K212" s="112">
        <v>45945</v>
      </c>
      <c r="L212" s="84">
        <v>35.159999999999997</v>
      </c>
      <c r="M212" s="70">
        <v>30.990000000000002</v>
      </c>
      <c r="N212" s="70">
        <v>0</v>
      </c>
      <c r="O212" s="70">
        <v>0</v>
      </c>
      <c r="P212" s="70">
        <f t="shared" si="13"/>
        <v>30.990000000000002</v>
      </c>
      <c r="Q212" s="70">
        <v>0</v>
      </c>
      <c r="R212" s="70">
        <v>0</v>
      </c>
      <c r="S212" s="72">
        <f t="shared" si="14"/>
        <v>0</v>
      </c>
      <c r="T212" s="110">
        <v>42.989999999999995</v>
      </c>
      <c r="U212" s="111">
        <v>38.42</v>
      </c>
      <c r="V212" s="111">
        <v>0</v>
      </c>
      <c r="W212" s="111">
        <v>0</v>
      </c>
      <c r="X212" s="111">
        <f t="shared" si="15"/>
        <v>38.42</v>
      </c>
      <c r="Y212" s="111">
        <v>0</v>
      </c>
      <c r="Z212" s="111">
        <v>0</v>
      </c>
      <c r="AA212" s="113">
        <f t="shared" si="16"/>
        <v>0</v>
      </c>
    </row>
    <row r="213" spans="1:27" ht="15.75" thickBot="1" x14ac:dyDescent="0.3">
      <c r="A213" s="110" t="str">
        <f>_xlfn.XLOOKUP(Table13[[#This Row],[Work UID]],'MO Store'!$A:$A,'MO Store'!F:F,,0)</f>
        <v>Romio Hamdar</v>
      </c>
      <c r="B213" s="110" t="str">
        <f>_xlfn.XLOOKUP(Table13[[#This Row],[Work UID]],'MO Store'!$A:$A,'MO Store'!G:G,,0)</f>
        <v>Colorado Market - No TM</v>
      </c>
      <c r="C213" s="111" t="str">
        <f>_xlfn.XLOOKUP(Table13[[#This Row],[Work UID]],'MO Store'!$A:$A,'MO Store'!B:B,,0)</f>
        <v>Colorado</v>
      </c>
      <c r="D213" s="111" t="str">
        <f>_xlfn.XLOOKUP(Table13[[#This Row],[Home UID]],'MO Store'!$A:$A,'MO Store'!C:C,,0)</f>
        <v>Sand Hill</v>
      </c>
      <c r="E213" s="111" t="str">
        <f>_xlfn.XLOOKUP(Table13[[#This Row],[Work UID]],'MO Store'!$A:$A,'MO Store'!C:C,,0)</f>
        <v>Sand Hill</v>
      </c>
      <c r="F213" s="111" t="s">
        <v>1741</v>
      </c>
      <c r="G213" s="111">
        <v>195709</v>
      </c>
      <c r="H213" s="111">
        <v>195709</v>
      </c>
      <c r="I213" s="111" t="s">
        <v>1016</v>
      </c>
      <c r="J213" s="111" t="s">
        <v>2105</v>
      </c>
      <c r="K213" s="112">
        <v>46048</v>
      </c>
      <c r="L213" s="84">
        <v>28.5</v>
      </c>
      <c r="M213" s="70">
        <v>31.569999999999997</v>
      </c>
      <c r="N213" s="70">
        <v>0</v>
      </c>
      <c r="O213" s="70">
        <v>0</v>
      </c>
      <c r="P213" s="70">
        <f t="shared" si="13"/>
        <v>31.569999999999997</v>
      </c>
      <c r="Q213" s="70">
        <v>0</v>
      </c>
      <c r="R213" s="70">
        <v>0</v>
      </c>
      <c r="S213" s="72">
        <f t="shared" si="14"/>
        <v>0</v>
      </c>
      <c r="T213" s="110">
        <v>39</v>
      </c>
      <c r="U213" s="111">
        <v>40</v>
      </c>
      <c r="V213" s="111">
        <v>0.35</v>
      </c>
      <c r="W213" s="111">
        <v>0</v>
      </c>
      <c r="X213" s="111">
        <f t="shared" si="15"/>
        <v>40.35</v>
      </c>
      <c r="Y213" s="111">
        <v>0</v>
      </c>
      <c r="Z213" s="111">
        <v>0</v>
      </c>
      <c r="AA213" s="113">
        <f t="shared" si="16"/>
        <v>0</v>
      </c>
    </row>
    <row r="214" spans="1:27" ht="15.75" thickBot="1" x14ac:dyDescent="0.3">
      <c r="A214" s="110" t="str">
        <f>_xlfn.XLOOKUP(Table13[[#This Row],[Work UID]],'MO Store'!$A:$A,'MO Store'!F:F,,0)</f>
        <v>Romio Hamdar</v>
      </c>
      <c r="B214" s="110" t="str">
        <f>_xlfn.XLOOKUP(Table13[[#This Row],[Work UID]],'MO Store'!$A:$A,'MO Store'!G:G,,0)</f>
        <v>Veronica Ramos</v>
      </c>
      <c r="C214" s="111" t="str">
        <f>_xlfn.XLOOKUP(Table13[[#This Row],[Work UID]],'MO Store'!$A:$A,'MO Store'!B:B,,0)</f>
        <v>San Antonio/Laredo</v>
      </c>
      <c r="D214" s="111" t="str">
        <f>_xlfn.XLOOKUP(Table13[[#This Row],[Home UID]],'MO Store'!$A:$A,'MO Store'!C:C,,0)</f>
        <v>Laredo- Bob Bullock</v>
      </c>
      <c r="E214" s="111" t="str">
        <f>_xlfn.XLOOKUP(Table13[[#This Row],[Work UID]],'MO Store'!$A:$A,'MO Store'!C:C,,0)</f>
        <v>Laredo- Bob Bullock</v>
      </c>
      <c r="F214" s="111" t="s">
        <v>1742</v>
      </c>
      <c r="G214" s="111">
        <v>164638</v>
      </c>
      <c r="H214" s="111">
        <v>164638</v>
      </c>
      <c r="I214" s="111" t="s">
        <v>500</v>
      </c>
      <c r="J214" s="111" t="s">
        <v>2106</v>
      </c>
      <c r="K214" s="112">
        <v>45474</v>
      </c>
      <c r="L214" s="84">
        <v>29.5</v>
      </c>
      <c r="M214" s="70">
        <v>29.229999999999997</v>
      </c>
      <c r="N214" s="70">
        <v>0</v>
      </c>
      <c r="O214" s="70">
        <v>0</v>
      </c>
      <c r="P214" s="70">
        <f t="shared" si="13"/>
        <v>29.229999999999997</v>
      </c>
      <c r="Q214" s="70">
        <v>0</v>
      </c>
      <c r="R214" s="70">
        <v>0</v>
      </c>
      <c r="S214" s="72">
        <f t="shared" si="14"/>
        <v>0</v>
      </c>
      <c r="T214" s="110">
        <v>37.5</v>
      </c>
      <c r="U214" s="111">
        <v>37.46</v>
      </c>
      <c r="V214" s="111">
        <v>0</v>
      </c>
      <c r="W214" s="111">
        <v>0</v>
      </c>
      <c r="X214" s="111">
        <f t="shared" si="15"/>
        <v>37.46</v>
      </c>
      <c r="Y214" s="111">
        <v>0</v>
      </c>
      <c r="Z214" s="111">
        <v>0</v>
      </c>
      <c r="AA214" s="113">
        <f t="shared" si="16"/>
        <v>0</v>
      </c>
    </row>
    <row r="215" spans="1:27" ht="15.75" thickBot="1" x14ac:dyDescent="0.3">
      <c r="A215" s="110" t="str">
        <f>_xlfn.XLOOKUP(Table13[[#This Row],[Work UID]],'MO Store'!$A:$A,'MO Store'!F:F,,0)</f>
        <v>Romio Hamdar</v>
      </c>
      <c r="B215" s="110" t="str">
        <f>_xlfn.XLOOKUP(Table13[[#This Row],[Work UID]],'MO Store'!$A:$A,'MO Store'!G:G,,0)</f>
        <v>Veronica Ramos</v>
      </c>
      <c r="C215" s="111" t="str">
        <f>_xlfn.XLOOKUP(Table13[[#This Row],[Work UID]],'MO Store'!$A:$A,'MO Store'!B:B,,0)</f>
        <v>San Antonio/Laredo</v>
      </c>
      <c r="D215" s="111" t="str">
        <f>_xlfn.XLOOKUP(Table13[[#This Row],[Home UID]],'MO Store'!$A:$A,'MO Store'!C:C,,0)</f>
        <v>Laredo- Bob Bullock</v>
      </c>
      <c r="E215" s="111" t="str">
        <f>_xlfn.XLOOKUP(Table13[[#This Row],[Work UID]],'MO Store'!$A:$A,'MO Store'!C:C,,0)</f>
        <v>Laredo Crossing</v>
      </c>
      <c r="F215" s="111" t="s">
        <v>1743</v>
      </c>
      <c r="G215" s="111">
        <v>164638</v>
      </c>
      <c r="H215" s="111">
        <v>174067</v>
      </c>
      <c r="I215" s="111" t="s">
        <v>500</v>
      </c>
      <c r="J215" s="111" t="s">
        <v>2106</v>
      </c>
      <c r="K215" s="112">
        <v>45474</v>
      </c>
      <c r="L215" s="84">
        <v>0</v>
      </c>
      <c r="M215" s="70">
        <v>0</v>
      </c>
      <c r="N215" s="70">
        <v>0</v>
      </c>
      <c r="O215" s="70">
        <v>0</v>
      </c>
      <c r="P215" s="70">
        <f t="shared" si="13"/>
        <v>0</v>
      </c>
      <c r="Q215" s="70">
        <v>0</v>
      </c>
      <c r="R215" s="70">
        <v>0</v>
      </c>
      <c r="S215" s="72">
        <f t="shared" si="14"/>
        <v>0</v>
      </c>
      <c r="T215" s="110">
        <v>0</v>
      </c>
      <c r="U215" s="111">
        <v>0</v>
      </c>
      <c r="V215" s="111">
        <v>0</v>
      </c>
      <c r="W215" s="111">
        <v>0</v>
      </c>
      <c r="X215" s="111">
        <f t="shared" si="15"/>
        <v>0</v>
      </c>
      <c r="Y215" s="111">
        <v>0</v>
      </c>
      <c r="Z215" s="111">
        <v>0</v>
      </c>
      <c r="AA215" s="113">
        <f t="shared" si="16"/>
        <v>0</v>
      </c>
    </row>
    <row r="216" spans="1:27" ht="15.75" thickBot="1" x14ac:dyDescent="0.3">
      <c r="A216" s="110" t="str">
        <f>_xlfn.XLOOKUP(Table13[[#This Row],[Work UID]],'MO Store'!$A:$A,'MO Store'!F:F,,0)</f>
        <v>No SD</v>
      </c>
      <c r="B216" s="110" t="str">
        <f>_xlfn.XLOOKUP(Table13[[#This Row],[Work UID]],'MO Store'!$A:$A,'MO Store'!G:G,,0)</f>
        <v>North Carolina Market - No TM</v>
      </c>
      <c r="C216" s="111" t="str">
        <f>_xlfn.XLOOKUP(Table13[[#This Row],[Work UID]],'MO Store'!$A:$A,'MO Store'!B:B,,0)</f>
        <v>North Carolina</v>
      </c>
      <c r="D216" s="111" t="str">
        <f>_xlfn.XLOOKUP(Table13[[#This Row],[Home UID]],'MO Store'!$A:$A,'MO Store'!C:C,,0)</f>
        <v>Garner Raleigh</v>
      </c>
      <c r="E216" s="111" t="str">
        <f>_xlfn.XLOOKUP(Table13[[#This Row],[Work UID]],'MO Store'!$A:$A,'MO Store'!C:C,,0)</f>
        <v>Garner Raleigh</v>
      </c>
      <c r="F216" s="111" t="s">
        <v>1744</v>
      </c>
      <c r="G216" s="111">
        <v>176289</v>
      </c>
      <c r="H216" s="111">
        <v>176289</v>
      </c>
      <c r="I216" s="111" t="s">
        <v>994</v>
      </c>
      <c r="J216" s="111" t="s">
        <v>2107</v>
      </c>
      <c r="K216" s="112">
        <v>46024</v>
      </c>
      <c r="L216" s="84">
        <v>25</v>
      </c>
      <c r="M216" s="70">
        <v>20.81</v>
      </c>
      <c r="N216" s="70">
        <v>0</v>
      </c>
      <c r="O216" s="70">
        <v>0</v>
      </c>
      <c r="P216" s="70">
        <f t="shared" si="13"/>
        <v>20.81</v>
      </c>
      <c r="Q216" s="70">
        <v>0</v>
      </c>
      <c r="R216" s="70">
        <v>0</v>
      </c>
      <c r="S216" s="72">
        <f t="shared" si="14"/>
        <v>0</v>
      </c>
      <c r="T216" s="110">
        <v>32</v>
      </c>
      <c r="U216" s="111">
        <v>28.49</v>
      </c>
      <c r="V216" s="111">
        <v>0</v>
      </c>
      <c r="W216" s="111">
        <v>0</v>
      </c>
      <c r="X216" s="111">
        <f t="shared" si="15"/>
        <v>28.49</v>
      </c>
      <c r="Y216" s="111">
        <v>0</v>
      </c>
      <c r="Z216" s="111">
        <v>0</v>
      </c>
      <c r="AA216" s="113">
        <f t="shared" si="16"/>
        <v>0</v>
      </c>
    </row>
    <row r="217" spans="1:27" ht="15.75" thickBot="1" x14ac:dyDescent="0.3">
      <c r="A217" s="110" t="str">
        <f>_xlfn.XLOOKUP(Table13[[#This Row],[Work UID]],'MO Store'!$A:$A,'MO Store'!F:F,,0)</f>
        <v>No SD</v>
      </c>
      <c r="B217" s="110" t="str">
        <f>_xlfn.XLOOKUP(Table13[[#This Row],[Work UID]],'MO Store'!$A:$A,'MO Store'!G:G,,0)</f>
        <v>Susu Leong</v>
      </c>
      <c r="C217" s="111" t="str">
        <f>_xlfn.XLOOKUP(Table13[[#This Row],[Work UID]],'MO Store'!$A:$A,'MO Store'!B:B,,0)</f>
        <v>Arizona</v>
      </c>
      <c r="D217" s="111" t="str">
        <f>_xlfn.XLOOKUP(Table13[[#This Row],[Home UID]],'MO Store'!$A:$A,'MO Store'!C:C,,0)</f>
        <v>Old Vail Plaza</v>
      </c>
      <c r="E217" s="111" t="str">
        <f>_xlfn.XLOOKUP(Table13[[#This Row],[Work UID]],'MO Store'!$A:$A,'MO Store'!C:C,,0)</f>
        <v>Tucson Speedway</v>
      </c>
      <c r="F217" s="111" t="s">
        <v>1745</v>
      </c>
      <c r="G217" s="111">
        <v>222262</v>
      </c>
      <c r="H217" s="111">
        <v>155061</v>
      </c>
      <c r="I217" s="111" t="s">
        <v>1062</v>
      </c>
      <c r="J217" s="111" t="s">
        <v>2108</v>
      </c>
      <c r="K217" s="112">
        <v>45926</v>
      </c>
      <c r="L217" s="84">
        <v>0</v>
      </c>
      <c r="M217" s="70">
        <v>15.659999999999998</v>
      </c>
      <c r="N217" s="70">
        <v>0</v>
      </c>
      <c r="O217" s="70">
        <v>0</v>
      </c>
      <c r="P217" s="70">
        <f t="shared" si="13"/>
        <v>15.659999999999998</v>
      </c>
      <c r="Q217" s="70">
        <v>0</v>
      </c>
      <c r="R217" s="70">
        <v>0</v>
      </c>
      <c r="S217" s="72">
        <f t="shared" si="14"/>
        <v>0</v>
      </c>
      <c r="T217" s="110">
        <v>0</v>
      </c>
      <c r="U217" s="111">
        <v>11.44</v>
      </c>
      <c r="V217" s="111">
        <v>0</v>
      </c>
      <c r="W217" s="111">
        <v>0</v>
      </c>
      <c r="X217" s="111">
        <f t="shared" si="15"/>
        <v>11.44</v>
      </c>
      <c r="Y217" s="111">
        <v>0</v>
      </c>
      <c r="Z217" s="111">
        <v>0</v>
      </c>
      <c r="AA217" s="113">
        <f t="shared" si="16"/>
        <v>0</v>
      </c>
    </row>
    <row r="218" spans="1:27" ht="15.75" thickBot="1" x14ac:dyDescent="0.3">
      <c r="A218" s="110" t="str">
        <f>_xlfn.XLOOKUP(Table13[[#This Row],[Work UID]],'MO Store'!$A:$A,'MO Store'!F:F,,0)</f>
        <v>No SD</v>
      </c>
      <c r="B218" s="110" t="str">
        <f>_xlfn.XLOOKUP(Table13[[#This Row],[Work UID]],'MO Store'!$A:$A,'MO Store'!G:G,,0)</f>
        <v>Susu Leong</v>
      </c>
      <c r="C218" s="111" t="str">
        <f>_xlfn.XLOOKUP(Table13[[#This Row],[Work UID]],'MO Store'!$A:$A,'MO Store'!B:B,,0)</f>
        <v>Arizona</v>
      </c>
      <c r="D218" s="111" t="str">
        <f>_xlfn.XLOOKUP(Table13[[#This Row],[Home UID]],'MO Store'!$A:$A,'MO Store'!C:C,,0)</f>
        <v>Old Vail Plaza</v>
      </c>
      <c r="E218" s="111" t="str">
        <f>_xlfn.XLOOKUP(Table13[[#This Row],[Work UID]],'MO Store'!$A:$A,'MO Store'!C:C,,0)</f>
        <v>Old Vail Plaza</v>
      </c>
      <c r="F218" s="111" t="s">
        <v>1746</v>
      </c>
      <c r="G218" s="111">
        <v>222262</v>
      </c>
      <c r="H218" s="111">
        <v>222262</v>
      </c>
      <c r="I218" s="111" t="s">
        <v>1062</v>
      </c>
      <c r="J218" s="111" t="s">
        <v>2108</v>
      </c>
      <c r="K218" s="112">
        <v>45926</v>
      </c>
      <c r="L218" s="84">
        <v>0</v>
      </c>
      <c r="M218" s="70">
        <v>16.329999999999998</v>
      </c>
      <c r="N218" s="70">
        <v>0</v>
      </c>
      <c r="O218" s="70">
        <v>0</v>
      </c>
      <c r="P218" s="70">
        <f t="shared" si="13"/>
        <v>16.329999999999998</v>
      </c>
      <c r="Q218" s="70">
        <v>0</v>
      </c>
      <c r="R218" s="70">
        <v>0</v>
      </c>
      <c r="S218" s="72">
        <f t="shared" si="14"/>
        <v>0</v>
      </c>
      <c r="T218" s="110">
        <v>0</v>
      </c>
      <c r="U218" s="111">
        <v>15.55</v>
      </c>
      <c r="V218" s="111">
        <v>0</v>
      </c>
      <c r="W218" s="111">
        <v>0</v>
      </c>
      <c r="X218" s="111">
        <f t="shared" si="15"/>
        <v>15.55</v>
      </c>
      <c r="Y218" s="111">
        <v>0</v>
      </c>
      <c r="Z218" s="111">
        <v>0</v>
      </c>
      <c r="AA218" s="113">
        <f t="shared" si="16"/>
        <v>0</v>
      </c>
    </row>
    <row r="219" spans="1:27" ht="15.75" thickBot="1" x14ac:dyDescent="0.3">
      <c r="A219" s="110" t="str">
        <f>_xlfn.XLOOKUP(Table13[[#This Row],[Work UID]],'MO Store'!$A:$A,'MO Store'!F:F,,0)</f>
        <v>Romio Hamdar</v>
      </c>
      <c r="B219" s="110" t="str">
        <f>_xlfn.XLOOKUP(Table13[[#This Row],[Work UID]],'MO Store'!$A:$A,'MO Store'!G:G,,0)</f>
        <v>Colorado Market - No TM</v>
      </c>
      <c r="C219" s="111" t="str">
        <f>_xlfn.XLOOKUP(Table13[[#This Row],[Work UID]],'MO Store'!$A:$A,'MO Store'!B:B,,0)</f>
        <v>Colorado</v>
      </c>
      <c r="D219" s="111" t="str">
        <f>_xlfn.XLOOKUP(Table13[[#This Row],[Home UID]],'MO Store'!$A:$A,'MO Store'!C:C,,0)</f>
        <v>Interquest</v>
      </c>
      <c r="E219" s="111" t="str">
        <f>_xlfn.XLOOKUP(Table13[[#This Row],[Work UID]],'MO Store'!$A:$A,'MO Store'!C:C,,0)</f>
        <v>Briargate</v>
      </c>
      <c r="F219" s="111" t="s">
        <v>1747</v>
      </c>
      <c r="G219" s="111">
        <v>241356</v>
      </c>
      <c r="H219" s="111">
        <v>178937</v>
      </c>
      <c r="I219" s="111" t="s">
        <v>954</v>
      </c>
      <c r="J219" s="111" t="s">
        <v>2109</v>
      </c>
      <c r="K219" s="112">
        <v>45994</v>
      </c>
      <c r="L219" s="84">
        <v>0</v>
      </c>
      <c r="M219" s="70">
        <v>0</v>
      </c>
      <c r="N219" s="70">
        <v>0</v>
      </c>
      <c r="O219" s="70">
        <v>0</v>
      </c>
      <c r="P219" s="70">
        <f t="shared" si="13"/>
        <v>0</v>
      </c>
      <c r="Q219" s="70">
        <v>0</v>
      </c>
      <c r="R219" s="70">
        <v>0</v>
      </c>
      <c r="S219" s="72">
        <f t="shared" si="14"/>
        <v>0</v>
      </c>
      <c r="T219" s="110">
        <v>7</v>
      </c>
      <c r="U219" s="111">
        <v>7.28</v>
      </c>
      <c r="V219" s="111">
        <v>0</v>
      </c>
      <c r="W219" s="111">
        <v>0</v>
      </c>
      <c r="X219" s="111">
        <f t="shared" si="15"/>
        <v>7.28</v>
      </c>
      <c r="Y219" s="111">
        <v>0</v>
      </c>
      <c r="Z219" s="111">
        <v>0</v>
      </c>
      <c r="AA219" s="113">
        <f t="shared" si="16"/>
        <v>0</v>
      </c>
    </row>
    <row r="220" spans="1:27" ht="15.75" thickBot="1" x14ac:dyDescent="0.3">
      <c r="A220" s="110" t="str">
        <f>_xlfn.XLOOKUP(Table13[[#This Row],[Work UID]],'MO Store'!$A:$A,'MO Store'!F:F,,0)</f>
        <v>Romio Hamdar</v>
      </c>
      <c r="B220" s="110" t="str">
        <f>_xlfn.XLOOKUP(Table13[[#This Row],[Work UID]],'MO Store'!$A:$A,'MO Store'!G:G,,0)</f>
        <v>Colorado Market - No TM</v>
      </c>
      <c r="C220" s="111" t="str">
        <f>_xlfn.XLOOKUP(Table13[[#This Row],[Work UID]],'MO Store'!$A:$A,'MO Store'!B:B,,0)</f>
        <v>Colorado</v>
      </c>
      <c r="D220" s="111" t="str">
        <f>_xlfn.XLOOKUP(Table13[[#This Row],[Home UID]],'MO Store'!$A:$A,'MO Store'!C:C,,0)</f>
        <v>Interquest</v>
      </c>
      <c r="E220" s="111" t="str">
        <f>_xlfn.XLOOKUP(Table13[[#This Row],[Work UID]],'MO Store'!$A:$A,'MO Store'!C:C,,0)</f>
        <v>Interquest</v>
      </c>
      <c r="F220" s="111" t="s">
        <v>1748</v>
      </c>
      <c r="G220" s="111">
        <v>241356</v>
      </c>
      <c r="H220" s="111">
        <v>241356</v>
      </c>
      <c r="I220" s="111" t="s">
        <v>954</v>
      </c>
      <c r="J220" s="111" t="s">
        <v>2109</v>
      </c>
      <c r="K220" s="112">
        <v>45994</v>
      </c>
      <c r="L220" s="84">
        <v>23.5</v>
      </c>
      <c r="M220" s="70">
        <v>34.020000000000003</v>
      </c>
      <c r="N220" s="70">
        <v>0</v>
      </c>
      <c r="O220" s="70">
        <v>0</v>
      </c>
      <c r="P220" s="70">
        <f t="shared" si="13"/>
        <v>34.020000000000003</v>
      </c>
      <c r="Q220" s="70">
        <v>0</v>
      </c>
      <c r="R220" s="70">
        <v>0</v>
      </c>
      <c r="S220" s="72">
        <f t="shared" si="14"/>
        <v>0</v>
      </c>
      <c r="T220" s="110">
        <v>23.5</v>
      </c>
      <c r="U220" s="111">
        <v>26.380000000000003</v>
      </c>
      <c r="V220" s="111">
        <v>0</v>
      </c>
      <c r="W220" s="111">
        <v>0</v>
      </c>
      <c r="X220" s="111">
        <f t="shared" si="15"/>
        <v>26.380000000000003</v>
      </c>
      <c r="Y220" s="111">
        <v>0</v>
      </c>
      <c r="Z220" s="111">
        <v>0</v>
      </c>
      <c r="AA220" s="113">
        <f t="shared" si="16"/>
        <v>0</v>
      </c>
    </row>
    <row r="221" spans="1:27" ht="15.75" thickBot="1" x14ac:dyDescent="0.3">
      <c r="A221" s="110" t="str">
        <f>_xlfn.XLOOKUP(Table13[[#This Row],[Work UID]],'MO Store'!$A:$A,'MO Store'!F:F,,0)</f>
        <v>No SD</v>
      </c>
      <c r="B221" s="110" t="str">
        <f>_xlfn.XLOOKUP(Table13[[#This Row],[Work UID]],'MO Store'!$A:$A,'MO Store'!G:G,,0)</f>
        <v>Jayme Roraff</v>
      </c>
      <c r="C221" s="111" t="str">
        <f>_xlfn.XLOOKUP(Table13[[#This Row],[Work UID]],'MO Store'!$A:$A,'MO Store'!B:B,,0)</f>
        <v>Wisconsin East</v>
      </c>
      <c r="D221" s="111" t="str">
        <f>_xlfn.XLOOKUP(Table13[[#This Row],[Home UID]],'MO Store'!$A:$A,'MO Store'!C:C,,0)</f>
        <v>Sturgeon Bay</v>
      </c>
      <c r="E221" s="111" t="str">
        <f>_xlfn.XLOOKUP(Table13[[#This Row],[Work UID]],'MO Store'!$A:$A,'MO Store'!C:C,,0)</f>
        <v>Sturgeon Bay</v>
      </c>
      <c r="F221" s="111" t="s">
        <v>1749</v>
      </c>
      <c r="G221" s="111">
        <v>240558</v>
      </c>
      <c r="H221" s="111">
        <v>240558</v>
      </c>
      <c r="I221" s="111" t="s">
        <v>714</v>
      </c>
      <c r="J221" s="111" t="s">
        <v>2110</v>
      </c>
      <c r="K221" s="112">
        <v>45688</v>
      </c>
      <c r="L221" s="84">
        <v>27</v>
      </c>
      <c r="M221" s="70">
        <v>30.98</v>
      </c>
      <c r="N221" s="70">
        <v>0</v>
      </c>
      <c r="O221" s="70">
        <v>0</v>
      </c>
      <c r="P221" s="70">
        <f t="shared" si="13"/>
        <v>30.98</v>
      </c>
      <c r="Q221" s="70">
        <v>0</v>
      </c>
      <c r="R221" s="70">
        <v>0</v>
      </c>
      <c r="S221" s="72">
        <f t="shared" si="14"/>
        <v>0</v>
      </c>
      <c r="T221" s="110">
        <v>39</v>
      </c>
      <c r="U221" s="111">
        <v>39.340000000000003</v>
      </c>
      <c r="V221" s="111">
        <v>0</v>
      </c>
      <c r="W221" s="111">
        <v>0</v>
      </c>
      <c r="X221" s="111">
        <f t="shared" si="15"/>
        <v>39.340000000000003</v>
      </c>
      <c r="Y221" s="111">
        <v>0</v>
      </c>
      <c r="Z221" s="111">
        <v>0</v>
      </c>
      <c r="AA221" s="113">
        <f t="shared" si="16"/>
        <v>0</v>
      </c>
    </row>
    <row r="222" spans="1:27" ht="15.75" thickBot="1" x14ac:dyDescent="0.3">
      <c r="A222" s="110" t="str">
        <f>_xlfn.XLOOKUP(Table13[[#This Row],[Work UID]],'MO Store'!$A:$A,'MO Store'!F:F,,0)</f>
        <v>Romio Hamdar</v>
      </c>
      <c r="B222" s="110" t="str">
        <f>_xlfn.XLOOKUP(Table13[[#This Row],[Work UID]],'MO Store'!$A:$A,'MO Store'!G:G,,0)</f>
        <v>Veronica Ramos</v>
      </c>
      <c r="C222" s="111" t="str">
        <f>_xlfn.XLOOKUP(Table13[[#This Row],[Work UID]],'MO Store'!$A:$A,'MO Store'!B:B,,0)</f>
        <v>San Antonio/Laredo</v>
      </c>
      <c r="D222" s="111" t="str">
        <f>_xlfn.XLOOKUP(Table13[[#This Row],[Home UID]],'MO Store'!$A:$A,'MO Store'!C:C,,0)</f>
        <v>Wurzbach Road</v>
      </c>
      <c r="E222" s="111" t="str">
        <f>_xlfn.XLOOKUP(Table13[[#This Row],[Work UID]],'MO Store'!$A:$A,'MO Store'!C:C,,0)</f>
        <v>Wurzbach Road</v>
      </c>
      <c r="F222" s="111" t="s">
        <v>1750</v>
      </c>
      <c r="G222" s="111">
        <v>215745</v>
      </c>
      <c r="H222" s="111">
        <v>215745</v>
      </c>
      <c r="I222" s="111" t="s">
        <v>1098</v>
      </c>
      <c r="J222" s="111" t="s">
        <v>2111</v>
      </c>
      <c r="K222" s="112">
        <v>46106</v>
      </c>
      <c r="L222" s="84">
        <v>33.659999999999997</v>
      </c>
      <c r="M222" s="70">
        <v>30.950000000000003</v>
      </c>
      <c r="N222" s="70">
        <v>0</v>
      </c>
      <c r="O222" s="70">
        <v>0</v>
      </c>
      <c r="P222" s="70">
        <f t="shared" si="13"/>
        <v>30.950000000000003</v>
      </c>
      <c r="Q222" s="70">
        <v>0</v>
      </c>
      <c r="R222" s="70">
        <v>0</v>
      </c>
      <c r="S222" s="72">
        <f t="shared" si="14"/>
        <v>0</v>
      </c>
      <c r="T222" s="110">
        <v>42.33</v>
      </c>
      <c r="U222" s="111">
        <v>29.4</v>
      </c>
      <c r="V222" s="111">
        <v>0</v>
      </c>
      <c r="W222" s="111">
        <v>0</v>
      </c>
      <c r="X222" s="111">
        <f t="shared" si="15"/>
        <v>29.4</v>
      </c>
      <c r="Y222" s="111">
        <v>0</v>
      </c>
      <c r="Z222" s="111">
        <v>0</v>
      </c>
      <c r="AA222" s="113">
        <f t="shared" si="16"/>
        <v>0</v>
      </c>
    </row>
    <row r="223" spans="1:27" ht="15.75" thickBot="1" x14ac:dyDescent="0.3">
      <c r="A223" s="110" t="str">
        <f>_xlfn.XLOOKUP(Table13[[#This Row],[Work UID]],'MO Store'!$A:$A,'MO Store'!F:F,,0)</f>
        <v>Romio Hamdar</v>
      </c>
      <c r="B223" s="110" t="str">
        <f>_xlfn.XLOOKUP(Table13[[#This Row],[Work UID]],'MO Store'!$A:$A,'MO Store'!G:G,,0)</f>
        <v>Colorado Market - No TM</v>
      </c>
      <c r="C223" s="111" t="str">
        <f>_xlfn.XLOOKUP(Table13[[#This Row],[Work UID]],'MO Store'!$A:$A,'MO Store'!B:B,,0)</f>
        <v>Colorado</v>
      </c>
      <c r="D223" s="111" t="str">
        <f>_xlfn.XLOOKUP(Table13[[#This Row],[Home UID]],'MO Store'!$A:$A,'MO Store'!C:C,,0)</f>
        <v>Interquest</v>
      </c>
      <c r="E223" s="111" t="str">
        <f>_xlfn.XLOOKUP(Table13[[#This Row],[Work UID]],'MO Store'!$A:$A,'MO Store'!C:C,,0)</f>
        <v>Interquest</v>
      </c>
      <c r="F223" s="111" t="s">
        <v>1751</v>
      </c>
      <c r="G223" s="111">
        <v>241356</v>
      </c>
      <c r="H223" s="111">
        <v>241356</v>
      </c>
      <c r="I223" s="111" t="s">
        <v>692</v>
      </c>
      <c r="J223" s="111" t="s">
        <v>2112</v>
      </c>
      <c r="K223" s="112">
        <v>45656</v>
      </c>
      <c r="L223" s="84">
        <v>25.5</v>
      </c>
      <c r="M223" s="70">
        <v>25.08</v>
      </c>
      <c r="N223" s="70">
        <v>0</v>
      </c>
      <c r="O223" s="70">
        <v>0</v>
      </c>
      <c r="P223" s="70">
        <f t="shared" si="13"/>
        <v>25.08</v>
      </c>
      <c r="Q223" s="70">
        <v>0</v>
      </c>
      <c r="R223" s="70">
        <v>0</v>
      </c>
      <c r="S223" s="72">
        <f t="shared" si="14"/>
        <v>0</v>
      </c>
      <c r="T223" s="110">
        <v>32</v>
      </c>
      <c r="U223" s="111">
        <v>29.03</v>
      </c>
      <c r="V223" s="111">
        <v>0</v>
      </c>
      <c r="W223" s="111">
        <v>0</v>
      </c>
      <c r="X223" s="111">
        <f t="shared" si="15"/>
        <v>29.03</v>
      </c>
      <c r="Y223" s="111">
        <v>0</v>
      </c>
      <c r="Z223" s="111">
        <v>0</v>
      </c>
      <c r="AA223" s="113">
        <f t="shared" si="16"/>
        <v>0</v>
      </c>
    </row>
    <row r="224" spans="1:27" ht="15.75" thickBot="1" x14ac:dyDescent="0.3">
      <c r="A224" s="110" t="str">
        <f>_xlfn.XLOOKUP(Table13[[#This Row],[Work UID]],'MO Store'!$A:$A,'MO Store'!F:F,,0)</f>
        <v>Romio Hamdar</v>
      </c>
      <c r="B224" s="110" t="str">
        <f>_xlfn.XLOOKUP(Table13[[#This Row],[Work UID]],'MO Store'!$A:$A,'MO Store'!G:G,,0)</f>
        <v>Colorado Market - No TM</v>
      </c>
      <c r="C224" s="111" t="str">
        <f>_xlfn.XLOOKUP(Table13[[#This Row],[Work UID]],'MO Store'!$A:$A,'MO Store'!B:B,,0)</f>
        <v>Colorado</v>
      </c>
      <c r="D224" s="111" t="str">
        <f>_xlfn.XLOOKUP(Table13[[#This Row],[Home UID]],'MO Store'!$A:$A,'MO Store'!C:C,,0)</f>
        <v>Interquest</v>
      </c>
      <c r="E224" s="111" t="str">
        <f>_xlfn.XLOOKUP(Table13[[#This Row],[Work UID]],'MO Store'!$A:$A,'MO Store'!C:C,,0)</f>
        <v>Briargate</v>
      </c>
      <c r="F224" s="111" t="s">
        <v>1752</v>
      </c>
      <c r="G224" s="111">
        <v>241356</v>
      </c>
      <c r="H224" s="111">
        <v>178937</v>
      </c>
      <c r="I224" s="111" t="s">
        <v>692</v>
      </c>
      <c r="J224" s="111" t="s">
        <v>2112</v>
      </c>
      <c r="K224" s="112">
        <v>45656</v>
      </c>
      <c r="L224" s="84">
        <v>0</v>
      </c>
      <c r="M224" s="70">
        <v>0</v>
      </c>
      <c r="N224" s="70">
        <v>0</v>
      </c>
      <c r="O224" s="70">
        <v>0</v>
      </c>
      <c r="P224" s="70">
        <f t="shared" si="13"/>
        <v>0</v>
      </c>
      <c r="Q224" s="70">
        <v>0</v>
      </c>
      <c r="R224" s="70">
        <v>0</v>
      </c>
      <c r="S224" s="72">
        <f t="shared" si="14"/>
        <v>0</v>
      </c>
      <c r="T224" s="110">
        <v>0</v>
      </c>
      <c r="U224" s="111">
        <v>0</v>
      </c>
      <c r="V224" s="111">
        <v>0</v>
      </c>
      <c r="W224" s="111">
        <v>0</v>
      </c>
      <c r="X224" s="111">
        <f t="shared" si="15"/>
        <v>0</v>
      </c>
      <c r="Y224" s="111">
        <v>0</v>
      </c>
      <c r="Z224" s="111">
        <v>0</v>
      </c>
      <c r="AA224" s="113">
        <f t="shared" si="16"/>
        <v>0</v>
      </c>
    </row>
    <row r="225" spans="1:27" ht="15.75" thickBot="1" x14ac:dyDescent="0.3">
      <c r="A225" s="110" t="str">
        <f>_xlfn.XLOOKUP(Table13[[#This Row],[Work UID]],'MO Store'!$A:$A,'MO Store'!F:F,,0)</f>
        <v>Romio Hamdar</v>
      </c>
      <c r="B225" s="110" t="str">
        <f>_xlfn.XLOOKUP(Table13[[#This Row],[Work UID]],'MO Store'!$A:$A,'MO Store'!G:G,,0)</f>
        <v>Colorado Market - No TM</v>
      </c>
      <c r="C225" s="111" t="str">
        <f>_xlfn.XLOOKUP(Table13[[#This Row],[Work UID]],'MO Store'!$A:$A,'MO Store'!B:B,,0)</f>
        <v>Colorado</v>
      </c>
      <c r="D225" s="111" t="str">
        <f>_xlfn.XLOOKUP(Table13[[#This Row],[Home UID]],'MO Store'!$A:$A,'MO Store'!C:C,,0)</f>
        <v>Fountain MESA ROAD</v>
      </c>
      <c r="E225" s="111" t="str">
        <f>_xlfn.XLOOKUP(Table13[[#This Row],[Work UID]],'MO Store'!$A:$A,'MO Store'!C:C,,0)</f>
        <v>Fountain MESA ROAD</v>
      </c>
      <c r="F225" s="111" t="s">
        <v>1753</v>
      </c>
      <c r="G225" s="111">
        <v>178719</v>
      </c>
      <c r="H225" s="111">
        <v>178719</v>
      </c>
      <c r="I225" s="111" t="s">
        <v>1017</v>
      </c>
      <c r="J225" s="111" t="s">
        <v>2113</v>
      </c>
      <c r="K225" s="112">
        <v>46048</v>
      </c>
      <c r="L225" s="84">
        <v>7.5</v>
      </c>
      <c r="M225" s="70">
        <v>6.9</v>
      </c>
      <c r="N225" s="70">
        <v>0</v>
      </c>
      <c r="O225" s="70">
        <v>0</v>
      </c>
      <c r="P225" s="70">
        <f t="shared" si="13"/>
        <v>6.9</v>
      </c>
      <c r="Q225" s="70">
        <v>0</v>
      </c>
      <c r="R225" s="70">
        <v>0</v>
      </c>
      <c r="S225" s="72">
        <f t="shared" si="14"/>
        <v>0</v>
      </c>
      <c r="T225" s="110">
        <v>19.5</v>
      </c>
      <c r="U225" s="111">
        <v>7.43</v>
      </c>
      <c r="V225" s="111">
        <v>0</v>
      </c>
      <c r="W225" s="111">
        <v>0</v>
      </c>
      <c r="X225" s="111">
        <f t="shared" si="15"/>
        <v>7.43</v>
      </c>
      <c r="Y225" s="111">
        <v>0</v>
      </c>
      <c r="Z225" s="111">
        <v>0</v>
      </c>
      <c r="AA225" s="113">
        <f t="shared" si="16"/>
        <v>0</v>
      </c>
    </row>
    <row r="226" spans="1:27" ht="15.75" thickBot="1" x14ac:dyDescent="0.3">
      <c r="A226" s="110" t="str">
        <f>_xlfn.XLOOKUP(Table13[[#This Row],[Work UID]],'MO Store'!$A:$A,'MO Store'!F:F,,0)</f>
        <v>Romio Hamdar</v>
      </c>
      <c r="B226" s="110" t="str">
        <f>_xlfn.XLOOKUP(Table13[[#This Row],[Work UID]],'MO Store'!$A:$A,'MO Store'!G:G,,0)</f>
        <v>Colorado Market - No TM</v>
      </c>
      <c r="C226" s="111" t="str">
        <f>_xlfn.XLOOKUP(Table13[[#This Row],[Work UID]],'MO Store'!$A:$A,'MO Store'!B:B,,0)</f>
        <v>Colorado</v>
      </c>
      <c r="D226" s="111" t="str">
        <f>_xlfn.XLOOKUP(Table13[[#This Row],[Home UID]],'MO Store'!$A:$A,'MO Store'!C:C,,0)</f>
        <v>Fountain MESA ROAD</v>
      </c>
      <c r="E226" s="111" t="str">
        <f>_xlfn.XLOOKUP(Table13[[#This Row],[Work UID]],'MO Store'!$A:$A,'MO Store'!C:C,,0)</f>
        <v>Briargate</v>
      </c>
      <c r="F226" s="111" t="s">
        <v>1754</v>
      </c>
      <c r="G226" s="111">
        <v>178719</v>
      </c>
      <c r="H226" s="111">
        <v>178937</v>
      </c>
      <c r="I226" s="111" t="s">
        <v>1017</v>
      </c>
      <c r="J226" s="111" t="s">
        <v>2113</v>
      </c>
      <c r="K226" s="112">
        <v>46048</v>
      </c>
      <c r="L226" s="84">
        <v>20.75</v>
      </c>
      <c r="M226" s="70">
        <v>21.45</v>
      </c>
      <c r="N226" s="70">
        <v>0</v>
      </c>
      <c r="O226" s="70">
        <v>0</v>
      </c>
      <c r="P226" s="70">
        <f t="shared" si="13"/>
        <v>21.45</v>
      </c>
      <c r="Q226" s="70">
        <v>0</v>
      </c>
      <c r="R226" s="70">
        <v>0</v>
      </c>
      <c r="S226" s="72">
        <f t="shared" si="14"/>
        <v>0</v>
      </c>
      <c r="T226" s="110">
        <v>6.5</v>
      </c>
      <c r="U226" s="111">
        <v>13.719999999999999</v>
      </c>
      <c r="V226" s="111">
        <v>0</v>
      </c>
      <c r="W226" s="111">
        <v>0</v>
      </c>
      <c r="X226" s="111">
        <f t="shared" si="15"/>
        <v>13.719999999999999</v>
      </c>
      <c r="Y226" s="111">
        <v>0</v>
      </c>
      <c r="Z226" s="111">
        <v>0</v>
      </c>
      <c r="AA226" s="113">
        <f t="shared" si="16"/>
        <v>0</v>
      </c>
    </row>
    <row r="227" spans="1:27" ht="15.75" thickBot="1" x14ac:dyDescent="0.3">
      <c r="A227" s="110" t="str">
        <f>_xlfn.XLOOKUP(Table13[[#This Row],[Work UID]],'MO Store'!$A:$A,'MO Store'!F:F,,0)</f>
        <v>No SD</v>
      </c>
      <c r="B227" s="110" t="str">
        <f>_xlfn.XLOOKUP(Table13[[#This Row],[Work UID]],'MO Store'!$A:$A,'MO Store'!G:G,,0)</f>
        <v>Susu Leong</v>
      </c>
      <c r="C227" s="111" t="str">
        <f>_xlfn.XLOOKUP(Table13[[#This Row],[Work UID]],'MO Store'!$A:$A,'MO Store'!B:B,,0)</f>
        <v>Arizona</v>
      </c>
      <c r="D227" s="111" t="str">
        <f>_xlfn.XLOOKUP(Table13[[#This Row],[Home UID]],'MO Store'!$A:$A,'MO Store'!C:C,,0)</f>
        <v>Nogales - Mariposa Mall</v>
      </c>
      <c r="E227" s="111" t="str">
        <f>_xlfn.XLOOKUP(Table13[[#This Row],[Work UID]],'MO Store'!$A:$A,'MO Store'!C:C,,0)</f>
        <v>Nogales - Mariposa Mall</v>
      </c>
      <c r="F227" s="111" t="s">
        <v>1755</v>
      </c>
      <c r="G227" s="111">
        <v>177961</v>
      </c>
      <c r="H227" s="111">
        <v>177961</v>
      </c>
      <c r="I227" s="111" t="s">
        <v>198</v>
      </c>
      <c r="J227" s="111" t="s">
        <v>2114</v>
      </c>
      <c r="K227" s="112">
        <v>44392</v>
      </c>
      <c r="L227" s="84">
        <v>32</v>
      </c>
      <c r="M227" s="70">
        <v>34.92</v>
      </c>
      <c r="N227" s="70">
        <v>0</v>
      </c>
      <c r="O227" s="70">
        <v>0</v>
      </c>
      <c r="P227" s="70">
        <f t="shared" si="13"/>
        <v>34.92</v>
      </c>
      <c r="Q227" s="70">
        <v>0</v>
      </c>
      <c r="R227" s="70">
        <v>0</v>
      </c>
      <c r="S227" s="72">
        <f t="shared" si="14"/>
        <v>0</v>
      </c>
      <c r="T227" s="110">
        <v>40</v>
      </c>
      <c r="U227" s="111">
        <v>40</v>
      </c>
      <c r="V227" s="111">
        <v>1.58</v>
      </c>
      <c r="W227" s="111">
        <v>0</v>
      </c>
      <c r="X227" s="111">
        <f t="shared" si="15"/>
        <v>41.58</v>
      </c>
      <c r="Y227" s="111">
        <v>0</v>
      </c>
      <c r="Z227" s="111">
        <v>0</v>
      </c>
      <c r="AA227" s="113">
        <f t="shared" si="16"/>
        <v>0</v>
      </c>
    </row>
    <row r="228" spans="1:27" ht="15.75" thickBot="1" x14ac:dyDescent="0.3">
      <c r="A228" s="110" t="str">
        <f>_xlfn.XLOOKUP(Table13[[#This Row],[Work UID]],'MO Store'!$A:$A,'MO Store'!F:F,,0)</f>
        <v>No SD</v>
      </c>
      <c r="B228" s="110" t="str">
        <f>_xlfn.XLOOKUP(Table13[[#This Row],[Work UID]],'MO Store'!$A:$A,'MO Store'!G:G,,0)</f>
        <v>Susu Leong</v>
      </c>
      <c r="C228" s="111" t="str">
        <f>_xlfn.XLOOKUP(Table13[[#This Row],[Work UID]],'MO Store'!$A:$A,'MO Store'!B:B,,0)</f>
        <v>Arizona</v>
      </c>
      <c r="D228" s="111" t="str">
        <f>_xlfn.XLOOKUP(Table13[[#This Row],[Home UID]],'MO Store'!$A:$A,'MO Store'!C:C,,0)</f>
        <v>VAL VISTA</v>
      </c>
      <c r="E228" s="111" t="str">
        <f>_xlfn.XLOOKUP(Table13[[#This Row],[Work UID]],'MO Store'!$A:$A,'MO Store'!C:C,,0)</f>
        <v>VAL VISTA</v>
      </c>
      <c r="F228" s="111" t="s">
        <v>1756</v>
      </c>
      <c r="G228" s="111">
        <v>176995</v>
      </c>
      <c r="H228" s="111">
        <v>176995</v>
      </c>
      <c r="I228" s="111" t="s">
        <v>1065</v>
      </c>
      <c r="J228" s="111" t="s">
        <v>2115</v>
      </c>
      <c r="K228" s="112">
        <v>46104</v>
      </c>
      <c r="L228" s="84">
        <v>0</v>
      </c>
      <c r="M228" s="70">
        <v>22.950000000000003</v>
      </c>
      <c r="N228" s="70">
        <v>0</v>
      </c>
      <c r="O228" s="70">
        <v>0</v>
      </c>
      <c r="P228" s="70">
        <f t="shared" si="13"/>
        <v>22.950000000000003</v>
      </c>
      <c r="Q228" s="70">
        <v>0</v>
      </c>
      <c r="R228" s="70">
        <v>0</v>
      </c>
      <c r="S228" s="72">
        <f t="shared" si="14"/>
        <v>0</v>
      </c>
      <c r="T228" s="110">
        <v>33</v>
      </c>
      <c r="U228" s="111">
        <v>24.89</v>
      </c>
      <c r="V228" s="111">
        <v>0</v>
      </c>
      <c r="W228" s="111">
        <v>0</v>
      </c>
      <c r="X228" s="111">
        <f t="shared" si="15"/>
        <v>24.89</v>
      </c>
      <c r="Y228" s="111">
        <v>0</v>
      </c>
      <c r="Z228" s="111">
        <v>0</v>
      </c>
      <c r="AA228" s="113">
        <f t="shared" si="16"/>
        <v>0</v>
      </c>
    </row>
    <row r="229" spans="1:27" ht="15.75" thickBot="1" x14ac:dyDescent="0.3">
      <c r="A229" s="110" t="str">
        <f>_xlfn.XLOOKUP(Table13[[#This Row],[Work UID]],'MO Store'!$A:$A,'MO Store'!F:F,,0)</f>
        <v>Romio Hamdar</v>
      </c>
      <c r="B229" s="110" t="str">
        <f>_xlfn.XLOOKUP(Table13[[#This Row],[Work UID]],'MO Store'!$A:$A,'MO Store'!G:G,,0)</f>
        <v>Isreal Gomez- Level Up</v>
      </c>
      <c r="C229" s="111" t="str">
        <f>_xlfn.XLOOKUP(Table13[[#This Row],[Work UID]],'MO Store'!$A:$A,'MO Store'!B:B,,0)</f>
        <v>Houston East</v>
      </c>
      <c r="D229" s="111" t="str">
        <f>_xlfn.XLOOKUP(Table13[[#This Row],[Home UID]],'MO Store'!$A:$A,'MO Store'!C:C,,0)</f>
        <v>Baytown</v>
      </c>
      <c r="E229" s="111" t="str">
        <f>_xlfn.XLOOKUP(Table13[[#This Row],[Work UID]],'MO Store'!$A:$A,'MO Store'!C:C,,0)</f>
        <v>Baytown</v>
      </c>
      <c r="F229" s="111" t="s">
        <v>1757</v>
      </c>
      <c r="G229" s="111">
        <v>219201</v>
      </c>
      <c r="H229" s="111">
        <v>219201</v>
      </c>
      <c r="I229" s="111" t="s">
        <v>1020</v>
      </c>
      <c r="J229" s="111" t="s">
        <v>2116</v>
      </c>
      <c r="K229" s="112">
        <v>46051</v>
      </c>
      <c r="L229" s="84">
        <v>20</v>
      </c>
      <c r="M229" s="70">
        <v>8.4699999999999989</v>
      </c>
      <c r="N229" s="70">
        <v>0</v>
      </c>
      <c r="O229" s="70">
        <v>0</v>
      </c>
      <c r="P229" s="70">
        <f t="shared" si="13"/>
        <v>8.4699999999999989</v>
      </c>
      <c r="Q229" s="70">
        <v>0</v>
      </c>
      <c r="R229" s="70">
        <v>0</v>
      </c>
      <c r="S229" s="72">
        <f t="shared" si="14"/>
        <v>0</v>
      </c>
      <c r="T229" s="110">
        <v>26</v>
      </c>
      <c r="U229" s="111">
        <v>24.939999999999998</v>
      </c>
      <c r="V229" s="111">
        <v>0</v>
      </c>
      <c r="W229" s="111">
        <v>0</v>
      </c>
      <c r="X229" s="111">
        <f t="shared" si="15"/>
        <v>24.939999999999998</v>
      </c>
      <c r="Y229" s="111">
        <v>0</v>
      </c>
      <c r="Z229" s="111">
        <v>0</v>
      </c>
      <c r="AA229" s="113">
        <f t="shared" si="16"/>
        <v>0</v>
      </c>
    </row>
    <row r="230" spans="1:27" ht="15.75" thickBot="1" x14ac:dyDescent="0.3">
      <c r="A230" s="110" t="str">
        <f>_xlfn.XLOOKUP(Table13[[#This Row],[Work UID]],'MO Store'!$A:$A,'MO Store'!F:F,,0)</f>
        <v>Romio Hamdar</v>
      </c>
      <c r="B230" s="110" t="str">
        <f>_xlfn.XLOOKUP(Table13[[#This Row],[Work UID]],'MO Store'!$A:$A,'MO Store'!G:G,,0)</f>
        <v>Isreal Gomez- Level Up</v>
      </c>
      <c r="C230" s="111" t="str">
        <f>_xlfn.XLOOKUP(Table13[[#This Row],[Work UID]],'MO Store'!$A:$A,'MO Store'!B:B,,0)</f>
        <v>Houston East</v>
      </c>
      <c r="D230" s="111" t="str">
        <f>_xlfn.XLOOKUP(Table13[[#This Row],[Home UID]],'MO Store'!$A:$A,'MO Store'!C:C,,0)</f>
        <v>Baytown</v>
      </c>
      <c r="E230" s="111" t="str">
        <f>_xlfn.XLOOKUP(Table13[[#This Row],[Work UID]],'MO Store'!$A:$A,'MO Store'!C:C,,0)</f>
        <v>Fairmont Pkwy</v>
      </c>
      <c r="F230" s="111" t="s">
        <v>1758</v>
      </c>
      <c r="G230" s="111">
        <v>219201</v>
      </c>
      <c r="H230" s="111">
        <v>209869</v>
      </c>
      <c r="I230" s="111" t="s">
        <v>1020</v>
      </c>
      <c r="J230" s="111" t="s">
        <v>2116</v>
      </c>
      <c r="K230" s="112">
        <v>46051</v>
      </c>
      <c r="L230" s="84">
        <v>0</v>
      </c>
      <c r="M230" s="70">
        <v>13.799999999999999</v>
      </c>
      <c r="N230" s="70">
        <v>0</v>
      </c>
      <c r="O230" s="70">
        <v>0</v>
      </c>
      <c r="P230" s="70">
        <f t="shared" si="13"/>
        <v>13.799999999999999</v>
      </c>
      <c r="Q230" s="70">
        <v>0</v>
      </c>
      <c r="R230" s="70">
        <v>0</v>
      </c>
      <c r="S230" s="72">
        <f t="shared" si="14"/>
        <v>0</v>
      </c>
      <c r="T230" s="110">
        <v>0</v>
      </c>
      <c r="U230" s="111">
        <v>0</v>
      </c>
      <c r="V230" s="111">
        <v>0</v>
      </c>
      <c r="W230" s="111">
        <v>0</v>
      </c>
      <c r="X230" s="111">
        <f t="shared" si="15"/>
        <v>0</v>
      </c>
      <c r="Y230" s="111">
        <v>0</v>
      </c>
      <c r="Z230" s="111">
        <v>0</v>
      </c>
      <c r="AA230" s="113">
        <f t="shared" si="16"/>
        <v>0</v>
      </c>
    </row>
    <row r="231" spans="1:27" ht="15.75" thickBot="1" x14ac:dyDescent="0.3">
      <c r="A231" s="110" t="str">
        <f>_xlfn.XLOOKUP(Table13[[#This Row],[Work UID]],'MO Store'!$A:$A,'MO Store'!F:F,,0)</f>
        <v>Romio Hamdar</v>
      </c>
      <c r="B231" s="110" t="str">
        <f>_xlfn.XLOOKUP(Table13[[#This Row],[Work UID]],'MO Store'!$A:$A,'MO Store'!G:G,,0)</f>
        <v>Carlos Ayala-Level Up</v>
      </c>
      <c r="C231" s="111" t="str">
        <f>_xlfn.XLOOKUP(Table13[[#This Row],[Work UID]],'MO Store'!$A:$A,'MO Store'!B:B,,0)</f>
        <v>Houston South West</v>
      </c>
      <c r="D231" s="111" t="str">
        <f>_xlfn.XLOOKUP(Table13[[#This Row],[Home UID]],'MO Store'!$A:$A,'MO Store'!C:C,,0)</f>
        <v>Bellaire (Hong Kong Mall)</v>
      </c>
      <c r="E231" s="111" t="str">
        <f>_xlfn.XLOOKUP(Table13[[#This Row],[Work UID]],'MO Store'!$A:$A,'MO Store'!C:C,,0)</f>
        <v>Bellaire (Hong Kong Mall)</v>
      </c>
      <c r="F231" s="111" t="s">
        <v>1759</v>
      </c>
      <c r="G231" s="111">
        <v>209866</v>
      </c>
      <c r="H231" s="111">
        <v>209866</v>
      </c>
      <c r="I231" s="111" t="s">
        <v>110</v>
      </c>
      <c r="J231" s="111" t="s">
        <v>2117</v>
      </c>
      <c r="K231" s="112">
        <v>45631</v>
      </c>
      <c r="L231" s="84">
        <v>32</v>
      </c>
      <c r="M231" s="70">
        <v>30.54</v>
      </c>
      <c r="N231" s="70">
        <v>0</v>
      </c>
      <c r="O231" s="70">
        <v>0</v>
      </c>
      <c r="P231" s="70">
        <f t="shared" si="13"/>
        <v>30.54</v>
      </c>
      <c r="Q231" s="70">
        <v>0</v>
      </c>
      <c r="R231" s="70">
        <v>0</v>
      </c>
      <c r="S231" s="72">
        <f t="shared" si="14"/>
        <v>0</v>
      </c>
      <c r="T231" s="110">
        <v>40</v>
      </c>
      <c r="U231" s="111">
        <v>31.1</v>
      </c>
      <c r="V231" s="111">
        <v>0</v>
      </c>
      <c r="W231" s="111">
        <v>0</v>
      </c>
      <c r="X231" s="111">
        <f t="shared" si="15"/>
        <v>31.1</v>
      </c>
      <c r="Y231" s="111">
        <v>0</v>
      </c>
      <c r="Z231" s="111">
        <v>0</v>
      </c>
      <c r="AA231" s="113">
        <f t="shared" si="16"/>
        <v>0</v>
      </c>
    </row>
    <row r="232" spans="1:27" ht="15.75" thickBot="1" x14ac:dyDescent="0.3">
      <c r="A232" s="110" t="str">
        <f>_xlfn.XLOOKUP(Table13[[#This Row],[Work UID]],'MO Store'!$A:$A,'MO Store'!F:F,,0)</f>
        <v>Romio Hamdar</v>
      </c>
      <c r="B232" s="110" t="str">
        <f>_xlfn.XLOOKUP(Table13[[#This Row],[Work UID]],'MO Store'!$A:$A,'MO Store'!G:G,,0)</f>
        <v>Veronica Ramos</v>
      </c>
      <c r="C232" s="111" t="str">
        <f>_xlfn.XLOOKUP(Table13[[#This Row],[Work UID]],'MO Store'!$A:$A,'MO Store'!B:B,,0)</f>
        <v>San Antonio/Laredo</v>
      </c>
      <c r="D232" s="111" t="str">
        <f>_xlfn.XLOOKUP(Table13[[#This Row],[Home UID]],'MO Store'!$A:$A,'MO Store'!C:C,,0)</f>
        <v>San Pedro</v>
      </c>
      <c r="E232" s="111" t="str">
        <f>_xlfn.XLOOKUP(Table13[[#This Row],[Work UID]],'MO Store'!$A:$A,'MO Store'!C:C,,0)</f>
        <v>San Pedro</v>
      </c>
      <c r="F232" s="111" t="s">
        <v>1760</v>
      </c>
      <c r="G232" s="111">
        <v>215746</v>
      </c>
      <c r="H232" s="111">
        <v>215746</v>
      </c>
      <c r="I232" s="111" t="s">
        <v>816</v>
      </c>
      <c r="J232" s="111" t="s">
        <v>2118</v>
      </c>
      <c r="K232" s="112">
        <v>45840</v>
      </c>
      <c r="L232" s="84">
        <v>38</v>
      </c>
      <c r="M232" s="70">
        <v>31.189999999999998</v>
      </c>
      <c r="N232" s="70">
        <v>0</v>
      </c>
      <c r="O232" s="70">
        <v>0</v>
      </c>
      <c r="P232" s="70">
        <f t="shared" si="13"/>
        <v>31.189999999999998</v>
      </c>
      <c r="Q232" s="70">
        <v>0</v>
      </c>
      <c r="R232" s="70">
        <v>0</v>
      </c>
      <c r="S232" s="72">
        <f t="shared" si="14"/>
        <v>0</v>
      </c>
      <c r="T232" s="110">
        <v>12</v>
      </c>
      <c r="U232" s="111">
        <v>10.129999999999999</v>
      </c>
      <c r="V232" s="111">
        <v>0</v>
      </c>
      <c r="W232" s="111">
        <v>0</v>
      </c>
      <c r="X232" s="111">
        <f t="shared" si="15"/>
        <v>10.129999999999999</v>
      </c>
      <c r="Y232" s="111">
        <v>0</v>
      </c>
      <c r="Z232" s="111">
        <v>0</v>
      </c>
      <c r="AA232" s="113">
        <f t="shared" si="16"/>
        <v>0</v>
      </c>
    </row>
    <row r="233" spans="1:27" ht="15.75" thickBot="1" x14ac:dyDescent="0.3">
      <c r="A233" s="110" t="str">
        <f>_xlfn.XLOOKUP(Table13[[#This Row],[Work UID]],'MO Store'!$A:$A,'MO Store'!F:F,,0)</f>
        <v>Romio Hamdar</v>
      </c>
      <c r="B233" s="110" t="str">
        <f>_xlfn.XLOOKUP(Table13[[#This Row],[Work UID]],'MO Store'!$A:$A,'MO Store'!G:G,,0)</f>
        <v>Isreal Gomez- Level Up</v>
      </c>
      <c r="C233" s="111" t="str">
        <f>_xlfn.XLOOKUP(Table13[[#This Row],[Work UID]],'MO Store'!$A:$A,'MO Store'!B:B,,0)</f>
        <v>Houston East</v>
      </c>
      <c r="D233" s="111" t="str">
        <f>_xlfn.XLOOKUP(Table13[[#This Row],[Home UID]],'MO Store'!$A:$A,'MO Store'!C:C,,0)</f>
        <v>Jasper</v>
      </c>
      <c r="E233" s="111" t="str">
        <f>_xlfn.XLOOKUP(Table13[[#This Row],[Work UID]],'MO Store'!$A:$A,'MO Store'!C:C,,0)</f>
        <v>Jasper</v>
      </c>
      <c r="F233" s="111" t="s">
        <v>1761</v>
      </c>
      <c r="G233" s="111">
        <v>215661</v>
      </c>
      <c r="H233" s="111">
        <v>215661</v>
      </c>
      <c r="I233" s="111" t="s">
        <v>1099</v>
      </c>
      <c r="J233" s="111" t="s">
        <v>2119</v>
      </c>
      <c r="K233" s="112">
        <v>46107</v>
      </c>
      <c r="L233" s="84">
        <v>22</v>
      </c>
      <c r="M233" s="70">
        <v>16.34</v>
      </c>
      <c r="N233" s="70">
        <v>0</v>
      </c>
      <c r="O233" s="70">
        <v>0</v>
      </c>
      <c r="P233" s="70">
        <f t="shared" si="13"/>
        <v>16.34</v>
      </c>
      <c r="Q233" s="70">
        <v>0</v>
      </c>
      <c r="R233" s="70">
        <v>0</v>
      </c>
      <c r="S233" s="72">
        <f t="shared" si="14"/>
        <v>0</v>
      </c>
      <c r="T233" s="110">
        <v>40</v>
      </c>
      <c r="U233" s="111">
        <v>26.169999999999998</v>
      </c>
      <c r="V233" s="111">
        <v>0</v>
      </c>
      <c r="W233" s="111">
        <v>0</v>
      </c>
      <c r="X233" s="111">
        <f t="shared" si="15"/>
        <v>26.169999999999998</v>
      </c>
      <c r="Y233" s="111">
        <v>0</v>
      </c>
      <c r="Z233" s="111">
        <v>0</v>
      </c>
      <c r="AA233" s="113">
        <f t="shared" si="16"/>
        <v>0</v>
      </c>
    </row>
    <row r="234" spans="1:27" ht="15.75" thickBot="1" x14ac:dyDescent="0.3">
      <c r="A234" s="110" t="str">
        <f>_xlfn.XLOOKUP(Table13[[#This Row],[Work UID]],'MO Store'!$A:$A,'MO Store'!F:F,,0)</f>
        <v>No SD</v>
      </c>
      <c r="B234" s="110" t="str">
        <f>_xlfn.XLOOKUP(Table13[[#This Row],[Work UID]],'MO Store'!$A:$A,'MO Store'!G:G,,0)</f>
        <v>Susu Leong</v>
      </c>
      <c r="C234" s="111" t="str">
        <f>_xlfn.XLOOKUP(Table13[[#This Row],[Work UID]],'MO Store'!$A:$A,'MO Store'!B:B,,0)</f>
        <v>Arizona</v>
      </c>
      <c r="D234" s="111" t="str">
        <f>_xlfn.XLOOKUP(Table13[[#This Row],[Home UID]],'MO Store'!$A:$A,'MO Store'!C:C,,0)</f>
        <v>VAL VISTA</v>
      </c>
      <c r="E234" s="111" t="str">
        <f>_xlfn.XLOOKUP(Table13[[#This Row],[Work UID]],'MO Store'!$A:$A,'MO Store'!C:C,,0)</f>
        <v>VAL VISTA</v>
      </c>
      <c r="F234" s="111" t="s">
        <v>1762</v>
      </c>
      <c r="G234" s="111">
        <v>176995</v>
      </c>
      <c r="H234" s="111">
        <v>176995</v>
      </c>
      <c r="I234" s="111" t="s">
        <v>666</v>
      </c>
      <c r="J234" s="111" t="s">
        <v>2120</v>
      </c>
      <c r="K234" s="112">
        <v>45619</v>
      </c>
      <c r="L234" s="84">
        <v>0</v>
      </c>
      <c r="M234" s="70">
        <v>6.95</v>
      </c>
      <c r="N234" s="70">
        <v>0</v>
      </c>
      <c r="O234" s="70">
        <v>0</v>
      </c>
      <c r="P234" s="70">
        <f t="shared" si="13"/>
        <v>6.95</v>
      </c>
      <c r="Q234" s="70">
        <v>0</v>
      </c>
      <c r="R234" s="70">
        <v>0</v>
      </c>
      <c r="S234" s="72">
        <f t="shared" si="14"/>
        <v>0</v>
      </c>
      <c r="T234" s="110">
        <v>40</v>
      </c>
      <c r="U234" s="111">
        <v>30.11</v>
      </c>
      <c r="V234" s="111">
        <v>0</v>
      </c>
      <c r="W234" s="111">
        <v>0</v>
      </c>
      <c r="X234" s="111">
        <f t="shared" si="15"/>
        <v>30.11</v>
      </c>
      <c r="Y234" s="111">
        <v>0</v>
      </c>
      <c r="Z234" s="111">
        <v>0</v>
      </c>
      <c r="AA234" s="113">
        <f t="shared" si="16"/>
        <v>0</v>
      </c>
    </row>
    <row r="235" spans="1:27" ht="15.75" thickBot="1" x14ac:dyDescent="0.3">
      <c r="A235" s="110" t="str">
        <f>_xlfn.XLOOKUP(Table13[[#This Row],[Work UID]],'MO Store'!$A:$A,'MO Store'!F:F,,0)</f>
        <v>Romio Hamdar</v>
      </c>
      <c r="B235" s="110" t="str">
        <f>_xlfn.XLOOKUP(Table13[[#This Row],[Work UID]],'MO Store'!$A:$A,'MO Store'!G:G,,0)</f>
        <v>Veronica Ramos</v>
      </c>
      <c r="C235" s="111" t="str">
        <f>_xlfn.XLOOKUP(Table13[[#This Row],[Work UID]],'MO Store'!$A:$A,'MO Store'!B:B,,0)</f>
        <v>San Antonio/Laredo</v>
      </c>
      <c r="D235" s="111" t="str">
        <f>_xlfn.XLOOKUP(Table13[[#This Row],[Home UID]],'MO Store'!$A:$A,'MO Store'!C:C,,0)</f>
        <v>DEL RIO</v>
      </c>
      <c r="E235" s="111" t="str">
        <f>_xlfn.XLOOKUP(Table13[[#This Row],[Work UID]],'MO Store'!$A:$A,'MO Store'!C:C,,0)</f>
        <v>DEL RIO</v>
      </c>
      <c r="F235" s="111" t="s">
        <v>1763</v>
      </c>
      <c r="G235" s="111">
        <v>207754</v>
      </c>
      <c r="H235" s="111">
        <v>207754</v>
      </c>
      <c r="I235" s="111" t="s">
        <v>1046</v>
      </c>
      <c r="J235" s="111" t="s">
        <v>2121</v>
      </c>
      <c r="K235" s="112">
        <v>46078</v>
      </c>
      <c r="L235" s="84">
        <v>22</v>
      </c>
      <c r="M235" s="70">
        <v>18.54</v>
      </c>
      <c r="N235" s="70">
        <v>0</v>
      </c>
      <c r="O235" s="70">
        <v>0</v>
      </c>
      <c r="P235" s="70">
        <f t="shared" si="13"/>
        <v>18.54</v>
      </c>
      <c r="Q235" s="70">
        <v>0</v>
      </c>
      <c r="R235" s="70">
        <v>0</v>
      </c>
      <c r="S235" s="72">
        <f t="shared" si="14"/>
        <v>0</v>
      </c>
      <c r="T235" s="110">
        <v>32</v>
      </c>
      <c r="U235" s="111">
        <v>29.49</v>
      </c>
      <c r="V235" s="111">
        <v>0</v>
      </c>
      <c r="W235" s="111">
        <v>0</v>
      </c>
      <c r="X235" s="111">
        <f t="shared" si="15"/>
        <v>29.49</v>
      </c>
      <c r="Y235" s="111">
        <v>0</v>
      </c>
      <c r="Z235" s="111">
        <v>0</v>
      </c>
      <c r="AA235" s="113">
        <f t="shared" si="16"/>
        <v>0</v>
      </c>
    </row>
    <row r="236" spans="1:27" ht="15.75" thickBot="1" x14ac:dyDescent="0.3">
      <c r="A236" s="110" t="str">
        <f>_xlfn.XLOOKUP(Table13[[#This Row],[Work UID]],'MO Store'!$A:$A,'MO Store'!F:F,,0)</f>
        <v>No SD</v>
      </c>
      <c r="B236" s="110" t="str">
        <f>_xlfn.XLOOKUP(Table13[[#This Row],[Work UID]],'MO Store'!$A:$A,'MO Store'!G:G,,0)</f>
        <v>Jayme Roraff</v>
      </c>
      <c r="C236" s="111" t="str">
        <f>_xlfn.XLOOKUP(Table13[[#This Row],[Work UID]],'MO Store'!$A:$A,'MO Store'!B:B,,0)</f>
        <v>Wisconsin West</v>
      </c>
      <c r="D236" s="111" t="str">
        <f>_xlfn.XLOOKUP(Table13[[#This Row],[Home UID]],'MO Store'!$A:$A,'MO Store'!C:C,,0)</f>
        <v>APPLETON</v>
      </c>
      <c r="E236" s="111" t="str">
        <f>_xlfn.XLOOKUP(Table13[[#This Row],[Work UID]],'MO Store'!$A:$A,'MO Store'!C:C,,0)</f>
        <v>APPLETON</v>
      </c>
      <c r="F236" s="111" t="s">
        <v>1764</v>
      </c>
      <c r="G236" s="111">
        <v>207757</v>
      </c>
      <c r="H236" s="111">
        <v>207757</v>
      </c>
      <c r="I236" s="111" t="s">
        <v>976</v>
      </c>
      <c r="J236" s="111" t="s">
        <v>2122</v>
      </c>
      <c r="K236" s="112">
        <v>46006</v>
      </c>
      <c r="L236" s="84">
        <v>29</v>
      </c>
      <c r="M236" s="70">
        <v>21.68</v>
      </c>
      <c r="N236" s="70">
        <v>0</v>
      </c>
      <c r="O236" s="70">
        <v>0</v>
      </c>
      <c r="P236" s="70">
        <f t="shared" si="13"/>
        <v>21.68</v>
      </c>
      <c r="Q236" s="70">
        <v>0</v>
      </c>
      <c r="R236" s="70">
        <v>0</v>
      </c>
      <c r="S236" s="72">
        <f t="shared" si="14"/>
        <v>0</v>
      </c>
      <c r="T236" s="110">
        <v>35</v>
      </c>
      <c r="U236" s="111">
        <v>33.79</v>
      </c>
      <c r="V236" s="111">
        <v>0</v>
      </c>
      <c r="W236" s="111">
        <v>0</v>
      </c>
      <c r="X236" s="111">
        <f t="shared" si="15"/>
        <v>33.79</v>
      </c>
      <c r="Y236" s="111">
        <v>0</v>
      </c>
      <c r="Z236" s="111">
        <v>0</v>
      </c>
      <c r="AA236" s="113">
        <f t="shared" si="16"/>
        <v>0</v>
      </c>
    </row>
    <row r="237" spans="1:27" ht="15.75" thickBot="1" x14ac:dyDescent="0.3">
      <c r="A237" s="110" t="str">
        <f>_xlfn.XLOOKUP(Table13[[#This Row],[Work UID]],'MO Store'!$A:$A,'MO Store'!F:F,,0)</f>
        <v>Romio Hamdar</v>
      </c>
      <c r="B237" s="110" t="str">
        <f>_xlfn.XLOOKUP(Table13[[#This Row],[Work UID]],'MO Store'!$A:$A,'MO Store'!G:G,,0)</f>
        <v>Isreal Gomez- Level Up</v>
      </c>
      <c r="C237" s="111" t="str">
        <f>_xlfn.XLOOKUP(Table13[[#This Row],[Work UID]],'MO Store'!$A:$A,'MO Store'!B:B,,0)</f>
        <v>Houston East</v>
      </c>
      <c r="D237" s="111" t="str">
        <f>_xlfn.XLOOKUP(Table13[[#This Row],[Home UID]],'MO Store'!$A:$A,'MO Store'!C:C,,0)</f>
        <v>Little York Rd</v>
      </c>
      <c r="E237" s="111" t="str">
        <f>_xlfn.XLOOKUP(Table13[[#This Row],[Work UID]],'MO Store'!$A:$A,'MO Store'!C:C,,0)</f>
        <v>Falls Creek Humble</v>
      </c>
      <c r="F237" s="111" t="s">
        <v>1765</v>
      </c>
      <c r="G237" s="111">
        <v>217138</v>
      </c>
      <c r="H237" s="111">
        <v>176028</v>
      </c>
      <c r="I237" s="111" t="s">
        <v>924</v>
      </c>
      <c r="J237" s="111" t="s">
        <v>2123</v>
      </c>
      <c r="K237" s="112">
        <v>45954</v>
      </c>
      <c r="L237" s="84">
        <v>0</v>
      </c>
      <c r="M237" s="70">
        <v>36.120000000000005</v>
      </c>
      <c r="N237" s="70">
        <v>0</v>
      </c>
      <c r="O237" s="70">
        <v>0</v>
      </c>
      <c r="P237" s="70">
        <f t="shared" si="13"/>
        <v>36.120000000000005</v>
      </c>
      <c r="Q237" s="70">
        <v>0</v>
      </c>
      <c r="R237" s="70">
        <v>0</v>
      </c>
      <c r="S237" s="72">
        <f t="shared" si="14"/>
        <v>0</v>
      </c>
      <c r="T237" s="110">
        <v>0</v>
      </c>
      <c r="U237" s="111">
        <v>30.19</v>
      </c>
      <c r="V237" s="111">
        <v>0</v>
      </c>
      <c r="W237" s="111">
        <v>0</v>
      </c>
      <c r="X237" s="111">
        <f t="shared" si="15"/>
        <v>30.19</v>
      </c>
      <c r="Y237" s="111">
        <v>0</v>
      </c>
      <c r="Z237" s="111">
        <v>0</v>
      </c>
      <c r="AA237" s="113">
        <f t="shared" si="16"/>
        <v>0</v>
      </c>
    </row>
    <row r="238" spans="1:27" ht="15.75" thickBot="1" x14ac:dyDescent="0.3">
      <c r="A238" s="110" t="str">
        <f>_xlfn.XLOOKUP(Table13[[#This Row],[Work UID]],'MO Store'!$A:$A,'MO Store'!F:F,,0)</f>
        <v>Romio Hamdar</v>
      </c>
      <c r="B238" s="110" t="str">
        <f>_xlfn.XLOOKUP(Table13[[#This Row],[Work UID]],'MO Store'!$A:$A,'MO Store'!G:G,,0)</f>
        <v>Carlos Ayala-Level Up</v>
      </c>
      <c r="C238" s="111" t="str">
        <f>_xlfn.XLOOKUP(Table13[[#This Row],[Work UID]],'MO Store'!$A:$A,'MO Store'!B:B,,0)</f>
        <v>Houston South West</v>
      </c>
      <c r="D238" s="111" t="str">
        <f>_xlfn.XLOOKUP(Table13[[#This Row],[Home UID]],'MO Store'!$A:$A,'MO Store'!C:C,,0)</f>
        <v>Little York Rd</v>
      </c>
      <c r="E238" s="111" t="str">
        <f>_xlfn.XLOOKUP(Table13[[#This Row],[Work UID]],'MO Store'!$A:$A,'MO Store'!C:C,,0)</f>
        <v>Little York Rd</v>
      </c>
      <c r="F238" s="111" t="s">
        <v>1766</v>
      </c>
      <c r="G238" s="111">
        <v>217138</v>
      </c>
      <c r="H238" s="111">
        <v>217138</v>
      </c>
      <c r="I238" s="111" t="s">
        <v>924</v>
      </c>
      <c r="J238" s="111" t="s">
        <v>2123</v>
      </c>
      <c r="K238" s="112">
        <v>45954</v>
      </c>
      <c r="L238" s="84">
        <v>0</v>
      </c>
      <c r="M238" s="70">
        <v>0</v>
      </c>
      <c r="N238" s="70">
        <v>0</v>
      </c>
      <c r="O238" s="70">
        <v>0</v>
      </c>
      <c r="P238" s="70">
        <f t="shared" si="13"/>
        <v>0</v>
      </c>
      <c r="Q238" s="70">
        <v>0</v>
      </c>
      <c r="R238" s="70">
        <v>0</v>
      </c>
      <c r="S238" s="72">
        <f t="shared" si="14"/>
        <v>0</v>
      </c>
      <c r="T238" s="110">
        <v>0</v>
      </c>
      <c r="U238" s="111">
        <v>0</v>
      </c>
      <c r="V238" s="111">
        <v>0</v>
      </c>
      <c r="W238" s="111">
        <v>0</v>
      </c>
      <c r="X238" s="111">
        <f t="shared" si="15"/>
        <v>0</v>
      </c>
      <c r="Y238" s="111">
        <v>0</v>
      </c>
      <c r="Z238" s="111">
        <v>0</v>
      </c>
      <c r="AA238" s="113">
        <f t="shared" si="16"/>
        <v>0</v>
      </c>
    </row>
    <row r="239" spans="1:27" ht="15.75" thickBot="1" x14ac:dyDescent="0.3">
      <c r="A239" s="110" t="str">
        <f>_xlfn.XLOOKUP(Table13[[#This Row],[Work UID]],'MO Store'!$A:$A,'MO Store'!F:F,,0)</f>
        <v>Romio Hamdar</v>
      </c>
      <c r="B239" s="110" t="str">
        <f>_xlfn.XLOOKUP(Table13[[#This Row],[Work UID]],'MO Store'!$A:$A,'MO Store'!G:G,,0)</f>
        <v>Colorado Market - No TM</v>
      </c>
      <c r="C239" s="111" t="str">
        <f>_xlfn.XLOOKUP(Table13[[#This Row],[Work UID]],'MO Store'!$A:$A,'MO Store'!B:B,,0)</f>
        <v>Colorado</v>
      </c>
      <c r="D239" s="111" t="str">
        <f>_xlfn.XLOOKUP(Table13[[#This Row],[Home UID]],'MO Store'!$A:$A,'MO Store'!C:C,,0)</f>
        <v>Grand View Market Place</v>
      </c>
      <c r="E239" s="111" t="str">
        <f>_xlfn.XLOOKUP(Table13[[#This Row],[Work UID]],'MO Store'!$A:$A,'MO Store'!C:C,,0)</f>
        <v>Grand View Market Place</v>
      </c>
      <c r="F239" s="111" t="s">
        <v>1767</v>
      </c>
      <c r="G239" s="111">
        <v>210924</v>
      </c>
      <c r="H239" s="111">
        <v>210924</v>
      </c>
      <c r="I239" s="111" t="s">
        <v>180</v>
      </c>
      <c r="J239" s="111" t="s">
        <v>2124</v>
      </c>
      <c r="K239" s="112">
        <v>45236</v>
      </c>
      <c r="L239" s="84">
        <v>32</v>
      </c>
      <c r="M239" s="70">
        <v>0</v>
      </c>
      <c r="N239" s="70">
        <v>0</v>
      </c>
      <c r="O239" s="70">
        <v>0</v>
      </c>
      <c r="P239" s="70">
        <f t="shared" si="13"/>
        <v>0</v>
      </c>
      <c r="Q239" s="70">
        <v>0</v>
      </c>
      <c r="R239" s="70">
        <v>0</v>
      </c>
      <c r="S239" s="72">
        <f t="shared" si="14"/>
        <v>0</v>
      </c>
      <c r="T239" s="110">
        <v>8</v>
      </c>
      <c r="U239" s="111">
        <v>8.17</v>
      </c>
      <c r="V239" s="111">
        <v>0</v>
      </c>
      <c r="W239" s="111">
        <v>0</v>
      </c>
      <c r="X239" s="111">
        <f t="shared" si="15"/>
        <v>8.17</v>
      </c>
      <c r="Y239" s="111">
        <v>0</v>
      </c>
      <c r="Z239" s="111">
        <v>0</v>
      </c>
      <c r="AA239" s="113">
        <f t="shared" si="16"/>
        <v>0</v>
      </c>
    </row>
    <row r="240" spans="1:27" ht="15.75" thickBot="1" x14ac:dyDescent="0.3">
      <c r="A240" s="110" t="str">
        <f>_xlfn.XLOOKUP(Table13[[#This Row],[Work UID]],'MO Store'!$A:$A,'MO Store'!F:F,,0)</f>
        <v>Romio Hamdar</v>
      </c>
      <c r="B240" s="110" t="str">
        <f>_xlfn.XLOOKUP(Table13[[#This Row],[Work UID]],'MO Store'!$A:$A,'MO Store'!G:G,,0)</f>
        <v>Colorado Market - No TM</v>
      </c>
      <c r="C240" s="111" t="str">
        <f>_xlfn.XLOOKUP(Table13[[#This Row],[Work UID]],'MO Store'!$A:$A,'MO Store'!B:B,,0)</f>
        <v>Colorado</v>
      </c>
      <c r="D240" s="111" t="str">
        <f>_xlfn.XLOOKUP(Table13[[#This Row],[Home UID]],'MO Store'!$A:$A,'MO Store'!C:C,,0)</f>
        <v>Grand View Market Place</v>
      </c>
      <c r="E240" s="111" t="str">
        <f>_xlfn.XLOOKUP(Table13[[#This Row],[Work UID]],'MO Store'!$A:$A,'MO Store'!C:C,,0)</f>
        <v>Academy Blvd CO</v>
      </c>
      <c r="F240" s="111" t="s">
        <v>1768</v>
      </c>
      <c r="G240" s="111">
        <v>210924</v>
      </c>
      <c r="H240" s="111">
        <v>176049</v>
      </c>
      <c r="I240" s="111" t="s">
        <v>180</v>
      </c>
      <c r="J240" s="111" t="s">
        <v>2124</v>
      </c>
      <c r="K240" s="112">
        <v>45236</v>
      </c>
      <c r="L240" s="84">
        <v>0</v>
      </c>
      <c r="M240" s="70">
        <v>33.200000000000003</v>
      </c>
      <c r="N240" s="70">
        <v>0</v>
      </c>
      <c r="O240" s="70">
        <v>0</v>
      </c>
      <c r="P240" s="70">
        <f t="shared" si="13"/>
        <v>33.200000000000003</v>
      </c>
      <c r="Q240" s="70">
        <v>0</v>
      </c>
      <c r="R240" s="70">
        <v>0</v>
      </c>
      <c r="S240" s="72">
        <f t="shared" si="14"/>
        <v>0</v>
      </c>
      <c r="T240" s="110">
        <v>31</v>
      </c>
      <c r="U240" s="111">
        <v>31.830000000000002</v>
      </c>
      <c r="V240" s="111">
        <v>8.5400000000000009</v>
      </c>
      <c r="W240" s="111">
        <v>0</v>
      </c>
      <c r="X240" s="111">
        <f t="shared" si="15"/>
        <v>40.370000000000005</v>
      </c>
      <c r="Y240" s="111">
        <v>0</v>
      </c>
      <c r="Z240" s="111">
        <v>0</v>
      </c>
      <c r="AA240" s="113">
        <f t="shared" si="16"/>
        <v>0</v>
      </c>
    </row>
    <row r="241" spans="1:27" ht="15.75" thickBot="1" x14ac:dyDescent="0.3">
      <c r="A241" s="110" t="str">
        <f>_xlfn.XLOOKUP(Table13[[#This Row],[Work UID]],'MO Store'!$A:$A,'MO Store'!F:F,,0)</f>
        <v>No SD</v>
      </c>
      <c r="B241" s="110" t="str">
        <f>_xlfn.XLOOKUP(Table13[[#This Row],[Work UID]],'MO Store'!$A:$A,'MO Store'!G:G,,0)</f>
        <v>North Carolina Market - No TM</v>
      </c>
      <c r="C241" s="111" t="str">
        <f>_xlfn.XLOOKUP(Table13[[#This Row],[Work UID]],'MO Store'!$A:$A,'MO Store'!B:B,,0)</f>
        <v>North Carolina</v>
      </c>
      <c r="D241" s="111" t="str">
        <f>_xlfn.XLOOKUP(Table13[[#This Row],[Home UID]],'MO Store'!$A:$A,'MO Store'!C:C,,0)</f>
        <v>Winterville NC</v>
      </c>
      <c r="E241" s="111" t="str">
        <f>_xlfn.XLOOKUP(Table13[[#This Row],[Work UID]],'MO Store'!$A:$A,'MO Store'!C:C,,0)</f>
        <v>Winterville NC</v>
      </c>
      <c r="F241" s="111" t="s">
        <v>1769</v>
      </c>
      <c r="G241" s="111">
        <v>177547</v>
      </c>
      <c r="H241" s="111">
        <v>177547</v>
      </c>
      <c r="I241" s="111" t="s">
        <v>1050</v>
      </c>
      <c r="J241" s="111" t="s">
        <v>2125</v>
      </c>
      <c r="K241" s="112">
        <v>46079</v>
      </c>
      <c r="L241" s="84">
        <v>24</v>
      </c>
      <c r="M241" s="70">
        <v>21.87</v>
      </c>
      <c r="N241" s="70">
        <v>0</v>
      </c>
      <c r="O241" s="70">
        <v>0</v>
      </c>
      <c r="P241" s="70">
        <f t="shared" si="13"/>
        <v>21.87</v>
      </c>
      <c r="Q241" s="70">
        <v>0</v>
      </c>
      <c r="R241" s="70">
        <v>0</v>
      </c>
      <c r="S241" s="72">
        <f t="shared" si="14"/>
        <v>0</v>
      </c>
      <c r="T241" s="110">
        <v>38</v>
      </c>
      <c r="U241" s="111">
        <v>38.83</v>
      </c>
      <c r="V241" s="111">
        <v>0</v>
      </c>
      <c r="W241" s="111">
        <v>0</v>
      </c>
      <c r="X241" s="111">
        <f t="shared" si="15"/>
        <v>38.83</v>
      </c>
      <c r="Y241" s="111">
        <v>0</v>
      </c>
      <c r="Z241" s="111">
        <v>0</v>
      </c>
      <c r="AA241" s="113">
        <f t="shared" si="16"/>
        <v>0</v>
      </c>
    </row>
    <row r="242" spans="1:27" ht="15.75" thickBot="1" x14ac:dyDescent="0.3">
      <c r="A242" s="110" t="str">
        <f>_xlfn.XLOOKUP(Table13[[#This Row],[Work UID]],'MO Store'!$A:$A,'MO Store'!F:F,,0)</f>
        <v>Romio Hamdar</v>
      </c>
      <c r="B242" s="110" t="str">
        <f>_xlfn.XLOOKUP(Table13[[#This Row],[Work UID]],'MO Store'!$A:$A,'MO Store'!G:G,,0)</f>
        <v>Suhail Ishaq</v>
      </c>
      <c r="C242" s="111" t="str">
        <f>_xlfn.XLOOKUP(Table13[[#This Row],[Work UID]],'MO Store'!$A:$A,'MO Store'!B:B,,0)</f>
        <v>Houston North East</v>
      </c>
      <c r="D242" s="111" t="str">
        <f>_xlfn.XLOOKUP(Table13[[#This Row],[Home UID]],'MO Store'!$A:$A,'MO Store'!C:C,,0)</f>
        <v>Fondren Village</v>
      </c>
      <c r="E242" s="111" t="str">
        <f>_xlfn.XLOOKUP(Table13[[#This Row],[Work UID]],'MO Store'!$A:$A,'MO Store'!C:C,,0)</f>
        <v>Fondren Village</v>
      </c>
      <c r="F242" s="111" t="s">
        <v>1770</v>
      </c>
      <c r="G242" s="111">
        <v>209863</v>
      </c>
      <c r="H242" s="111">
        <v>209863</v>
      </c>
      <c r="I242" s="111" t="s">
        <v>804</v>
      </c>
      <c r="J242" s="111" t="s">
        <v>2126</v>
      </c>
      <c r="K242" s="112">
        <v>45831</v>
      </c>
      <c r="L242" s="84">
        <v>0</v>
      </c>
      <c r="M242" s="70">
        <v>0</v>
      </c>
      <c r="N242" s="70">
        <v>0</v>
      </c>
      <c r="O242" s="70">
        <v>0</v>
      </c>
      <c r="P242" s="70">
        <f t="shared" si="13"/>
        <v>0</v>
      </c>
      <c r="Q242" s="70">
        <v>0</v>
      </c>
      <c r="R242" s="70">
        <v>0</v>
      </c>
      <c r="S242" s="72">
        <f t="shared" si="14"/>
        <v>0</v>
      </c>
      <c r="T242" s="110">
        <v>0</v>
      </c>
      <c r="U242" s="111">
        <v>0</v>
      </c>
      <c r="V242" s="111">
        <v>0</v>
      </c>
      <c r="W242" s="111">
        <v>0</v>
      </c>
      <c r="X242" s="111">
        <f t="shared" si="15"/>
        <v>0</v>
      </c>
      <c r="Y242" s="111">
        <v>0</v>
      </c>
      <c r="Z242" s="111">
        <v>0</v>
      </c>
      <c r="AA242" s="113">
        <f t="shared" si="16"/>
        <v>0</v>
      </c>
    </row>
    <row r="243" spans="1:27" ht="15.75" thickBot="1" x14ac:dyDescent="0.3">
      <c r="A243" s="110" t="str">
        <f>_xlfn.XLOOKUP(Table13[[#This Row],[Work UID]],'MO Store'!$A:$A,'MO Store'!F:F,,0)</f>
        <v>Romio Hamdar</v>
      </c>
      <c r="B243" s="110" t="str">
        <f>_xlfn.XLOOKUP(Table13[[#This Row],[Work UID]],'MO Store'!$A:$A,'MO Store'!G:G,,0)</f>
        <v>Veronica Ramos</v>
      </c>
      <c r="C243" s="111" t="str">
        <f>_xlfn.XLOOKUP(Table13[[#This Row],[Work UID]],'MO Store'!$A:$A,'MO Store'!B:B,,0)</f>
        <v>San Antonio/Laredo</v>
      </c>
      <c r="D243" s="111" t="str">
        <f>_xlfn.XLOOKUP(Table13[[#This Row],[Home UID]],'MO Store'!$A:$A,'MO Store'!C:C,,0)</f>
        <v>EAGLE PASS</v>
      </c>
      <c r="E243" s="111" t="str">
        <f>_xlfn.XLOOKUP(Table13[[#This Row],[Work UID]],'MO Store'!$A:$A,'MO Store'!C:C,,0)</f>
        <v>EAGLE PASS</v>
      </c>
      <c r="F243" s="111" t="s">
        <v>1771</v>
      </c>
      <c r="G243" s="111">
        <v>207753</v>
      </c>
      <c r="H243" s="111">
        <v>207753</v>
      </c>
      <c r="I243" s="111" t="s">
        <v>849</v>
      </c>
      <c r="J243" s="111" t="s">
        <v>2127</v>
      </c>
      <c r="K243" s="112">
        <v>45876</v>
      </c>
      <c r="L243" s="84">
        <v>29</v>
      </c>
      <c r="M243" s="70">
        <v>27.33</v>
      </c>
      <c r="N243" s="70">
        <v>0</v>
      </c>
      <c r="O243" s="70">
        <v>0</v>
      </c>
      <c r="P243" s="70">
        <f t="shared" si="13"/>
        <v>27.33</v>
      </c>
      <c r="Q243" s="70">
        <v>0</v>
      </c>
      <c r="R243" s="70">
        <v>0</v>
      </c>
      <c r="S243" s="72">
        <f t="shared" si="14"/>
        <v>0</v>
      </c>
      <c r="T243" s="110">
        <v>41</v>
      </c>
      <c r="U243" s="111">
        <v>37.06</v>
      </c>
      <c r="V243" s="111">
        <v>0</v>
      </c>
      <c r="W243" s="111">
        <v>0</v>
      </c>
      <c r="X243" s="111">
        <f t="shared" si="15"/>
        <v>37.06</v>
      </c>
      <c r="Y243" s="111">
        <v>0</v>
      </c>
      <c r="Z243" s="111">
        <v>0</v>
      </c>
      <c r="AA243" s="113">
        <f t="shared" si="16"/>
        <v>0</v>
      </c>
    </row>
    <row r="244" spans="1:27" ht="15.75" thickBot="1" x14ac:dyDescent="0.3">
      <c r="A244" s="110" t="str">
        <f>_xlfn.XLOOKUP(Table13[[#This Row],[Work UID]],'MO Store'!$A:$A,'MO Store'!F:F,,0)</f>
        <v>Romio Hamdar</v>
      </c>
      <c r="B244" s="110" t="str">
        <f>_xlfn.XLOOKUP(Table13[[#This Row],[Work UID]],'MO Store'!$A:$A,'MO Store'!G:G,,0)</f>
        <v>Suhail Ishaq</v>
      </c>
      <c r="C244" s="111" t="str">
        <f>_xlfn.XLOOKUP(Table13[[#This Row],[Work UID]],'MO Store'!$A:$A,'MO Store'!B:B,,0)</f>
        <v>Houston North East</v>
      </c>
      <c r="D244" s="111" t="str">
        <f>_xlfn.XLOOKUP(Table13[[#This Row],[Home UID]],'MO Store'!$A:$A,'MO Store'!C:C,,0)</f>
        <v>Riverstone</v>
      </c>
      <c r="E244" s="111" t="str">
        <f>_xlfn.XLOOKUP(Table13[[#This Row],[Work UID]],'MO Store'!$A:$A,'MO Store'!C:C,,0)</f>
        <v>Riverstone</v>
      </c>
      <c r="F244" s="111" t="s">
        <v>1772</v>
      </c>
      <c r="G244" s="111">
        <v>207758</v>
      </c>
      <c r="H244" s="111">
        <v>207758</v>
      </c>
      <c r="I244" s="111" t="s">
        <v>1066</v>
      </c>
      <c r="J244" s="111" t="s">
        <v>2128</v>
      </c>
      <c r="K244" s="112">
        <v>46101</v>
      </c>
      <c r="L244" s="84">
        <v>39</v>
      </c>
      <c r="M244" s="70">
        <v>33.769999999999996</v>
      </c>
      <c r="N244" s="70">
        <v>0</v>
      </c>
      <c r="O244" s="70">
        <v>0</v>
      </c>
      <c r="P244" s="70">
        <f t="shared" si="13"/>
        <v>33.769999999999996</v>
      </c>
      <c r="Q244" s="70">
        <v>0</v>
      </c>
      <c r="R244" s="70">
        <v>0</v>
      </c>
      <c r="S244" s="72">
        <f t="shared" si="14"/>
        <v>0</v>
      </c>
      <c r="T244" s="110">
        <v>40</v>
      </c>
      <c r="U244" s="111">
        <v>35.47</v>
      </c>
      <c r="V244" s="111">
        <v>0</v>
      </c>
      <c r="W244" s="111">
        <v>0</v>
      </c>
      <c r="X244" s="111">
        <f t="shared" si="15"/>
        <v>35.47</v>
      </c>
      <c r="Y244" s="111">
        <v>0</v>
      </c>
      <c r="Z244" s="111">
        <v>0</v>
      </c>
      <c r="AA244" s="113">
        <f t="shared" si="16"/>
        <v>0</v>
      </c>
    </row>
    <row r="245" spans="1:27" ht="15.75" thickBot="1" x14ac:dyDescent="0.3">
      <c r="A245" s="110" t="str">
        <f>_xlfn.XLOOKUP(Table13[[#This Row],[Work UID]],'MO Store'!$A:$A,'MO Store'!F:F,,0)</f>
        <v>Romio Hamdar</v>
      </c>
      <c r="B245" s="110" t="str">
        <f>_xlfn.XLOOKUP(Table13[[#This Row],[Work UID]],'MO Store'!$A:$A,'MO Store'!G:G,,0)</f>
        <v>Suhail Ishaq</v>
      </c>
      <c r="C245" s="111" t="str">
        <f>_xlfn.XLOOKUP(Table13[[#This Row],[Work UID]],'MO Store'!$A:$A,'MO Store'!B:B,,0)</f>
        <v>Houston North East</v>
      </c>
      <c r="D245" s="111" t="str">
        <f>_xlfn.XLOOKUP(Table13[[#This Row],[Home UID]],'MO Store'!$A:$A,'MO Store'!C:C,,0)</f>
        <v>Fondren Village</v>
      </c>
      <c r="E245" s="111" t="str">
        <f>_xlfn.XLOOKUP(Table13[[#This Row],[Work UID]],'MO Store'!$A:$A,'MO Store'!C:C,,0)</f>
        <v>Fondren Village</v>
      </c>
      <c r="F245" s="111" t="s">
        <v>1773</v>
      </c>
      <c r="G245" s="111">
        <v>209863</v>
      </c>
      <c r="H245" s="111">
        <v>209863</v>
      </c>
      <c r="I245" s="111" t="s">
        <v>977</v>
      </c>
      <c r="J245" s="111" t="s">
        <v>2129</v>
      </c>
      <c r="K245" s="112">
        <v>46006</v>
      </c>
      <c r="L245" s="84">
        <v>29.5</v>
      </c>
      <c r="M245" s="70">
        <v>23.79</v>
      </c>
      <c r="N245" s="70">
        <v>0</v>
      </c>
      <c r="O245" s="70">
        <v>0</v>
      </c>
      <c r="P245" s="70">
        <f t="shared" si="13"/>
        <v>23.79</v>
      </c>
      <c r="Q245" s="70">
        <v>0</v>
      </c>
      <c r="R245" s="70">
        <v>0</v>
      </c>
      <c r="S245" s="72">
        <f t="shared" si="14"/>
        <v>0</v>
      </c>
      <c r="T245" s="110">
        <v>44</v>
      </c>
      <c r="U245" s="111">
        <v>38.56</v>
      </c>
      <c r="V245" s="111">
        <v>0</v>
      </c>
      <c r="W245" s="111">
        <v>0</v>
      </c>
      <c r="X245" s="111">
        <f t="shared" si="15"/>
        <v>38.56</v>
      </c>
      <c r="Y245" s="111">
        <v>0</v>
      </c>
      <c r="Z245" s="111">
        <v>0</v>
      </c>
      <c r="AA245" s="113">
        <f t="shared" si="16"/>
        <v>0</v>
      </c>
    </row>
    <row r="246" spans="1:27" ht="15.75" thickBot="1" x14ac:dyDescent="0.3">
      <c r="A246" s="110" t="str">
        <f>_xlfn.XLOOKUP(Table13[[#This Row],[Work UID]],'MO Store'!$A:$A,'MO Store'!F:F,,0)</f>
        <v>Romio Hamdar</v>
      </c>
      <c r="B246" s="110" t="str">
        <f>_xlfn.XLOOKUP(Table13[[#This Row],[Work UID]],'MO Store'!$A:$A,'MO Store'!G:G,,0)</f>
        <v>Veronica Ramos</v>
      </c>
      <c r="C246" s="111" t="str">
        <f>_xlfn.XLOOKUP(Table13[[#This Row],[Work UID]],'MO Store'!$A:$A,'MO Store'!B:B,,0)</f>
        <v>San Antonio/Laredo</v>
      </c>
      <c r="D246" s="111" t="str">
        <f>_xlfn.XLOOKUP(Table13[[#This Row],[Home UID]],'MO Store'!$A:$A,'MO Store'!C:C,,0)</f>
        <v>LAREDO PLANTATION CENTRE</v>
      </c>
      <c r="E246" s="111" t="str">
        <f>_xlfn.XLOOKUP(Table13[[#This Row],[Work UID]],'MO Store'!$A:$A,'MO Store'!C:C,,0)</f>
        <v>LAREDO PLANTATION CENTRE</v>
      </c>
      <c r="F246" s="111" t="s">
        <v>1774</v>
      </c>
      <c r="G246" s="111">
        <v>207752</v>
      </c>
      <c r="H246" s="111">
        <v>207752</v>
      </c>
      <c r="I246" s="111" t="s">
        <v>762</v>
      </c>
      <c r="J246" s="111" t="s">
        <v>2130</v>
      </c>
      <c r="K246" s="112">
        <v>45765</v>
      </c>
      <c r="L246" s="84">
        <v>43</v>
      </c>
      <c r="M246" s="70">
        <v>37.590000000000003</v>
      </c>
      <c r="N246" s="70">
        <v>0</v>
      </c>
      <c r="O246" s="70">
        <v>0</v>
      </c>
      <c r="P246" s="70">
        <f t="shared" si="13"/>
        <v>37.590000000000003</v>
      </c>
      <c r="Q246" s="70">
        <v>0</v>
      </c>
      <c r="R246" s="70">
        <v>0</v>
      </c>
      <c r="S246" s="72">
        <f t="shared" si="14"/>
        <v>0</v>
      </c>
      <c r="T246" s="110">
        <v>44</v>
      </c>
      <c r="U246" s="111">
        <v>39.71</v>
      </c>
      <c r="V246" s="111">
        <v>0</v>
      </c>
      <c r="W246" s="111">
        <v>0</v>
      </c>
      <c r="X246" s="111">
        <f t="shared" si="15"/>
        <v>39.71</v>
      </c>
      <c r="Y246" s="111">
        <v>0</v>
      </c>
      <c r="Z246" s="111">
        <v>0</v>
      </c>
      <c r="AA246" s="113">
        <f t="shared" si="16"/>
        <v>0</v>
      </c>
    </row>
    <row r="247" spans="1:27" ht="15.75" thickBot="1" x14ac:dyDescent="0.3">
      <c r="A247" s="110" t="str">
        <f>_xlfn.XLOOKUP(Table13[[#This Row],[Work UID]],'MO Store'!$A:$A,'MO Store'!F:F,,0)</f>
        <v>Romio Hamdar</v>
      </c>
      <c r="B247" s="110" t="str">
        <f>_xlfn.XLOOKUP(Table13[[#This Row],[Work UID]],'MO Store'!$A:$A,'MO Store'!G:G,,0)</f>
        <v>Austin TM</v>
      </c>
      <c r="C247" s="111" t="str">
        <f>_xlfn.XLOOKUP(Table13[[#This Row],[Work UID]],'MO Store'!$A:$A,'MO Store'!B:B,,0)</f>
        <v>Austin</v>
      </c>
      <c r="D247" s="111" t="str">
        <f>_xlfn.XLOOKUP(Table13[[#This Row],[Home UID]],'MO Store'!$A:$A,'MO Store'!C:C,,0)</f>
        <v>Rutland</v>
      </c>
      <c r="E247" s="111" t="str">
        <f>_xlfn.XLOOKUP(Table13[[#This Row],[Work UID]],'MO Store'!$A:$A,'MO Store'!C:C,,0)</f>
        <v>Rutland</v>
      </c>
      <c r="F247" s="111" t="s">
        <v>1775</v>
      </c>
      <c r="G247" s="111">
        <v>152336</v>
      </c>
      <c r="H247" s="111">
        <v>152336</v>
      </c>
      <c r="I247" s="111" t="s">
        <v>859</v>
      </c>
      <c r="J247" s="111" t="s">
        <v>2131</v>
      </c>
      <c r="K247" s="112">
        <v>45891</v>
      </c>
      <c r="L247" s="84">
        <v>24</v>
      </c>
      <c r="M247" s="70">
        <v>11.88</v>
      </c>
      <c r="N247" s="70">
        <v>0</v>
      </c>
      <c r="O247" s="70">
        <v>0</v>
      </c>
      <c r="P247" s="70">
        <f t="shared" si="13"/>
        <v>11.88</v>
      </c>
      <c r="Q247" s="70">
        <v>0</v>
      </c>
      <c r="R247" s="70">
        <v>0</v>
      </c>
      <c r="S247" s="72">
        <f t="shared" si="14"/>
        <v>0</v>
      </c>
      <c r="T247" s="110">
        <v>31</v>
      </c>
      <c r="U247" s="111">
        <v>26.9</v>
      </c>
      <c r="V247" s="111">
        <v>0</v>
      </c>
      <c r="W247" s="111">
        <v>0</v>
      </c>
      <c r="X247" s="111">
        <f t="shared" si="15"/>
        <v>26.9</v>
      </c>
      <c r="Y247" s="111">
        <v>0</v>
      </c>
      <c r="Z247" s="111">
        <v>0</v>
      </c>
      <c r="AA247" s="113">
        <f t="shared" si="16"/>
        <v>0</v>
      </c>
    </row>
    <row r="248" spans="1:27" ht="15.75" thickBot="1" x14ac:dyDescent="0.3">
      <c r="A248" s="110" t="str">
        <f>_xlfn.XLOOKUP(Table13[[#This Row],[Work UID]],'MO Store'!$A:$A,'MO Store'!F:F,,0)</f>
        <v>Romio Hamdar</v>
      </c>
      <c r="B248" s="110" t="str">
        <f>_xlfn.XLOOKUP(Table13[[#This Row],[Work UID]],'MO Store'!$A:$A,'MO Store'!G:G,,0)</f>
        <v>Suhail Ishaq</v>
      </c>
      <c r="C248" s="111" t="str">
        <f>_xlfn.XLOOKUP(Table13[[#This Row],[Work UID]],'MO Store'!$A:$A,'MO Store'!B:B,,0)</f>
        <v>Houston North East</v>
      </c>
      <c r="D248" s="111" t="str">
        <f>_xlfn.XLOOKUP(Table13[[#This Row],[Home UID]],'MO Store'!$A:$A,'MO Store'!C:C,,0)</f>
        <v>Antoine Town Center</v>
      </c>
      <c r="E248" s="111" t="str">
        <f>_xlfn.XLOOKUP(Table13[[#This Row],[Work UID]],'MO Store'!$A:$A,'MO Store'!C:C,,0)</f>
        <v>Antoine Town Center</v>
      </c>
      <c r="F248" s="111" t="s">
        <v>1776</v>
      </c>
      <c r="G248" s="111">
        <v>209865</v>
      </c>
      <c r="H248" s="111">
        <v>209865</v>
      </c>
      <c r="I248" s="111" t="s">
        <v>1100</v>
      </c>
      <c r="J248" s="111" t="s">
        <v>2132</v>
      </c>
      <c r="K248" s="112">
        <v>46052</v>
      </c>
      <c r="L248" s="84">
        <v>0</v>
      </c>
      <c r="M248" s="70">
        <v>0</v>
      </c>
      <c r="N248" s="70">
        <v>0</v>
      </c>
      <c r="O248" s="70">
        <v>0</v>
      </c>
      <c r="P248" s="70">
        <f t="shared" si="13"/>
        <v>0</v>
      </c>
      <c r="Q248" s="70">
        <v>0</v>
      </c>
      <c r="R248" s="70">
        <v>0</v>
      </c>
      <c r="S248" s="72">
        <f t="shared" si="14"/>
        <v>0</v>
      </c>
      <c r="T248" s="110">
        <v>8</v>
      </c>
      <c r="U248" s="111">
        <v>6.71</v>
      </c>
      <c r="V248" s="111">
        <v>0</v>
      </c>
      <c r="W248" s="111">
        <v>0</v>
      </c>
      <c r="X248" s="111">
        <f t="shared" si="15"/>
        <v>6.71</v>
      </c>
      <c r="Y248" s="111">
        <v>0</v>
      </c>
      <c r="Z248" s="111">
        <v>0</v>
      </c>
      <c r="AA248" s="113">
        <f t="shared" si="16"/>
        <v>0</v>
      </c>
    </row>
    <row r="249" spans="1:27" ht="15.75" thickBot="1" x14ac:dyDescent="0.3">
      <c r="A249" s="110" t="str">
        <f>_xlfn.XLOOKUP(Table13[[#This Row],[Work UID]],'MO Store'!$A:$A,'MO Store'!F:F,,0)</f>
        <v>Romio Hamdar</v>
      </c>
      <c r="B249" s="110" t="str">
        <f>_xlfn.XLOOKUP(Table13[[#This Row],[Work UID]],'MO Store'!$A:$A,'MO Store'!G:G,,0)</f>
        <v>Veronica Ramos</v>
      </c>
      <c r="C249" s="111" t="str">
        <f>_xlfn.XLOOKUP(Table13[[#This Row],[Work UID]],'MO Store'!$A:$A,'MO Store'!B:B,,0)</f>
        <v>San Antonio/Laredo</v>
      </c>
      <c r="D249" s="111" t="str">
        <f>_xlfn.XLOOKUP(Table13[[#This Row],[Home UID]],'MO Store'!$A:$A,'MO Store'!C:C,,0)</f>
        <v>Uvalde</v>
      </c>
      <c r="E249" s="111" t="str">
        <f>_xlfn.XLOOKUP(Table13[[#This Row],[Work UID]],'MO Store'!$A:$A,'MO Store'!C:C,,0)</f>
        <v>Uvalde</v>
      </c>
      <c r="F249" s="111" t="s">
        <v>1777</v>
      </c>
      <c r="G249" s="111">
        <v>215747</v>
      </c>
      <c r="H249" s="111">
        <v>215747</v>
      </c>
      <c r="I249" s="111" t="s">
        <v>1013</v>
      </c>
      <c r="J249" s="111" t="s">
        <v>2133</v>
      </c>
      <c r="K249" s="112">
        <v>46043</v>
      </c>
      <c r="L249" s="84">
        <v>33</v>
      </c>
      <c r="M249" s="70">
        <v>27.779999999999998</v>
      </c>
      <c r="N249" s="70">
        <v>0</v>
      </c>
      <c r="O249" s="70">
        <v>0</v>
      </c>
      <c r="P249" s="70">
        <f t="shared" si="13"/>
        <v>27.779999999999998</v>
      </c>
      <c r="Q249" s="70">
        <v>0</v>
      </c>
      <c r="R249" s="70">
        <v>0</v>
      </c>
      <c r="S249" s="72">
        <f t="shared" si="14"/>
        <v>0</v>
      </c>
      <c r="T249" s="110">
        <v>41</v>
      </c>
      <c r="U249" s="111">
        <v>35.159999999999997</v>
      </c>
      <c r="V249" s="111">
        <v>0</v>
      </c>
      <c r="W249" s="111">
        <v>0</v>
      </c>
      <c r="X249" s="111">
        <f t="shared" si="15"/>
        <v>35.159999999999997</v>
      </c>
      <c r="Y249" s="111">
        <v>0</v>
      </c>
      <c r="Z249" s="111">
        <v>0</v>
      </c>
      <c r="AA249" s="113">
        <f t="shared" si="16"/>
        <v>0</v>
      </c>
    </row>
    <row r="250" spans="1:27" ht="15.75" thickBot="1" x14ac:dyDescent="0.3">
      <c r="A250" s="110" t="str">
        <f>_xlfn.XLOOKUP(Table13[[#This Row],[Work UID]],'MO Store'!$A:$A,'MO Store'!F:F,,0)</f>
        <v>No SD</v>
      </c>
      <c r="B250" s="110" t="str">
        <f>_xlfn.XLOOKUP(Table13[[#This Row],[Work UID]],'MO Store'!$A:$A,'MO Store'!G:G,,0)</f>
        <v>North Carolina Market - No TM</v>
      </c>
      <c r="C250" s="111" t="str">
        <f>_xlfn.XLOOKUP(Table13[[#This Row],[Work UID]],'MO Store'!$A:$A,'MO Store'!B:B,,0)</f>
        <v>North Carolina</v>
      </c>
      <c r="D250" s="111" t="str">
        <f>_xlfn.XLOOKUP(Table13[[#This Row],[Home UID]],'MO Store'!$A:$A,'MO Store'!C:C,,0)</f>
        <v>Reidsville Rd</v>
      </c>
      <c r="E250" s="111" t="str">
        <f>_xlfn.XLOOKUP(Table13[[#This Row],[Work UID]],'MO Store'!$A:$A,'MO Store'!C:C,,0)</f>
        <v>Reidsville Rd</v>
      </c>
      <c r="F250" s="111" t="s">
        <v>1778</v>
      </c>
      <c r="G250" s="111">
        <v>220742</v>
      </c>
      <c r="H250" s="111">
        <v>220742</v>
      </c>
      <c r="I250" s="111" t="s">
        <v>844</v>
      </c>
      <c r="J250" s="111" t="s">
        <v>2134</v>
      </c>
      <c r="K250" s="112">
        <v>45876</v>
      </c>
      <c r="L250" s="84">
        <v>23</v>
      </c>
      <c r="M250" s="70">
        <v>28.84</v>
      </c>
      <c r="N250" s="70">
        <v>0</v>
      </c>
      <c r="O250" s="70">
        <v>0</v>
      </c>
      <c r="P250" s="70">
        <f t="shared" si="13"/>
        <v>28.84</v>
      </c>
      <c r="Q250" s="70">
        <v>0</v>
      </c>
      <c r="R250" s="70">
        <v>0</v>
      </c>
      <c r="S250" s="72">
        <f t="shared" si="14"/>
        <v>0</v>
      </c>
      <c r="T250" s="110">
        <v>30</v>
      </c>
      <c r="U250" s="111">
        <v>36.29</v>
      </c>
      <c r="V250" s="111">
        <v>0</v>
      </c>
      <c r="W250" s="111">
        <v>0</v>
      </c>
      <c r="X250" s="111">
        <f t="shared" si="15"/>
        <v>36.29</v>
      </c>
      <c r="Y250" s="111">
        <v>0</v>
      </c>
      <c r="Z250" s="111">
        <v>0</v>
      </c>
      <c r="AA250" s="113">
        <f t="shared" si="16"/>
        <v>0</v>
      </c>
    </row>
    <row r="251" spans="1:27" ht="15.75" thickBot="1" x14ac:dyDescent="0.3">
      <c r="A251" s="110" t="str">
        <f>_xlfn.XLOOKUP(Table13[[#This Row],[Work UID]],'MO Store'!$A:$A,'MO Store'!F:F,,0)</f>
        <v>No SD</v>
      </c>
      <c r="B251" s="110" t="str">
        <f>_xlfn.XLOOKUP(Table13[[#This Row],[Work UID]],'MO Store'!$A:$A,'MO Store'!G:G,,0)</f>
        <v>Jayme Roraff</v>
      </c>
      <c r="C251" s="111" t="str">
        <f>_xlfn.XLOOKUP(Table13[[#This Row],[Work UID]],'MO Store'!$A:$A,'MO Store'!B:B,,0)</f>
        <v>Wisconsin East</v>
      </c>
      <c r="D251" s="111" t="str">
        <f>_xlfn.XLOOKUP(Table13[[#This Row],[Home UID]],'MO Store'!$A:$A,'MO Store'!C:C,,0)</f>
        <v>Sturgeon Bay</v>
      </c>
      <c r="E251" s="111" t="str">
        <f>_xlfn.XLOOKUP(Table13[[#This Row],[Work UID]],'MO Store'!$A:$A,'MO Store'!C:C,,0)</f>
        <v>Sturgeon Bay</v>
      </c>
      <c r="F251" s="111" t="s">
        <v>1779</v>
      </c>
      <c r="G251" s="111">
        <v>240558</v>
      </c>
      <c r="H251" s="111">
        <v>240558</v>
      </c>
      <c r="I251" s="111" t="s">
        <v>986</v>
      </c>
      <c r="J251" s="111" t="s">
        <v>2135</v>
      </c>
      <c r="K251" s="112">
        <v>46008</v>
      </c>
      <c r="L251" s="84">
        <v>22</v>
      </c>
      <c r="M251" s="70">
        <v>9.43</v>
      </c>
      <c r="N251" s="70">
        <v>0</v>
      </c>
      <c r="O251" s="70">
        <v>0</v>
      </c>
      <c r="P251" s="70">
        <f t="shared" si="13"/>
        <v>9.43</v>
      </c>
      <c r="Q251" s="70">
        <v>0</v>
      </c>
      <c r="R251" s="70">
        <v>0</v>
      </c>
      <c r="S251" s="72">
        <f t="shared" si="14"/>
        <v>0</v>
      </c>
      <c r="T251" s="110">
        <v>39</v>
      </c>
      <c r="U251" s="111">
        <v>11.18</v>
      </c>
      <c r="V251" s="111">
        <v>0</v>
      </c>
      <c r="W251" s="111">
        <v>0</v>
      </c>
      <c r="X251" s="111">
        <f t="shared" si="15"/>
        <v>11.18</v>
      </c>
      <c r="Y251" s="111">
        <v>0</v>
      </c>
      <c r="Z251" s="111">
        <v>0</v>
      </c>
      <c r="AA251" s="113">
        <f t="shared" si="16"/>
        <v>0</v>
      </c>
    </row>
    <row r="252" spans="1:27" ht="15.75" thickBot="1" x14ac:dyDescent="0.3">
      <c r="A252" s="110" t="str">
        <f>_xlfn.XLOOKUP(Table13[[#This Row],[Work UID]],'MO Store'!$A:$A,'MO Store'!F:F,,0)</f>
        <v>No SD</v>
      </c>
      <c r="B252" s="110" t="str">
        <f>_xlfn.XLOOKUP(Table13[[#This Row],[Work UID]],'MO Store'!$A:$A,'MO Store'!G:G,,0)</f>
        <v>Jayme Roraff</v>
      </c>
      <c r="C252" s="111" t="str">
        <f>_xlfn.XLOOKUP(Table13[[#This Row],[Work UID]],'MO Store'!$A:$A,'MO Store'!B:B,,0)</f>
        <v>Wisconsin West</v>
      </c>
      <c r="D252" s="111" t="str">
        <f>_xlfn.XLOOKUP(Table13[[#This Row],[Home UID]],'MO Store'!$A:$A,'MO Store'!C:C,,0)</f>
        <v>Onalaska</v>
      </c>
      <c r="E252" s="111" t="str">
        <f>_xlfn.XLOOKUP(Table13[[#This Row],[Work UID]],'MO Store'!$A:$A,'MO Store'!C:C,,0)</f>
        <v>Onalaska</v>
      </c>
      <c r="F252" s="111" t="s">
        <v>1780</v>
      </c>
      <c r="G252" s="111">
        <v>180225</v>
      </c>
      <c r="H252" s="111">
        <v>180225</v>
      </c>
      <c r="I252" s="111" t="s">
        <v>1101</v>
      </c>
      <c r="J252" s="111" t="s">
        <v>2136</v>
      </c>
      <c r="K252" s="112">
        <v>44231</v>
      </c>
      <c r="L252" s="84">
        <v>31.5</v>
      </c>
      <c r="M252" s="70">
        <v>0</v>
      </c>
      <c r="N252" s="70">
        <v>0</v>
      </c>
      <c r="O252" s="70">
        <v>0</v>
      </c>
      <c r="P252" s="70">
        <f t="shared" si="13"/>
        <v>0</v>
      </c>
      <c r="Q252" s="70">
        <v>0</v>
      </c>
      <c r="R252" s="70">
        <v>0</v>
      </c>
      <c r="S252" s="72">
        <f t="shared" si="14"/>
        <v>0</v>
      </c>
      <c r="T252" s="110">
        <v>40</v>
      </c>
      <c r="U252" s="111">
        <v>7.88</v>
      </c>
      <c r="V252" s="111">
        <v>0</v>
      </c>
      <c r="W252" s="111">
        <v>0</v>
      </c>
      <c r="X252" s="111">
        <f t="shared" si="15"/>
        <v>7.88</v>
      </c>
      <c r="Y252" s="111">
        <v>0</v>
      </c>
      <c r="Z252" s="111">
        <v>0</v>
      </c>
      <c r="AA252" s="113">
        <f t="shared" si="16"/>
        <v>0</v>
      </c>
    </row>
    <row r="253" spans="1:27" ht="15.75" thickBot="1" x14ac:dyDescent="0.3">
      <c r="A253" s="110" t="str">
        <f>_xlfn.XLOOKUP(Table13[[#This Row],[Work UID]],'MO Store'!$A:$A,'MO Store'!F:F,,0)</f>
        <v>No SD</v>
      </c>
      <c r="B253" s="110" t="str">
        <f>_xlfn.XLOOKUP(Table13[[#This Row],[Work UID]],'MO Store'!$A:$A,'MO Store'!G:G,,0)</f>
        <v>Jayme Roraff</v>
      </c>
      <c r="C253" s="111" t="str">
        <f>_xlfn.XLOOKUP(Table13[[#This Row],[Work UID]],'MO Store'!$A:$A,'MO Store'!B:B,,0)</f>
        <v>Wisconsin West</v>
      </c>
      <c r="D253" s="111" t="str">
        <f>_xlfn.XLOOKUP(Table13[[#This Row],[Home UID]],'MO Store'!$A:$A,'MO Store'!C:C,,0)</f>
        <v>Sterling</v>
      </c>
      <c r="E253" s="111" t="str">
        <f>_xlfn.XLOOKUP(Table13[[#This Row],[Work UID]],'MO Store'!$A:$A,'MO Store'!C:C,,0)</f>
        <v>Sterling</v>
      </c>
      <c r="F253" s="111" t="s">
        <v>1781</v>
      </c>
      <c r="G253" s="111">
        <v>236188</v>
      </c>
      <c r="H253" s="111">
        <v>236188</v>
      </c>
      <c r="I253" s="111" t="s">
        <v>730</v>
      </c>
      <c r="J253" s="111" t="s">
        <v>2137</v>
      </c>
      <c r="K253" s="112">
        <v>45712</v>
      </c>
      <c r="L253" s="84">
        <v>32</v>
      </c>
      <c r="M253" s="70">
        <v>31.09</v>
      </c>
      <c r="N253" s="70">
        <v>0</v>
      </c>
      <c r="O253" s="70">
        <v>0</v>
      </c>
      <c r="P253" s="70">
        <f t="shared" si="13"/>
        <v>31.09</v>
      </c>
      <c r="Q253" s="70">
        <v>0</v>
      </c>
      <c r="R253" s="70">
        <v>0</v>
      </c>
      <c r="S253" s="72">
        <f t="shared" si="14"/>
        <v>0</v>
      </c>
      <c r="T253" s="110">
        <v>40</v>
      </c>
      <c r="U253" s="111">
        <v>31.660000000000004</v>
      </c>
      <c r="V253" s="111">
        <v>0</v>
      </c>
      <c r="W253" s="111">
        <v>0</v>
      </c>
      <c r="X253" s="111">
        <f t="shared" si="15"/>
        <v>31.660000000000004</v>
      </c>
      <c r="Y253" s="111">
        <v>0</v>
      </c>
      <c r="Z253" s="111">
        <v>0</v>
      </c>
      <c r="AA253" s="113">
        <f t="shared" si="16"/>
        <v>0</v>
      </c>
    </row>
    <row r="254" spans="1:27" ht="15.75" thickBot="1" x14ac:dyDescent="0.3">
      <c r="A254" s="110" t="str">
        <f>_xlfn.XLOOKUP(Table13[[#This Row],[Work UID]],'MO Store'!$A:$A,'MO Store'!F:F,,0)</f>
        <v>Romio Hamdar</v>
      </c>
      <c r="B254" s="110" t="str">
        <f>_xlfn.XLOOKUP(Table13[[#This Row],[Work UID]],'MO Store'!$A:$A,'MO Store'!G:G,,0)</f>
        <v>Isreal Gomez- Level Up</v>
      </c>
      <c r="C254" s="111" t="str">
        <f>_xlfn.XLOOKUP(Table13[[#This Row],[Work UID]],'MO Store'!$A:$A,'MO Store'!B:B,,0)</f>
        <v>Houston East</v>
      </c>
      <c r="D254" s="111" t="str">
        <f>_xlfn.XLOOKUP(Table13[[#This Row],[Home UID]],'MO Store'!$A:$A,'MO Store'!C:C,,0)</f>
        <v>Falls Creek Humble</v>
      </c>
      <c r="E254" s="111" t="str">
        <f>_xlfn.XLOOKUP(Table13[[#This Row],[Work UID]],'MO Store'!$A:$A,'MO Store'!C:C,,0)</f>
        <v>Falls Creek Humble</v>
      </c>
      <c r="F254" s="111" t="s">
        <v>1782</v>
      </c>
      <c r="G254" s="111">
        <v>176028</v>
      </c>
      <c r="H254" s="111">
        <v>176028</v>
      </c>
      <c r="I254" s="111" t="s">
        <v>174</v>
      </c>
      <c r="J254" s="111" t="s">
        <v>2138</v>
      </c>
      <c r="K254" s="112">
        <v>45117</v>
      </c>
      <c r="L254" s="84">
        <v>32</v>
      </c>
      <c r="M254" s="70">
        <v>22.39</v>
      </c>
      <c r="N254" s="70">
        <v>0</v>
      </c>
      <c r="O254" s="70">
        <v>0</v>
      </c>
      <c r="P254" s="70">
        <f t="shared" si="13"/>
        <v>22.39</v>
      </c>
      <c r="Q254" s="70">
        <v>0</v>
      </c>
      <c r="R254" s="70">
        <v>0</v>
      </c>
      <c r="S254" s="72">
        <f t="shared" si="14"/>
        <v>0</v>
      </c>
      <c r="T254" s="110">
        <v>38</v>
      </c>
      <c r="U254" s="111">
        <v>38.549999999999997</v>
      </c>
      <c r="V254" s="111">
        <v>0</v>
      </c>
      <c r="W254" s="111">
        <v>0</v>
      </c>
      <c r="X254" s="111">
        <f t="shared" si="15"/>
        <v>38.549999999999997</v>
      </c>
      <c r="Y254" s="111">
        <v>0</v>
      </c>
      <c r="Z254" s="111">
        <v>0</v>
      </c>
      <c r="AA254" s="113">
        <f t="shared" si="16"/>
        <v>0</v>
      </c>
    </row>
    <row r="255" spans="1:27" ht="15.75" thickBot="1" x14ac:dyDescent="0.3">
      <c r="A255" s="110" t="str">
        <f>_xlfn.XLOOKUP(Table13[[#This Row],[Work UID]],'MO Store'!$A:$A,'MO Store'!F:F,,0)</f>
        <v>No SD</v>
      </c>
      <c r="B255" s="110" t="str">
        <f>_xlfn.XLOOKUP(Table13[[#This Row],[Work UID]],'MO Store'!$A:$A,'MO Store'!G:G,,0)</f>
        <v>Jayme Roraff</v>
      </c>
      <c r="C255" s="111" t="str">
        <f>_xlfn.XLOOKUP(Table13[[#This Row],[Work UID]],'MO Store'!$A:$A,'MO Store'!B:B,,0)</f>
        <v>Wisconsin West</v>
      </c>
      <c r="D255" s="111" t="str">
        <f>_xlfn.XLOOKUP(Table13[[#This Row],[Home UID]],'MO Store'!$A:$A,'MO Store'!C:C,,0)</f>
        <v>APPLETON</v>
      </c>
      <c r="E255" s="111" t="str">
        <f>_xlfn.XLOOKUP(Table13[[#This Row],[Work UID]],'MO Store'!$A:$A,'MO Store'!C:C,,0)</f>
        <v>APPLETON</v>
      </c>
      <c r="F255" s="111" t="s">
        <v>1783</v>
      </c>
      <c r="G255" s="111">
        <v>207757</v>
      </c>
      <c r="H255" s="111">
        <v>207757</v>
      </c>
      <c r="I255" s="111" t="s">
        <v>964</v>
      </c>
      <c r="J255" s="111" t="s">
        <v>2139</v>
      </c>
      <c r="K255" s="112">
        <v>46001</v>
      </c>
      <c r="L255" s="84">
        <v>24</v>
      </c>
      <c r="M255" s="70">
        <v>13.1</v>
      </c>
      <c r="N255" s="70">
        <v>0</v>
      </c>
      <c r="O255" s="70">
        <v>0</v>
      </c>
      <c r="P255" s="70">
        <f t="shared" si="13"/>
        <v>13.1</v>
      </c>
      <c r="Q255" s="70">
        <v>0</v>
      </c>
      <c r="R255" s="70">
        <v>0</v>
      </c>
      <c r="S255" s="72">
        <f t="shared" si="14"/>
        <v>0</v>
      </c>
      <c r="T255" s="110">
        <v>41</v>
      </c>
      <c r="U255" s="111">
        <v>10</v>
      </c>
      <c r="V255" s="111">
        <v>0</v>
      </c>
      <c r="W255" s="111">
        <v>0</v>
      </c>
      <c r="X255" s="111">
        <f t="shared" si="15"/>
        <v>10</v>
      </c>
      <c r="Y255" s="111">
        <v>0</v>
      </c>
      <c r="Z255" s="111">
        <v>0</v>
      </c>
      <c r="AA255" s="113">
        <f t="shared" si="16"/>
        <v>0</v>
      </c>
    </row>
    <row r="256" spans="1:27" ht="15.75" thickBot="1" x14ac:dyDescent="0.3">
      <c r="A256" s="110" t="str">
        <f>_xlfn.XLOOKUP(Table13[[#This Row],[Work UID]],'MO Store'!$A:$A,'MO Store'!F:F,,0)</f>
        <v>No SD</v>
      </c>
      <c r="B256" s="110" t="str">
        <f>_xlfn.XLOOKUP(Table13[[#This Row],[Work UID]],'MO Store'!$A:$A,'MO Store'!G:G,,0)</f>
        <v>North Carolina Market - No TM</v>
      </c>
      <c r="C256" s="111" t="str">
        <f>_xlfn.XLOOKUP(Table13[[#This Row],[Work UID]],'MO Store'!$A:$A,'MO Store'!B:B,,0)</f>
        <v>North Carolina</v>
      </c>
      <c r="D256" s="111" t="str">
        <f>_xlfn.XLOOKUP(Table13[[#This Row],[Home UID]],'MO Store'!$A:$A,'MO Store'!C:C,,0)</f>
        <v>Garner Raleigh</v>
      </c>
      <c r="E256" s="111" t="str">
        <f>_xlfn.XLOOKUP(Table13[[#This Row],[Work UID]],'MO Store'!$A:$A,'MO Store'!C:C,,0)</f>
        <v>Garner Raleigh</v>
      </c>
      <c r="F256" s="111" t="s">
        <v>1784</v>
      </c>
      <c r="G256" s="111">
        <v>176289</v>
      </c>
      <c r="H256" s="111">
        <v>176289</v>
      </c>
      <c r="I256" s="111" t="s">
        <v>1102</v>
      </c>
      <c r="J256" s="111" t="s">
        <v>2140</v>
      </c>
      <c r="K256" s="112">
        <v>45957</v>
      </c>
      <c r="L256" s="84">
        <v>31</v>
      </c>
      <c r="M256" s="70">
        <v>24.090000000000003</v>
      </c>
      <c r="N256" s="70">
        <v>0</v>
      </c>
      <c r="O256" s="70">
        <v>0</v>
      </c>
      <c r="P256" s="70">
        <f t="shared" si="13"/>
        <v>24.090000000000003</v>
      </c>
      <c r="Q256" s="70">
        <v>0</v>
      </c>
      <c r="R256" s="70">
        <v>0</v>
      </c>
      <c r="S256" s="72">
        <f t="shared" si="14"/>
        <v>0</v>
      </c>
      <c r="T256" s="110">
        <v>20</v>
      </c>
      <c r="U256" s="111">
        <v>13.99</v>
      </c>
      <c r="V256" s="111">
        <v>0</v>
      </c>
      <c r="W256" s="111">
        <v>0</v>
      </c>
      <c r="X256" s="111">
        <f t="shared" si="15"/>
        <v>13.99</v>
      </c>
      <c r="Y256" s="111">
        <v>0</v>
      </c>
      <c r="Z256" s="111">
        <v>0</v>
      </c>
      <c r="AA256" s="113">
        <f t="shared" si="16"/>
        <v>0</v>
      </c>
    </row>
    <row r="257" spans="1:27" ht="15.75" thickBot="1" x14ac:dyDescent="0.3">
      <c r="A257" s="110" t="str">
        <f>_xlfn.XLOOKUP(Table13[[#This Row],[Work UID]],'MO Store'!$A:$A,'MO Store'!F:F,,0)</f>
        <v>Romio Hamdar</v>
      </c>
      <c r="B257" s="110" t="str">
        <f>_xlfn.XLOOKUP(Table13[[#This Row],[Work UID]],'MO Store'!$A:$A,'MO Store'!G:G,,0)</f>
        <v>Colorado Market - No TM</v>
      </c>
      <c r="C257" s="111" t="str">
        <f>_xlfn.XLOOKUP(Table13[[#This Row],[Work UID]],'MO Store'!$A:$A,'MO Store'!B:B,,0)</f>
        <v>Colorado</v>
      </c>
      <c r="D257" s="111" t="str">
        <f>_xlfn.XLOOKUP(Table13[[#This Row],[Home UID]],'MO Store'!$A:$A,'MO Store'!C:C,,0)</f>
        <v>Briargate</v>
      </c>
      <c r="E257" s="111" t="str">
        <f>_xlfn.XLOOKUP(Table13[[#This Row],[Work UID]],'MO Store'!$A:$A,'MO Store'!C:C,,0)</f>
        <v>Briargate</v>
      </c>
      <c r="F257" s="111" t="s">
        <v>1785</v>
      </c>
      <c r="G257" s="111">
        <v>178937</v>
      </c>
      <c r="H257" s="111">
        <v>178937</v>
      </c>
      <c r="I257" s="111" t="s">
        <v>909</v>
      </c>
      <c r="J257" s="111" t="s">
        <v>2141</v>
      </c>
      <c r="K257" s="112">
        <v>45954</v>
      </c>
      <c r="L257" s="84">
        <v>14</v>
      </c>
      <c r="M257" s="70">
        <v>15.469999999999999</v>
      </c>
      <c r="N257" s="70">
        <v>0</v>
      </c>
      <c r="O257" s="70">
        <v>0</v>
      </c>
      <c r="P257" s="70">
        <f t="shared" si="13"/>
        <v>15.469999999999999</v>
      </c>
      <c r="Q257" s="70">
        <v>0</v>
      </c>
      <c r="R257" s="70">
        <v>0</v>
      </c>
      <c r="S257" s="72">
        <f t="shared" si="14"/>
        <v>0</v>
      </c>
      <c r="T257" s="110">
        <v>20</v>
      </c>
      <c r="U257" s="111">
        <v>35.92</v>
      </c>
      <c r="V257" s="111">
        <v>0</v>
      </c>
      <c r="W257" s="111">
        <v>0</v>
      </c>
      <c r="X257" s="111">
        <f t="shared" si="15"/>
        <v>35.92</v>
      </c>
      <c r="Y257" s="111">
        <v>0</v>
      </c>
      <c r="Z257" s="111">
        <v>0</v>
      </c>
      <c r="AA257" s="113">
        <f t="shared" si="16"/>
        <v>0</v>
      </c>
    </row>
    <row r="258" spans="1:27" ht="15.75" thickBot="1" x14ac:dyDescent="0.3">
      <c r="A258" s="110" t="str">
        <f>_xlfn.XLOOKUP(Table13[[#This Row],[Work UID]],'MO Store'!$A:$A,'MO Store'!F:F,,0)</f>
        <v>Romio Hamdar</v>
      </c>
      <c r="B258" s="110" t="str">
        <f>_xlfn.XLOOKUP(Table13[[#This Row],[Work UID]],'MO Store'!$A:$A,'MO Store'!G:G,,0)</f>
        <v>Veronica Ramos</v>
      </c>
      <c r="C258" s="111" t="str">
        <f>_xlfn.XLOOKUP(Table13[[#This Row],[Work UID]],'MO Store'!$A:$A,'MO Store'!B:B,,0)</f>
        <v>San Antonio/Laredo</v>
      </c>
      <c r="D258" s="111" t="str">
        <f>_xlfn.XLOOKUP(Table13[[#This Row],[Home UID]],'MO Store'!$A:$A,'MO Store'!C:C,,0)</f>
        <v>EAGLE PASS</v>
      </c>
      <c r="E258" s="111" t="str">
        <f>_xlfn.XLOOKUP(Table13[[#This Row],[Work UID]],'MO Store'!$A:$A,'MO Store'!C:C,,0)</f>
        <v>EAGLE PASS</v>
      </c>
      <c r="F258" s="111" t="s">
        <v>1786</v>
      </c>
      <c r="G258" s="111">
        <v>207753</v>
      </c>
      <c r="H258" s="111">
        <v>207753</v>
      </c>
      <c r="I258" s="111" t="s">
        <v>246</v>
      </c>
      <c r="J258" s="111" t="s">
        <v>2142</v>
      </c>
      <c r="K258" s="112">
        <v>45124</v>
      </c>
      <c r="L258" s="84">
        <v>29</v>
      </c>
      <c r="M258" s="70">
        <v>28.560000000000002</v>
      </c>
      <c r="N258" s="70">
        <v>0</v>
      </c>
      <c r="O258" s="70">
        <v>0</v>
      </c>
      <c r="P258" s="70">
        <f t="shared" si="13"/>
        <v>28.560000000000002</v>
      </c>
      <c r="Q258" s="70">
        <v>0</v>
      </c>
      <c r="R258" s="70">
        <v>0</v>
      </c>
      <c r="S258" s="72">
        <f t="shared" si="14"/>
        <v>0</v>
      </c>
      <c r="T258" s="110">
        <v>41</v>
      </c>
      <c r="U258" s="111">
        <v>22.1</v>
      </c>
      <c r="V258" s="111">
        <v>0</v>
      </c>
      <c r="W258" s="111">
        <v>0</v>
      </c>
      <c r="X258" s="111">
        <f t="shared" si="15"/>
        <v>22.1</v>
      </c>
      <c r="Y258" s="111">
        <v>0</v>
      </c>
      <c r="Z258" s="111">
        <v>0</v>
      </c>
      <c r="AA258" s="113">
        <f t="shared" si="16"/>
        <v>0</v>
      </c>
    </row>
    <row r="259" spans="1:27" ht="15.75" thickBot="1" x14ac:dyDescent="0.3">
      <c r="A259" s="110" t="str">
        <f>_xlfn.XLOOKUP(Table13[[#This Row],[Work UID]],'MO Store'!$A:$A,'MO Store'!F:F,,0)</f>
        <v>Romio Hamdar</v>
      </c>
      <c r="B259" s="110" t="str">
        <f>_xlfn.XLOOKUP(Table13[[#This Row],[Work UID]],'MO Store'!$A:$A,'MO Store'!G:G,,0)</f>
        <v>Veronica Ramos</v>
      </c>
      <c r="C259" s="111" t="str">
        <f>_xlfn.XLOOKUP(Table13[[#This Row],[Work UID]],'MO Store'!$A:$A,'MO Store'!B:B,,0)</f>
        <v>San Antonio/Laredo</v>
      </c>
      <c r="D259" s="111" t="str">
        <f>_xlfn.XLOOKUP(Table13[[#This Row],[Home UID]],'MO Store'!$A:$A,'MO Store'!C:C,,0)</f>
        <v>San Pedro</v>
      </c>
      <c r="E259" s="111" t="str">
        <f>_xlfn.XLOOKUP(Table13[[#This Row],[Work UID]],'MO Store'!$A:$A,'MO Store'!C:C,,0)</f>
        <v>San Pedro</v>
      </c>
      <c r="F259" s="111" t="s">
        <v>1787</v>
      </c>
      <c r="G259" s="111">
        <v>215746</v>
      </c>
      <c r="H259" s="111">
        <v>215746</v>
      </c>
      <c r="I259" s="111" t="s">
        <v>681</v>
      </c>
      <c r="J259" s="111" t="s">
        <v>2143</v>
      </c>
      <c r="K259" s="112">
        <v>45644</v>
      </c>
      <c r="L259" s="84">
        <v>0</v>
      </c>
      <c r="M259" s="70">
        <v>0</v>
      </c>
      <c r="N259" s="70">
        <v>0</v>
      </c>
      <c r="O259" s="70">
        <v>0</v>
      </c>
      <c r="P259" s="70">
        <f t="shared" si="13"/>
        <v>0</v>
      </c>
      <c r="Q259" s="70">
        <v>0</v>
      </c>
      <c r="R259" s="70">
        <v>0</v>
      </c>
      <c r="S259" s="72">
        <f t="shared" si="14"/>
        <v>0</v>
      </c>
      <c r="T259" s="110">
        <v>8</v>
      </c>
      <c r="U259" s="111">
        <v>6.84</v>
      </c>
      <c r="V259" s="111">
        <v>0</v>
      </c>
      <c r="W259" s="111">
        <v>0</v>
      </c>
      <c r="X259" s="111">
        <f t="shared" si="15"/>
        <v>6.84</v>
      </c>
      <c r="Y259" s="111">
        <v>0</v>
      </c>
      <c r="Z259" s="111">
        <v>0</v>
      </c>
      <c r="AA259" s="113">
        <f t="shared" si="16"/>
        <v>0</v>
      </c>
    </row>
    <row r="260" spans="1:27" ht="15.75" thickBot="1" x14ac:dyDescent="0.3">
      <c r="A260" s="110" t="str">
        <f>_xlfn.XLOOKUP(Table13[[#This Row],[Work UID]],'MO Store'!$A:$A,'MO Store'!F:F,,0)</f>
        <v>Romio Hamdar</v>
      </c>
      <c r="B260" s="110" t="str">
        <f>_xlfn.XLOOKUP(Table13[[#This Row],[Work UID]],'MO Store'!$A:$A,'MO Store'!G:G,,0)</f>
        <v>Veronica Ramos</v>
      </c>
      <c r="C260" s="111" t="str">
        <f>_xlfn.XLOOKUP(Table13[[#This Row],[Work UID]],'MO Store'!$A:$A,'MO Store'!B:B,,0)</f>
        <v>San Antonio/Laredo</v>
      </c>
      <c r="D260" s="111" t="str">
        <f>_xlfn.XLOOKUP(Table13[[#This Row],[Home UID]],'MO Store'!$A:$A,'MO Store'!C:C,,0)</f>
        <v>Laredo Crossing</v>
      </c>
      <c r="E260" s="111" t="str">
        <f>_xlfn.XLOOKUP(Table13[[#This Row],[Work UID]],'MO Store'!$A:$A,'MO Store'!C:C,,0)</f>
        <v>Laredo Crossing</v>
      </c>
      <c r="F260" s="111" t="s">
        <v>1788</v>
      </c>
      <c r="G260" s="111">
        <v>174067</v>
      </c>
      <c r="H260" s="111">
        <v>174067</v>
      </c>
      <c r="I260" s="111" t="s">
        <v>151</v>
      </c>
      <c r="J260" s="111" t="s">
        <v>2144</v>
      </c>
      <c r="K260" s="112">
        <v>44683</v>
      </c>
      <c r="L260" s="84">
        <v>16</v>
      </c>
      <c r="M260" s="70">
        <v>16.190000000000001</v>
      </c>
      <c r="N260" s="70">
        <v>0</v>
      </c>
      <c r="O260" s="70">
        <v>0</v>
      </c>
      <c r="P260" s="70">
        <f t="shared" si="13"/>
        <v>16.190000000000001</v>
      </c>
      <c r="Q260" s="70">
        <v>0</v>
      </c>
      <c r="R260" s="70">
        <v>0</v>
      </c>
      <c r="S260" s="72">
        <f t="shared" si="14"/>
        <v>0</v>
      </c>
      <c r="T260" s="110">
        <v>20</v>
      </c>
      <c r="U260" s="111">
        <v>20.810000000000002</v>
      </c>
      <c r="V260" s="111">
        <v>0</v>
      </c>
      <c r="W260" s="111">
        <v>0</v>
      </c>
      <c r="X260" s="111">
        <f t="shared" si="15"/>
        <v>20.810000000000002</v>
      </c>
      <c r="Y260" s="111">
        <v>0</v>
      </c>
      <c r="Z260" s="111">
        <v>0</v>
      </c>
      <c r="AA260" s="113">
        <f t="shared" si="16"/>
        <v>0</v>
      </c>
    </row>
    <row r="261" spans="1:27" ht="15.75" thickBot="1" x14ac:dyDescent="0.3">
      <c r="A261" s="110" t="str">
        <f>_xlfn.XLOOKUP(Table13[[#This Row],[Work UID]],'MO Store'!$A:$A,'MO Store'!F:F,,0)</f>
        <v>No SD</v>
      </c>
      <c r="B261" s="110" t="str">
        <f>_xlfn.XLOOKUP(Table13[[#This Row],[Work UID]],'MO Store'!$A:$A,'MO Store'!G:G,,0)</f>
        <v>Susu Leong</v>
      </c>
      <c r="C261" s="111" t="str">
        <f>_xlfn.XLOOKUP(Table13[[#This Row],[Work UID]],'MO Store'!$A:$A,'MO Store'!B:B,,0)</f>
        <v>Arizona</v>
      </c>
      <c r="D261" s="111" t="str">
        <f>_xlfn.XLOOKUP(Table13[[#This Row],[Home UID]],'MO Store'!$A:$A,'MO Store'!C:C,,0)</f>
        <v>Nogales - Mariposa Mall</v>
      </c>
      <c r="E261" s="111" t="str">
        <f>_xlfn.XLOOKUP(Table13[[#This Row],[Work UID]],'MO Store'!$A:$A,'MO Store'!C:C,,0)</f>
        <v>Nogales - Mariposa Mall</v>
      </c>
      <c r="F261" s="111" t="s">
        <v>1789</v>
      </c>
      <c r="G261" s="111">
        <v>177961</v>
      </c>
      <c r="H261" s="111">
        <v>177961</v>
      </c>
      <c r="I261" s="111" t="s">
        <v>200</v>
      </c>
      <c r="J261" s="111" t="s">
        <v>2145</v>
      </c>
      <c r="K261" s="112">
        <v>44725</v>
      </c>
      <c r="L261" s="84">
        <v>32</v>
      </c>
      <c r="M261" s="70">
        <v>32.090000000000003</v>
      </c>
      <c r="N261" s="70">
        <v>0</v>
      </c>
      <c r="O261" s="70">
        <v>0</v>
      </c>
      <c r="P261" s="70">
        <f t="shared" si="13"/>
        <v>32.090000000000003</v>
      </c>
      <c r="Q261" s="70">
        <v>0</v>
      </c>
      <c r="R261" s="70">
        <v>0</v>
      </c>
      <c r="S261" s="72">
        <f t="shared" si="14"/>
        <v>0</v>
      </c>
      <c r="T261" s="110">
        <v>40</v>
      </c>
      <c r="U261" s="111">
        <v>24.8</v>
      </c>
      <c r="V261" s="111">
        <v>0</v>
      </c>
      <c r="W261" s="111">
        <v>0</v>
      </c>
      <c r="X261" s="111">
        <f t="shared" si="15"/>
        <v>24.8</v>
      </c>
      <c r="Y261" s="111">
        <v>0</v>
      </c>
      <c r="Z261" s="111">
        <v>0</v>
      </c>
      <c r="AA261" s="113">
        <f t="shared" si="16"/>
        <v>0</v>
      </c>
    </row>
    <row r="262" spans="1:27" ht="15.75" thickBot="1" x14ac:dyDescent="0.3">
      <c r="A262" s="110" t="str">
        <f>_xlfn.XLOOKUP(Table13[[#This Row],[Work UID]],'MO Store'!$A:$A,'MO Store'!F:F,,0)</f>
        <v>Romio Hamdar</v>
      </c>
      <c r="B262" s="110" t="str">
        <f>_xlfn.XLOOKUP(Table13[[#This Row],[Work UID]],'MO Store'!$A:$A,'MO Store'!G:G,,0)</f>
        <v>Suhail Ishaq</v>
      </c>
      <c r="C262" s="111" t="str">
        <f>_xlfn.XLOOKUP(Table13[[#This Row],[Work UID]],'MO Store'!$A:$A,'MO Store'!B:B,,0)</f>
        <v>Houston North East</v>
      </c>
      <c r="D262" s="111" t="str">
        <f>_xlfn.XLOOKUP(Table13[[#This Row],[Home UID]],'MO Store'!$A:$A,'MO Store'!C:C,,0)</f>
        <v>Riverstone</v>
      </c>
      <c r="E262" s="111" t="str">
        <f>_xlfn.XLOOKUP(Table13[[#This Row],[Work UID]],'MO Store'!$A:$A,'MO Store'!C:C,,0)</f>
        <v>Riverstone</v>
      </c>
      <c r="F262" s="111" t="s">
        <v>1790</v>
      </c>
      <c r="G262" s="111">
        <v>207758</v>
      </c>
      <c r="H262" s="111">
        <v>207758</v>
      </c>
      <c r="I262" s="111" t="s">
        <v>855</v>
      </c>
      <c r="J262" s="111" t="s">
        <v>2146</v>
      </c>
      <c r="K262" s="112">
        <v>45887</v>
      </c>
      <c r="L262" s="84">
        <v>38</v>
      </c>
      <c r="M262" s="70">
        <v>30.720000000000002</v>
      </c>
      <c r="N262" s="70">
        <v>0</v>
      </c>
      <c r="O262" s="70">
        <v>0</v>
      </c>
      <c r="P262" s="70">
        <f t="shared" si="13"/>
        <v>30.720000000000002</v>
      </c>
      <c r="Q262" s="70">
        <v>0</v>
      </c>
      <c r="R262" s="70">
        <v>0</v>
      </c>
      <c r="S262" s="72">
        <f t="shared" si="14"/>
        <v>0</v>
      </c>
      <c r="T262" s="110">
        <v>39</v>
      </c>
      <c r="U262" s="111">
        <v>27.16</v>
      </c>
      <c r="V262" s="111">
        <v>0</v>
      </c>
      <c r="W262" s="111">
        <v>0</v>
      </c>
      <c r="X262" s="111">
        <f t="shared" si="15"/>
        <v>27.16</v>
      </c>
      <c r="Y262" s="111">
        <v>0</v>
      </c>
      <c r="Z262" s="111">
        <v>0</v>
      </c>
      <c r="AA262" s="113">
        <f t="shared" si="16"/>
        <v>0</v>
      </c>
    </row>
    <row r="263" spans="1:27" ht="15.75" thickBot="1" x14ac:dyDescent="0.3">
      <c r="A263" s="110" t="str">
        <f>_xlfn.XLOOKUP(Table13[[#This Row],[Work UID]],'MO Store'!$A:$A,'MO Store'!F:F,,0)</f>
        <v>No SD</v>
      </c>
      <c r="B263" s="110" t="str">
        <f>_xlfn.XLOOKUP(Table13[[#This Row],[Work UID]],'MO Store'!$A:$A,'MO Store'!G:G,,0)</f>
        <v>North Carolina Market - No TM</v>
      </c>
      <c r="C263" s="111" t="str">
        <f>_xlfn.XLOOKUP(Table13[[#This Row],[Work UID]],'MO Store'!$A:$A,'MO Store'!B:B,,0)</f>
        <v>North Carolina</v>
      </c>
      <c r="D263" s="111" t="str">
        <f>_xlfn.XLOOKUP(Table13[[#This Row],[Home UID]],'MO Store'!$A:$A,'MO Store'!C:C,,0)</f>
        <v>Reidsville Rd</v>
      </c>
      <c r="E263" s="111" t="str">
        <f>_xlfn.XLOOKUP(Table13[[#This Row],[Work UID]],'MO Store'!$A:$A,'MO Store'!C:C,,0)</f>
        <v>Reidsville Rd</v>
      </c>
      <c r="F263" s="111" t="s">
        <v>1791</v>
      </c>
      <c r="G263" s="111">
        <v>220742</v>
      </c>
      <c r="H263" s="111">
        <v>220742</v>
      </c>
      <c r="I263" s="111" t="s">
        <v>796</v>
      </c>
      <c r="J263" s="111" t="s">
        <v>2147</v>
      </c>
      <c r="K263" s="112">
        <v>45824</v>
      </c>
      <c r="L263" s="84">
        <v>28</v>
      </c>
      <c r="M263" s="70">
        <v>30.509999999999998</v>
      </c>
      <c r="N263" s="70">
        <v>0</v>
      </c>
      <c r="O263" s="70">
        <v>0</v>
      </c>
      <c r="P263" s="70">
        <f t="shared" si="13"/>
        <v>30.509999999999998</v>
      </c>
      <c r="Q263" s="70">
        <v>0</v>
      </c>
      <c r="R263" s="70">
        <v>0</v>
      </c>
      <c r="S263" s="72">
        <f t="shared" si="14"/>
        <v>0</v>
      </c>
      <c r="T263" s="110">
        <v>35</v>
      </c>
      <c r="U263" s="111">
        <v>34.89</v>
      </c>
      <c r="V263" s="111">
        <v>0</v>
      </c>
      <c r="W263" s="111">
        <v>0</v>
      </c>
      <c r="X263" s="111">
        <f t="shared" si="15"/>
        <v>34.89</v>
      </c>
      <c r="Y263" s="111">
        <v>0</v>
      </c>
      <c r="Z263" s="111">
        <v>0</v>
      </c>
      <c r="AA263" s="113">
        <f t="shared" si="16"/>
        <v>0</v>
      </c>
    </row>
    <row r="264" spans="1:27" ht="15.75" thickBot="1" x14ac:dyDescent="0.3">
      <c r="A264" s="110" t="str">
        <f>_xlfn.XLOOKUP(Table13[[#This Row],[Work UID]],'MO Store'!$A:$A,'MO Store'!F:F,,0)</f>
        <v>Romio Hamdar</v>
      </c>
      <c r="B264" s="110" t="str">
        <f>_xlfn.XLOOKUP(Table13[[#This Row],[Work UID]],'MO Store'!$A:$A,'MO Store'!G:G,,0)</f>
        <v>Suhail Ishaq</v>
      </c>
      <c r="C264" s="111" t="str">
        <f>_xlfn.XLOOKUP(Table13[[#This Row],[Work UID]],'MO Store'!$A:$A,'MO Store'!B:B,,0)</f>
        <v>Houston North East</v>
      </c>
      <c r="D264" s="111" t="str">
        <f>_xlfn.XLOOKUP(Table13[[#This Row],[Home UID]],'MO Store'!$A:$A,'MO Store'!C:C,,0)</f>
        <v>FUQUA Ave</v>
      </c>
      <c r="E264" s="111" t="str">
        <f>_xlfn.XLOOKUP(Table13[[#This Row],[Work UID]],'MO Store'!$A:$A,'MO Store'!C:C,,0)</f>
        <v>FUQUA Ave</v>
      </c>
      <c r="F264" s="111" t="s">
        <v>1792</v>
      </c>
      <c r="G264" s="111">
        <v>209867</v>
      </c>
      <c r="H264" s="111">
        <v>209867</v>
      </c>
      <c r="I264" s="111" t="s">
        <v>869</v>
      </c>
      <c r="J264" s="111" t="s">
        <v>2148</v>
      </c>
      <c r="K264" s="112">
        <v>45904</v>
      </c>
      <c r="L264" s="84">
        <v>20.5</v>
      </c>
      <c r="M264" s="70">
        <v>23.03</v>
      </c>
      <c r="N264" s="70">
        <v>0</v>
      </c>
      <c r="O264" s="70">
        <v>0</v>
      </c>
      <c r="P264" s="70">
        <f t="shared" si="13"/>
        <v>23.03</v>
      </c>
      <c r="Q264" s="70">
        <v>0</v>
      </c>
      <c r="R264" s="70">
        <v>0</v>
      </c>
      <c r="S264" s="72">
        <f t="shared" si="14"/>
        <v>0</v>
      </c>
      <c r="T264" s="110">
        <v>31.5</v>
      </c>
      <c r="U264" s="111">
        <v>37.32</v>
      </c>
      <c r="V264" s="111">
        <v>0</v>
      </c>
      <c r="W264" s="111">
        <v>0</v>
      </c>
      <c r="X264" s="111">
        <f t="shared" si="15"/>
        <v>37.32</v>
      </c>
      <c r="Y264" s="111">
        <v>0</v>
      </c>
      <c r="Z264" s="111">
        <v>0</v>
      </c>
      <c r="AA264" s="113">
        <f t="shared" si="16"/>
        <v>0</v>
      </c>
    </row>
    <row r="265" spans="1:27" ht="15.75" thickBot="1" x14ac:dyDescent="0.3">
      <c r="A265" s="110" t="str">
        <f>_xlfn.XLOOKUP(Table13[[#This Row],[Work UID]],'MO Store'!$A:$A,'MO Store'!F:F,,0)</f>
        <v>Romio Hamdar</v>
      </c>
      <c r="B265" s="110" t="str">
        <f>_xlfn.XLOOKUP(Table13[[#This Row],[Work UID]],'MO Store'!$A:$A,'MO Store'!G:G,,0)</f>
        <v>Carlos Ayala-Level Up</v>
      </c>
      <c r="C265" s="111" t="str">
        <f>_xlfn.XLOOKUP(Table13[[#This Row],[Work UID]],'MO Store'!$A:$A,'MO Store'!B:B,,0)</f>
        <v>Houston South West</v>
      </c>
      <c r="D265" s="111" t="str">
        <f>_xlfn.XLOOKUP(Table13[[#This Row],[Home UID]],'MO Store'!$A:$A,'MO Store'!C:C,,0)</f>
        <v>Kingsbridge</v>
      </c>
      <c r="E265" s="111" t="str">
        <f>_xlfn.XLOOKUP(Table13[[#This Row],[Work UID]],'MO Store'!$A:$A,'MO Store'!C:C,,0)</f>
        <v>Kingsbridge</v>
      </c>
      <c r="F265" s="111" t="s">
        <v>1793</v>
      </c>
      <c r="G265" s="111">
        <v>209862</v>
      </c>
      <c r="H265" s="111">
        <v>209862</v>
      </c>
      <c r="I265" s="111" t="s">
        <v>765</v>
      </c>
      <c r="J265" s="111" t="s">
        <v>2149</v>
      </c>
      <c r="K265" s="112">
        <v>45777</v>
      </c>
      <c r="L265" s="84">
        <v>29</v>
      </c>
      <c r="M265" s="70">
        <v>29.64</v>
      </c>
      <c r="N265" s="70">
        <v>0</v>
      </c>
      <c r="O265" s="70">
        <v>0</v>
      </c>
      <c r="P265" s="70">
        <f t="shared" si="13"/>
        <v>29.64</v>
      </c>
      <c r="Q265" s="70">
        <v>0</v>
      </c>
      <c r="R265" s="70">
        <v>0</v>
      </c>
      <c r="S265" s="72">
        <f t="shared" si="14"/>
        <v>0</v>
      </c>
      <c r="T265" s="110">
        <v>38</v>
      </c>
      <c r="U265" s="111">
        <v>39.57</v>
      </c>
      <c r="V265" s="111">
        <v>0</v>
      </c>
      <c r="W265" s="111">
        <v>0</v>
      </c>
      <c r="X265" s="111">
        <f t="shared" si="15"/>
        <v>39.57</v>
      </c>
      <c r="Y265" s="111">
        <v>0</v>
      </c>
      <c r="Z265" s="111">
        <v>0</v>
      </c>
      <c r="AA265" s="113">
        <f t="shared" si="16"/>
        <v>0</v>
      </c>
    </row>
    <row r="266" spans="1:27" ht="15.75" thickBot="1" x14ac:dyDescent="0.3">
      <c r="A266" s="110" t="str">
        <f>_xlfn.XLOOKUP(Table13[[#This Row],[Work UID]],'MO Store'!$A:$A,'MO Store'!F:F,,0)</f>
        <v>No SD</v>
      </c>
      <c r="B266" s="110" t="str">
        <f>_xlfn.XLOOKUP(Table13[[#This Row],[Work UID]],'MO Store'!$A:$A,'MO Store'!G:G,,0)</f>
        <v>Susu Leong</v>
      </c>
      <c r="C266" s="111" t="str">
        <f>_xlfn.XLOOKUP(Table13[[#This Row],[Work UID]],'MO Store'!$A:$A,'MO Store'!B:B,,0)</f>
        <v>Arizona</v>
      </c>
      <c r="D266" s="111" t="str">
        <f>_xlfn.XLOOKUP(Table13[[#This Row],[Home UID]],'MO Store'!$A:$A,'MO Store'!C:C,,0)</f>
        <v>MIDVALE PLAZA</v>
      </c>
      <c r="E266" s="111" t="str">
        <f>_xlfn.XLOOKUP(Table13[[#This Row],[Work UID]],'MO Store'!$A:$A,'MO Store'!C:C,,0)</f>
        <v>MIDVALE PLAZA</v>
      </c>
      <c r="F266" s="111" t="s">
        <v>1794</v>
      </c>
      <c r="G266" s="111">
        <v>216515</v>
      </c>
      <c r="H266" s="111">
        <v>216515</v>
      </c>
      <c r="I266" s="111" t="s">
        <v>115</v>
      </c>
      <c r="J266" s="111" t="s">
        <v>2150</v>
      </c>
      <c r="K266" s="112">
        <v>45593</v>
      </c>
      <c r="L266" s="84">
        <v>0</v>
      </c>
      <c r="M266" s="70">
        <v>15.93</v>
      </c>
      <c r="N266" s="70">
        <v>0</v>
      </c>
      <c r="O266" s="70">
        <v>0</v>
      </c>
      <c r="P266" s="70">
        <f t="shared" ref="P266:P329" si="17">SUM(M266:O266)</f>
        <v>15.93</v>
      </c>
      <c r="Q266" s="70">
        <v>0</v>
      </c>
      <c r="R266" s="70">
        <v>0</v>
      </c>
      <c r="S266" s="72">
        <f t="shared" ref="S266:S329" si="18">SUM(Q266:R266)</f>
        <v>0</v>
      </c>
      <c r="T266" s="110">
        <v>0</v>
      </c>
      <c r="U266" s="111">
        <v>23.18</v>
      </c>
      <c r="V266" s="111">
        <v>0</v>
      </c>
      <c r="W266" s="111">
        <v>0</v>
      </c>
      <c r="X266" s="111">
        <f t="shared" ref="X266:X329" si="19">SUM(U266:W266)</f>
        <v>23.18</v>
      </c>
      <c r="Y266" s="111">
        <v>0</v>
      </c>
      <c r="Z266" s="111">
        <v>0</v>
      </c>
      <c r="AA266" s="113">
        <f t="shared" ref="AA266:AA329" si="20">SUM(Y266:Z266)</f>
        <v>0</v>
      </c>
    </row>
    <row r="267" spans="1:27" ht="15.75" thickBot="1" x14ac:dyDescent="0.3">
      <c r="A267" s="110" t="str">
        <f>_xlfn.XLOOKUP(Table13[[#This Row],[Work UID]],'MO Store'!$A:$A,'MO Store'!F:F,,0)</f>
        <v>Romio Hamdar</v>
      </c>
      <c r="B267" s="110" t="str">
        <f>_xlfn.XLOOKUP(Table13[[#This Row],[Work UID]],'MO Store'!$A:$A,'MO Store'!G:G,,0)</f>
        <v>Carlos Ayala-Level Up</v>
      </c>
      <c r="C267" s="111" t="str">
        <f>_xlfn.XLOOKUP(Table13[[#This Row],[Work UID]],'MO Store'!$A:$A,'MO Store'!B:B,,0)</f>
        <v>Houston South West</v>
      </c>
      <c r="D267" s="111" t="str">
        <f>_xlfn.XLOOKUP(Table13[[#This Row],[Home UID]],'MO Store'!$A:$A,'MO Store'!C:C,,0)</f>
        <v>Westheimer Tanglewilde</v>
      </c>
      <c r="E267" s="111" t="str">
        <f>_xlfn.XLOOKUP(Table13[[#This Row],[Work UID]],'MO Store'!$A:$A,'MO Store'!C:C,,0)</f>
        <v>Westheimer Tanglewilde</v>
      </c>
      <c r="F267" s="111" t="s">
        <v>1795</v>
      </c>
      <c r="G267" s="111">
        <v>209864</v>
      </c>
      <c r="H267" s="111">
        <v>209864</v>
      </c>
      <c r="I267" s="111" t="s">
        <v>712</v>
      </c>
      <c r="J267" s="111" t="s">
        <v>2151</v>
      </c>
      <c r="K267" s="112">
        <v>45693</v>
      </c>
      <c r="L267" s="84">
        <v>7.5</v>
      </c>
      <c r="M267" s="70">
        <v>22.4</v>
      </c>
      <c r="N267" s="70">
        <v>0</v>
      </c>
      <c r="O267" s="70">
        <v>0</v>
      </c>
      <c r="P267" s="70">
        <f t="shared" si="17"/>
        <v>22.4</v>
      </c>
      <c r="Q267" s="70">
        <v>0</v>
      </c>
      <c r="R267" s="70">
        <v>0</v>
      </c>
      <c r="S267" s="72">
        <f t="shared" si="18"/>
        <v>0</v>
      </c>
      <c r="T267" s="110">
        <v>14.5</v>
      </c>
      <c r="U267" s="111">
        <v>23.36</v>
      </c>
      <c r="V267" s="111">
        <v>0</v>
      </c>
      <c r="W267" s="111">
        <v>0</v>
      </c>
      <c r="X267" s="111">
        <f t="shared" si="19"/>
        <v>23.36</v>
      </c>
      <c r="Y267" s="111">
        <v>0</v>
      </c>
      <c r="Z267" s="111">
        <v>0</v>
      </c>
      <c r="AA267" s="113">
        <f t="shared" si="20"/>
        <v>0</v>
      </c>
    </row>
    <row r="268" spans="1:27" ht="15.75" thickBot="1" x14ac:dyDescent="0.3">
      <c r="A268" s="110" t="str">
        <f>_xlfn.XLOOKUP(Table13[[#This Row],[Work UID]],'MO Store'!$A:$A,'MO Store'!F:F,,0)</f>
        <v>Romio Hamdar</v>
      </c>
      <c r="B268" s="110" t="str">
        <f>_xlfn.XLOOKUP(Table13[[#This Row],[Work UID]],'MO Store'!$A:$A,'MO Store'!G:G,,0)</f>
        <v>Veronica Ramos</v>
      </c>
      <c r="C268" s="111" t="str">
        <f>_xlfn.XLOOKUP(Table13[[#This Row],[Work UID]],'MO Store'!$A:$A,'MO Store'!B:B,,0)</f>
        <v>San Antonio/Laredo</v>
      </c>
      <c r="D268" s="111" t="str">
        <f>_xlfn.XLOOKUP(Table13[[#This Row],[Home UID]],'MO Store'!$A:$A,'MO Store'!C:C,,0)</f>
        <v>Uvalde</v>
      </c>
      <c r="E268" s="111" t="str">
        <f>_xlfn.XLOOKUP(Table13[[#This Row],[Work UID]],'MO Store'!$A:$A,'MO Store'!C:C,,0)</f>
        <v>Uvalde</v>
      </c>
      <c r="F268" s="111" t="s">
        <v>1796</v>
      </c>
      <c r="G268" s="111">
        <v>215747</v>
      </c>
      <c r="H268" s="111">
        <v>215747</v>
      </c>
      <c r="I268" s="111" t="s">
        <v>1225</v>
      </c>
      <c r="J268" s="111" t="s">
        <v>2152</v>
      </c>
      <c r="K268" s="112">
        <v>45995</v>
      </c>
      <c r="L268" s="84">
        <v>0</v>
      </c>
      <c r="M268" s="70">
        <v>0</v>
      </c>
      <c r="N268" s="70">
        <v>0</v>
      </c>
      <c r="O268" s="70">
        <v>0</v>
      </c>
      <c r="P268" s="70">
        <f t="shared" si="17"/>
        <v>0</v>
      </c>
      <c r="Q268" s="70">
        <v>0</v>
      </c>
      <c r="R268" s="70">
        <v>0</v>
      </c>
      <c r="S268" s="72">
        <f t="shared" si="18"/>
        <v>0</v>
      </c>
      <c r="T268" s="110">
        <v>0</v>
      </c>
      <c r="U268" s="111">
        <v>0</v>
      </c>
      <c r="V268" s="111">
        <v>0</v>
      </c>
      <c r="W268" s="111">
        <v>0</v>
      </c>
      <c r="X268" s="111">
        <f t="shared" si="19"/>
        <v>0</v>
      </c>
      <c r="Y268" s="111">
        <v>0</v>
      </c>
      <c r="Z268" s="111">
        <v>0</v>
      </c>
      <c r="AA268" s="113">
        <f t="shared" si="20"/>
        <v>0</v>
      </c>
    </row>
    <row r="269" spans="1:27" ht="15.75" thickBot="1" x14ac:dyDescent="0.3">
      <c r="A269" s="110" t="str">
        <f>_xlfn.XLOOKUP(Table13[[#This Row],[Work UID]],'MO Store'!$A:$A,'MO Store'!F:F,,0)</f>
        <v>No SD</v>
      </c>
      <c r="B269" s="110" t="str">
        <f>_xlfn.XLOOKUP(Table13[[#This Row],[Work UID]],'MO Store'!$A:$A,'MO Store'!G:G,,0)</f>
        <v>Susu Leong</v>
      </c>
      <c r="C269" s="111" t="str">
        <f>_xlfn.XLOOKUP(Table13[[#This Row],[Work UID]],'MO Store'!$A:$A,'MO Store'!B:B,,0)</f>
        <v>Arizona</v>
      </c>
      <c r="D269" s="111" t="str">
        <f>_xlfn.XLOOKUP(Table13[[#This Row],[Home UID]],'MO Store'!$A:$A,'MO Store'!C:C,,0)</f>
        <v>The Groves</v>
      </c>
      <c r="E269" s="111" t="str">
        <f>_xlfn.XLOOKUP(Table13[[#This Row],[Work UID]],'MO Store'!$A:$A,'MO Store'!C:C,,0)</f>
        <v>Legacy Village</v>
      </c>
      <c r="F269" s="111" t="s">
        <v>1797</v>
      </c>
      <c r="G269" s="111">
        <v>211579</v>
      </c>
      <c r="H269" s="111">
        <v>178016</v>
      </c>
      <c r="I269" s="111" t="s">
        <v>1002</v>
      </c>
      <c r="J269" s="111" t="s">
        <v>2153</v>
      </c>
      <c r="K269" s="112">
        <v>46034</v>
      </c>
      <c r="L269" s="84">
        <v>0</v>
      </c>
      <c r="M269" s="70">
        <v>29.74</v>
      </c>
      <c r="N269" s="70">
        <v>0</v>
      </c>
      <c r="O269" s="70">
        <v>0</v>
      </c>
      <c r="P269" s="70">
        <f t="shared" si="17"/>
        <v>29.74</v>
      </c>
      <c r="Q269" s="70">
        <v>0</v>
      </c>
      <c r="R269" s="70">
        <v>0</v>
      </c>
      <c r="S269" s="72">
        <f t="shared" si="18"/>
        <v>0</v>
      </c>
      <c r="T269" s="110">
        <v>0</v>
      </c>
      <c r="U269" s="111">
        <v>40</v>
      </c>
      <c r="V269" s="111">
        <v>1.69</v>
      </c>
      <c r="W269" s="111">
        <v>0</v>
      </c>
      <c r="X269" s="111">
        <f t="shared" si="19"/>
        <v>41.69</v>
      </c>
      <c r="Y269" s="111">
        <v>0</v>
      </c>
      <c r="Z269" s="111">
        <v>0</v>
      </c>
      <c r="AA269" s="113">
        <f t="shared" si="20"/>
        <v>0</v>
      </c>
    </row>
    <row r="270" spans="1:27" ht="15.75" thickBot="1" x14ac:dyDescent="0.3">
      <c r="A270" s="110" t="str">
        <f>_xlfn.XLOOKUP(Table13[[#This Row],[Work UID]],'MO Store'!$A:$A,'MO Store'!F:F,,0)</f>
        <v>No SD</v>
      </c>
      <c r="B270" s="110" t="str">
        <f>_xlfn.XLOOKUP(Table13[[#This Row],[Work UID]],'MO Store'!$A:$A,'MO Store'!G:G,,0)</f>
        <v>Susu Leong</v>
      </c>
      <c r="C270" s="111" t="str">
        <f>_xlfn.XLOOKUP(Table13[[#This Row],[Work UID]],'MO Store'!$A:$A,'MO Store'!B:B,,0)</f>
        <v>Arizona</v>
      </c>
      <c r="D270" s="111" t="str">
        <f>_xlfn.XLOOKUP(Table13[[#This Row],[Home UID]],'MO Store'!$A:$A,'MO Store'!C:C,,0)</f>
        <v>The Groves</v>
      </c>
      <c r="E270" s="111" t="str">
        <f>_xlfn.XLOOKUP(Table13[[#This Row],[Work UID]],'MO Store'!$A:$A,'MO Store'!C:C,,0)</f>
        <v>The Groves</v>
      </c>
      <c r="F270" s="111" t="s">
        <v>1798</v>
      </c>
      <c r="G270" s="111">
        <v>211579</v>
      </c>
      <c r="H270" s="111">
        <v>211579</v>
      </c>
      <c r="I270" s="111" t="s">
        <v>1002</v>
      </c>
      <c r="J270" s="111" t="s">
        <v>2153</v>
      </c>
      <c r="K270" s="112">
        <v>46034</v>
      </c>
      <c r="L270" s="84">
        <v>0</v>
      </c>
      <c r="M270" s="70">
        <v>0</v>
      </c>
      <c r="N270" s="70">
        <v>0</v>
      </c>
      <c r="O270" s="70">
        <v>0</v>
      </c>
      <c r="P270" s="70">
        <f t="shared" si="17"/>
        <v>0</v>
      </c>
      <c r="Q270" s="70">
        <v>0</v>
      </c>
      <c r="R270" s="70">
        <v>0</v>
      </c>
      <c r="S270" s="72">
        <f t="shared" si="18"/>
        <v>0</v>
      </c>
      <c r="T270" s="110">
        <v>0</v>
      </c>
      <c r="U270" s="111">
        <v>0</v>
      </c>
      <c r="V270" s="111">
        <v>0</v>
      </c>
      <c r="W270" s="111">
        <v>0</v>
      </c>
      <c r="X270" s="111">
        <f t="shared" si="19"/>
        <v>0</v>
      </c>
      <c r="Y270" s="111">
        <v>0</v>
      </c>
      <c r="Z270" s="111">
        <v>0</v>
      </c>
      <c r="AA270" s="113">
        <f t="shared" si="20"/>
        <v>0</v>
      </c>
    </row>
    <row r="271" spans="1:27" ht="15.75" thickBot="1" x14ac:dyDescent="0.3">
      <c r="A271" s="110" t="str">
        <f>_xlfn.XLOOKUP(Table13[[#This Row],[Work UID]],'MO Store'!$A:$A,'MO Store'!F:F,,0)</f>
        <v>Romio Hamdar</v>
      </c>
      <c r="B271" s="110" t="str">
        <f>_xlfn.XLOOKUP(Table13[[#This Row],[Work UID]],'MO Store'!$A:$A,'MO Store'!G:G,,0)</f>
        <v>Isreal Gomez- Level Up</v>
      </c>
      <c r="C271" s="111" t="str">
        <f>_xlfn.XLOOKUP(Table13[[#This Row],[Work UID]],'MO Store'!$A:$A,'MO Store'!B:B,,0)</f>
        <v>Houston East</v>
      </c>
      <c r="D271" s="111" t="str">
        <f>_xlfn.XLOOKUP(Table13[[#This Row],[Home UID]],'MO Store'!$A:$A,'MO Store'!C:C,,0)</f>
        <v>Baytown</v>
      </c>
      <c r="E271" s="111" t="str">
        <f>_xlfn.XLOOKUP(Table13[[#This Row],[Work UID]],'MO Store'!$A:$A,'MO Store'!C:C,,0)</f>
        <v>Baytown</v>
      </c>
      <c r="F271" s="111" t="s">
        <v>1799</v>
      </c>
      <c r="G271" s="111">
        <v>219201</v>
      </c>
      <c r="H271" s="111">
        <v>219201</v>
      </c>
      <c r="I271" s="111" t="s">
        <v>1034</v>
      </c>
      <c r="J271" s="111" t="s">
        <v>2154</v>
      </c>
      <c r="K271" s="112">
        <v>46049</v>
      </c>
      <c r="L271" s="84">
        <v>0</v>
      </c>
      <c r="M271" s="70">
        <v>0</v>
      </c>
      <c r="N271" s="70">
        <v>0</v>
      </c>
      <c r="O271" s="70">
        <v>0</v>
      </c>
      <c r="P271" s="70">
        <f t="shared" si="17"/>
        <v>0</v>
      </c>
      <c r="Q271" s="70">
        <v>0</v>
      </c>
      <c r="R271" s="70">
        <v>0</v>
      </c>
      <c r="S271" s="72">
        <f t="shared" si="18"/>
        <v>0</v>
      </c>
      <c r="T271" s="110">
        <v>27.25</v>
      </c>
      <c r="U271" s="111">
        <v>0</v>
      </c>
      <c r="V271" s="111">
        <v>0</v>
      </c>
      <c r="W271" s="111">
        <v>0</v>
      </c>
      <c r="X271" s="111">
        <f t="shared" si="19"/>
        <v>0</v>
      </c>
      <c r="Y271" s="111">
        <v>0</v>
      </c>
      <c r="Z271" s="111">
        <v>0</v>
      </c>
      <c r="AA271" s="113">
        <f t="shared" si="20"/>
        <v>0</v>
      </c>
    </row>
    <row r="272" spans="1:27" ht="15.75" thickBot="1" x14ac:dyDescent="0.3">
      <c r="A272" s="110" t="str">
        <f>_xlfn.XLOOKUP(Table13[[#This Row],[Work UID]],'MO Store'!$A:$A,'MO Store'!F:F,,0)</f>
        <v>Romio Hamdar</v>
      </c>
      <c r="B272" s="110" t="str">
        <f>_xlfn.XLOOKUP(Table13[[#This Row],[Work UID]],'MO Store'!$A:$A,'MO Store'!G:G,,0)</f>
        <v>Isreal Gomez- Level Up</v>
      </c>
      <c r="C272" s="111" t="str">
        <f>_xlfn.XLOOKUP(Table13[[#This Row],[Work UID]],'MO Store'!$A:$A,'MO Store'!B:B,,0)</f>
        <v>Houston East</v>
      </c>
      <c r="D272" s="111" t="str">
        <f>_xlfn.XLOOKUP(Table13[[#This Row],[Home UID]],'MO Store'!$A:$A,'MO Store'!C:C,,0)</f>
        <v>Baytown</v>
      </c>
      <c r="E272" s="111" t="str">
        <f>_xlfn.XLOOKUP(Table13[[#This Row],[Work UID]],'MO Store'!$A:$A,'MO Store'!C:C,,0)</f>
        <v>Fairmont Pkwy</v>
      </c>
      <c r="F272" s="111" t="s">
        <v>1800</v>
      </c>
      <c r="G272" s="111">
        <v>219201</v>
      </c>
      <c r="H272" s="111">
        <v>209869</v>
      </c>
      <c r="I272" s="111" t="s">
        <v>1034</v>
      </c>
      <c r="J272" s="111" t="s">
        <v>2154</v>
      </c>
      <c r="K272" s="112">
        <v>46049</v>
      </c>
      <c r="L272" s="84">
        <v>0</v>
      </c>
      <c r="M272" s="70">
        <v>0</v>
      </c>
      <c r="N272" s="70">
        <v>0</v>
      </c>
      <c r="O272" s="70">
        <v>0</v>
      </c>
      <c r="P272" s="70">
        <f t="shared" si="17"/>
        <v>0</v>
      </c>
      <c r="Q272" s="70">
        <v>0</v>
      </c>
      <c r="R272" s="70">
        <v>0</v>
      </c>
      <c r="S272" s="72">
        <f t="shared" si="18"/>
        <v>0</v>
      </c>
      <c r="T272" s="110">
        <v>0</v>
      </c>
      <c r="U272" s="111">
        <v>0</v>
      </c>
      <c r="V272" s="111">
        <v>0</v>
      </c>
      <c r="W272" s="111">
        <v>0</v>
      </c>
      <c r="X272" s="111">
        <f t="shared" si="19"/>
        <v>0</v>
      </c>
      <c r="Y272" s="111">
        <v>0</v>
      </c>
      <c r="Z272" s="111">
        <v>0</v>
      </c>
      <c r="AA272" s="113">
        <f t="shared" si="20"/>
        <v>0</v>
      </c>
    </row>
    <row r="273" spans="1:27" ht="15.75" thickBot="1" x14ac:dyDescent="0.3">
      <c r="A273" s="110" t="str">
        <f>_xlfn.XLOOKUP(Table13[[#This Row],[Work UID]],'MO Store'!$A:$A,'MO Store'!F:F,,0)</f>
        <v>Romio Hamdar</v>
      </c>
      <c r="B273" s="110" t="str">
        <f>_xlfn.XLOOKUP(Table13[[#This Row],[Work UID]],'MO Store'!$A:$A,'MO Store'!G:G,,0)</f>
        <v>Isreal Gomez- Level Up</v>
      </c>
      <c r="C273" s="111" t="str">
        <f>_xlfn.XLOOKUP(Table13[[#This Row],[Work UID]],'MO Store'!$A:$A,'MO Store'!B:B,,0)</f>
        <v>Houston East</v>
      </c>
      <c r="D273" s="111" t="str">
        <f>_xlfn.XLOOKUP(Table13[[#This Row],[Home UID]],'MO Store'!$A:$A,'MO Store'!C:C,,0)</f>
        <v>Falls Creek Humble</v>
      </c>
      <c r="E273" s="111" t="str">
        <f>_xlfn.XLOOKUP(Table13[[#This Row],[Work UID]],'MO Store'!$A:$A,'MO Store'!C:C,,0)</f>
        <v>Falls Creek Humble</v>
      </c>
      <c r="F273" s="111" t="s">
        <v>1801</v>
      </c>
      <c r="G273" s="111">
        <v>176028</v>
      </c>
      <c r="H273" s="111">
        <v>176028</v>
      </c>
      <c r="I273" s="111" t="s">
        <v>134</v>
      </c>
      <c r="J273" s="111" t="s">
        <v>2155</v>
      </c>
      <c r="K273" s="112">
        <v>45204</v>
      </c>
      <c r="L273" s="84">
        <v>34.25</v>
      </c>
      <c r="M273" s="70">
        <v>32.57</v>
      </c>
      <c r="N273" s="70">
        <v>0</v>
      </c>
      <c r="O273" s="70">
        <v>0</v>
      </c>
      <c r="P273" s="70">
        <f t="shared" si="17"/>
        <v>32.57</v>
      </c>
      <c r="Q273" s="70">
        <v>0</v>
      </c>
      <c r="R273" s="70">
        <v>0</v>
      </c>
      <c r="S273" s="72">
        <f t="shared" si="18"/>
        <v>0</v>
      </c>
      <c r="T273" s="110">
        <v>40.25</v>
      </c>
      <c r="U273" s="111">
        <v>32.799999999999997</v>
      </c>
      <c r="V273" s="111">
        <v>0</v>
      </c>
      <c r="W273" s="111">
        <v>0</v>
      </c>
      <c r="X273" s="111">
        <f t="shared" si="19"/>
        <v>32.799999999999997</v>
      </c>
      <c r="Y273" s="111">
        <v>0</v>
      </c>
      <c r="Z273" s="111">
        <v>0</v>
      </c>
      <c r="AA273" s="113">
        <f t="shared" si="20"/>
        <v>0</v>
      </c>
    </row>
    <row r="274" spans="1:27" ht="15.75" thickBot="1" x14ac:dyDescent="0.3">
      <c r="A274" s="110" t="str">
        <f>_xlfn.XLOOKUP(Table13[[#This Row],[Work UID]],'MO Store'!$A:$A,'MO Store'!F:F,,0)</f>
        <v>Romio Hamdar</v>
      </c>
      <c r="B274" s="110" t="str">
        <f>_xlfn.XLOOKUP(Table13[[#This Row],[Work UID]],'MO Store'!$A:$A,'MO Store'!G:G,,0)</f>
        <v>Veronica Ramos</v>
      </c>
      <c r="C274" s="111" t="str">
        <f>_xlfn.XLOOKUP(Table13[[#This Row],[Work UID]],'MO Store'!$A:$A,'MO Store'!B:B,,0)</f>
        <v>San Antonio/Laredo</v>
      </c>
      <c r="D274" s="111" t="str">
        <f>_xlfn.XLOOKUP(Table13[[#This Row],[Home UID]],'MO Store'!$A:$A,'MO Store'!C:C,,0)</f>
        <v>DEL RIO</v>
      </c>
      <c r="E274" s="111" t="str">
        <f>_xlfn.XLOOKUP(Table13[[#This Row],[Work UID]],'MO Store'!$A:$A,'MO Store'!C:C,,0)</f>
        <v>DEL RIO</v>
      </c>
      <c r="F274" s="111" t="s">
        <v>1802</v>
      </c>
      <c r="G274" s="111">
        <v>207754</v>
      </c>
      <c r="H274" s="111">
        <v>207754</v>
      </c>
      <c r="I274" s="111" t="s">
        <v>1048</v>
      </c>
      <c r="J274" s="111" t="s">
        <v>2156</v>
      </c>
      <c r="K274" s="112">
        <v>46080</v>
      </c>
      <c r="L274" s="84">
        <v>31</v>
      </c>
      <c r="M274" s="70">
        <v>28.29</v>
      </c>
      <c r="N274" s="70">
        <v>0</v>
      </c>
      <c r="O274" s="70">
        <v>0</v>
      </c>
      <c r="P274" s="70">
        <f t="shared" si="17"/>
        <v>28.29</v>
      </c>
      <c r="Q274" s="70">
        <v>0</v>
      </c>
      <c r="R274" s="70">
        <v>0</v>
      </c>
      <c r="S274" s="72">
        <f t="shared" si="18"/>
        <v>0</v>
      </c>
      <c r="T274" s="110">
        <v>39</v>
      </c>
      <c r="U274" s="111">
        <v>34.35</v>
      </c>
      <c r="V274" s="111">
        <v>0</v>
      </c>
      <c r="W274" s="111">
        <v>0</v>
      </c>
      <c r="X274" s="111">
        <f t="shared" si="19"/>
        <v>34.35</v>
      </c>
      <c r="Y274" s="111">
        <v>0</v>
      </c>
      <c r="Z274" s="111">
        <v>0</v>
      </c>
      <c r="AA274" s="113">
        <f t="shared" si="20"/>
        <v>0</v>
      </c>
    </row>
    <row r="275" spans="1:27" ht="15.75" thickBot="1" x14ac:dyDescent="0.3">
      <c r="A275" s="110" t="str">
        <f>_xlfn.XLOOKUP(Table13[[#This Row],[Work UID]],'MO Store'!$A:$A,'MO Store'!F:F,,0)</f>
        <v>Romio Hamdar</v>
      </c>
      <c r="B275" s="110" t="str">
        <f>_xlfn.XLOOKUP(Table13[[#This Row],[Work UID]],'MO Store'!$A:$A,'MO Store'!G:G,,0)</f>
        <v>Carlos Ayala-Level Up</v>
      </c>
      <c r="C275" s="111" t="str">
        <f>_xlfn.XLOOKUP(Table13[[#This Row],[Work UID]],'MO Store'!$A:$A,'MO Store'!B:B,,0)</f>
        <v>Houston South West</v>
      </c>
      <c r="D275" s="111" t="str">
        <f>_xlfn.XLOOKUP(Table13[[#This Row],[Home UID]],'MO Store'!$A:$A,'MO Store'!C:C,,0)</f>
        <v>Presidio</v>
      </c>
      <c r="E275" s="111" t="str">
        <f>_xlfn.XLOOKUP(Table13[[#This Row],[Work UID]],'MO Store'!$A:$A,'MO Store'!C:C,,0)</f>
        <v>Presidio</v>
      </c>
      <c r="F275" s="111" t="s">
        <v>1803</v>
      </c>
      <c r="G275" s="111">
        <v>211049</v>
      </c>
      <c r="H275" s="111">
        <v>211049</v>
      </c>
      <c r="I275" s="111" t="s">
        <v>300</v>
      </c>
      <c r="J275" s="111" t="s">
        <v>2157</v>
      </c>
      <c r="K275" s="112">
        <v>44914</v>
      </c>
      <c r="L275" s="84">
        <v>32</v>
      </c>
      <c r="M275" s="70">
        <v>25.91</v>
      </c>
      <c r="N275" s="70">
        <v>0</v>
      </c>
      <c r="O275" s="70">
        <v>0</v>
      </c>
      <c r="P275" s="70">
        <f t="shared" si="17"/>
        <v>25.91</v>
      </c>
      <c r="Q275" s="70">
        <v>0</v>
      </c>
      <c r="R275" s="70">
        <v>0</v>
      </c>
      <c r="S275" s="72">
        <f t="shared" si="18"/>
        <v>0</v>
      </c>
      <c r="T275" s="110">
        <v>39</v>
      </c>
      <c r="U275" s="111">
        <v>38.269999999999996</v>
      </c>
      <c r="V275" s="111">
        <v>0</v>
      </c>
      <c r="W275" s="111">
        <v>0</v>
      </c>
      <c r="X275" s="111">
        <f t="shared" si="19"/>
        <v>38.269999999999996</v>
      </c>
      <c r="Y275" s="111">
        <v>0</v>
      </c>
      <c r="Z275" s="111">
        <v>0</v>
      </c>
      <c r="AA275" s="113">
        <f t="shared" si="20"/>
        <v>0</v>
      </c>
    </row>
    <row r="276" spans="1:27" ht="15.75" thickBot="1" x14ac:dyDescent="0.3">
      <c r="A276" s="110" t="str">
        <f>_xlfn.XLOOKUP(Table13[[#This Row],[Work UID]],'MO Store'!$A:$A,'MO Store'!F:F,,0)</f>
        <v>Romio Hamdar</v>
      </c>
      <c r="B276" s="110" t="str">
        <f>_xlfn.XLOOKUP(Table13[[#This Row],[Work UID]],'MO Store'!$A:$A,'MO Store'!G:G,,0)</f>
        <v>Carlos Ayala-Level Up</v>
      </c>
      <c r="C276" s="111" t="str">
        <f>_xlfn.XLOOKUP(Table13[[#This Row],[Work UID]],'MO Store'!$A:$A,'MO Store'!B:B,,0)</f>
        <v>Houston South West</v>
      </c>
      <c r="D276" s="111" t="str">
        <f>_xlfn.XLOOKUP(Table13[[#This Row],[Home UID]],'MO Store'!$A:$A,'MO Store'!C:C,,0)</f>
        <v>Presidio</v>
      </c>
      <c r="E276" s="111" t="str">
        <f>_xlfn.XLOOKUP(Table13[[#This Row],[Work UID]],'MO Store'!$A:$A,'MO Store'!C:C,,0)</f>
        <v>Presidio</v>
      </c>
      <c r="F276" s="111" t="s">
        <v>1804</v>
      </c>
      <c r="G276" s="111">
        <v>211049</v>
      </c>
      <c r="H276" s="111">
        <v>211049</v>
      </c>
      <c r="I276" s="111" t="s">
        <v>1368</v>
      </c>
      <c r="J276" s="111" t="s">
        <v>2158</v>
      </c>
      <c r="K276" s="112">
        <v>44928</v>
      </c>
      <c r="L276" s="84">
        <v>0</v>
      </c>
      <c r="M276" s="70">
        <v>0</v>
      </c>
      <c r="N276" s="70">
        <v>0</v>
      </c>
      <c r="O276" s="70">
        <v>0</v>
      </c>
      <c r="P276" s="70">
        <f t="shared" si="17"/>
        <v>0</v>
      </c>
      <c r="Q276" s="70">
        <v>0</v>
      </c>
      <c r="R276" s="70">
        <v>0</v>
      </c>
      <c r="S276" s="72">
        <f t="shared" si="18"/>
        <v>0</v>
      </c>
      <c r="T276" s="110">
        <v>0</v>
      </c>
      <c r="U276" s="111">
        <v>0</v>
      </c>
      <c r="V276" s="111">
        <v>0</v>
      </c>
      <c r="W276" s="111">
        <v>0</v>
      </c>
      <c r="X276" s="111">
        <f t="shared" si="19"/>
        <v>0</v>
      </c>
      <c r="Y276" s="111">
        <v>0</v>
      </c>
      <c r="Z276" s="111">
        <v>0</v>
      </c>
      <c r="AA276" s="113">
        <f t="shared" si="20"/>
        <v>0</v>
      </c>
    </row>
    <row r="277" spans="1:27" ht="15.75" thickBot="1" x14ac:dyDescent="0.3">
      <c r="A277" s="110" t="str">
        <f>_xlfn.XLOOKUP(Table13[[#This Row],[Work UID]],'MO Store'!$A:$A,'MO Store'!F:F,,0)</f>
        <v>No SD</v>
      </c>
      <c r="B277" s="110" t="str">
        <f>_xlfn.XLOOKUP(Table13[[#This Row],[Work UID]],'MO Store'!$A:$A,'MO Store'!G:G,,0)</f>
        <v>Jayme Roraff</v>
      </c>
      <c r="C277" s="111" t="str">
        <f>_xlfn.XLOOKUP(Table13[[#This Row],[Work UID]],'MO Store'!$A:$A,'MO Store'!B:B,,0)</f>
        <v>Wisconsin West</v>
      </c>
      <c r="D277" s="111" t="str">
        <f>_xlfn.XLOOKUP(Table13[[#This Row],[Home UID]],'MO Store'!$A:$A,'MO Store'!C:C,,0)</f>
        <v>Onalaska</v>
      </c>
      <c r="E277" s="111" t="str">
        <f>_xlfn.XLOOKUP(Table13[[#This Row],[Work UID]],'MO Store'!$A:$A,'MO Store'!C:C,,0)</f>
        <v>Onalaska</v>
      </c>
      <c r="F277" s="111" t="s">
        <v>1805</v>
      </c>
      <c r="G277" s="111">
        <v>180225</v>
      </c>
      <c r="H277" s="111">
        <v>180225</v>
      </c>
      <c r="I277" s="111" t="s">
        <v>219</v>
      </c>
      <c r="J277" s="111" t="s">
        <v>2159</v>
      </c>
      <c r="K277" s="112">
        <v>44795</v>
      </c>
      <c r="L277" s="84">
        <v>30</v>
      </c>
      <c r="M277" s="70">
        <v>18.399999999999999</v>
      </c>
      <c r="N277" s="70">
        <v>0</v>
      </c>
      <c r="O277" s="70">
        <v>0</v>
      </c>
      <c r="P277" s="70">
        <f t="shared" si="17"/>
        <v>18.399999999999999</v>
      </c>
      <c r="Q277" s="70">
        <v>0</v>
      </c>
      <c r="R277" s="70">
        <v>0</v>
      </c>
      <c r="S277" s="72">
        <f t="shared" si="18"/>
        <v>0</v>
      </c>
      <c r="T277" s="110">
        <v>39</v>
      </c>
      <c r="U277" s="111">
        <v>38.549999999999997</v>
      </c>
      <c r="V277" s="111">
        <v>0</v>
      </c>
      <c r="W277" s="111">
        <v>0</v>
      </c>
      <c r="X277" s="111">
        <f t="shared" si="19"/>
        <v>38.549999999999997</v>
      </c>
      <c r="Y277" s="111">
        <v>0</v>
      </c>
      <c r="Z277" s="111">
        <v>0</v>
      </c>
      <c r="AA277" s="113">
        <f t="shared" si="20"/>
        <v>0</v>
      </c>
    </row>
    <row r="278" spans="1:27" ht="15.75" thickBot="1" x14ac:dyDescent="0.3">
      <c r="A278" s="110" t="str">
        <f>_xlfn.XLOOKUP(Table13[[#This Row],[Work UID]],'MO Store'!$A:$A,'MO Store'!F:F,,0)</f>
        <v>No SD</v>
      </c>
      <c r="B278" s="110" t="str">
        <f>_xlfn.XLOOKUP(Table13[[#This Row],[Work UID]],'MO Store'!$A:$A,'MO Store'!G:G,,0)</f>
        <v>North Carolina Market - No TM</v>
      </c>
      <c r="C278" s="111" t="str">
        <f>_xlfn.XLOOKUP(Table13[[#This Row],[Work UID]],'MO Store'!$A:$A,'MO Store'!B:B,,0)</f>
        <v>North Carolina</v>
      </c>
      <c r="D278" s="111" t="str">
        <f>_xlfn.XLOOKUP(Table13[[#This Row],[Home UID]],'MO Store'!$A:$A,'MO Store'!C:C,,0)</f>
        <v>Garner Raleigh</v>
      </c>
      <c r="E278" s="111" t="str">
        <f>_xlfn.XLOOKUP(Table13[[#This Row],[Work UID]],'MO Store'!$A:$A,'MO Store'!C:C,,0)</f>
        <v>Garner Raleigh</v>
      </c>
      <c r="F278" s="111" t="s">
        <v>1806</v>
      </c>
      <c r="G278" s="111">
        <v>176289</v>
      </c>
      <c r="H278" s="111">
        <v>176289</v>
      </c>
      <c r="I278" s="111" t="s">
        <v>491</v>
      </c>
      <c r="J278" s="111" t="s">
        <v>2160</v>
      </c>
      <c r="K278" s="112">
        <v>45463</v>
      </c>
      <c r="L278" s="84">
        <v>0</v>
      </c>
      <c r="M278" s="70">
        <v>0</v>
      </c>
      <c r="N278" s="70">
        <v>0</v>
      </c>
      <c r="O278" s="70">
        <v>0</v>
      </c>
      <c r="P278" s="70">
        <f t="shared" si="17"/>
        <v>0</v>
      </c>
      <c r="Q278" s="70">
        <v>0</v>
      </c>
      <c r="R278" s="70">
        <v>0</v>
      </c>
      <c r="S278" s="72">
        <f t="shared" si="18"/>
        <v>0</v>
      </c>
      <c r="T278" s="110">
        <v>0</v>
      </c>
      <c r="U278" s="111">
        <v>0</v>
      </c>
      <c r="V278" s="111">
        <v>0</v>
      </c>
      <c r="W278" s="111">
        <v>0</v>
      </c>
      <c r="X278" s="111">
        <f t="shared" si="19"/>
        <v>0</v>
      </c>
      <c r="Y278" s="111">
        <v>0</v>
      </c>
      <c r="Z278" s="111">
        <v>0</v>
      </c>
      <c r="AA278" s="113">
        <f t="shared" si="20"/>
        <v>0</v>
      </c>
    </row>
    <row r="279" spans="1:27" ht="15.75" thickBot="1" x14ac:dyDescent="0.3">
      <c r="A279" s="110" t="str">
        <f>_xlfn.XLOOKUP(Table13[[#This Row],[Work UID]],'MO Store'!$A:$A,'MO Store'!F:F,,0)</f>
        <v>No SD</v>
      </c>
      <c r="B279" s="110" t="str">
        <f>_xlfn.XLOOKUP(Table13[[#This Row],[Work UID]],'MO Store'!$A:$A,'MO Store'!G:G,,0)</f>
        <v>Jayme Roraff</v>
      </c>
      <c r="C279" s="111" t="str">
        <f>_xlfn.XLOOKUP(Table13[[#This Row],[Work UID]],'MO Store'!$A:$A,'MO Store'!B:B,,0)</f>
        <v>Wisconsin West</v>
      </c>
      <c r="D279" s="111" t="str">
        <f>_xlfn.XLOOKUP(Table13[[#This Row],[Home UID]],'MO Store'!$A:$A,'MO Store'!C:C,,0)</f>
        <v>PLOVER</v>
      </c>
      <c r="E279" s="111" t="str">
        <f>_xlfn.XLOOKUP(Table13[[#This Row],[Work UID]],'MO Store'!$A:$A,'MO Store'!C:C,,0)</f>
        <v>PLOVER</v>
      </c>
      <c r="F279" s="111" t="s">
        <v>1807</v>
      </c>
      <c r="G279" s="111">
        <v>207760</v>
      </c>
      <c r="H279" s="111">
        <v>207760</v>
      </c>
      <c r="I279" s="111" t="s">
        <v>965</v>
      </c>
      <c r="J279" s="111" t="s">
        <v>2161</v>
      </c>
      <c r="K279" s="112">
        <v>46000</v>
      </c>
      <c r="L279" s="84">
        <v>32</v>
      </c>
      <c r="M279" s="70">
        <v>24.4</v>
      </c>
      <c r="N279" s="70">
        <v>0</v>
      </c>
      <c r="O279" s="70">
        <v>0</v>
      </c>
      <c r="P279" s="70">
        <f t="shared" si="17"/>
        <v>24.4</v>
      </c>
      <c r="Q279" s="70">
        <v>0</v>
      </c>
      <c r="R279" s="70">
        <v>0</v>
      </c>
      <c r="S279" s="72">
        <f t="shared" si="18"/>
        <v>0</v>
      </c>
      <c r="T279" s="110">
        <v>32</v>
      </c>
      <c r="U279" s="111">
        <v>32.150000000000006</v>
      </c>
      <c r="V279" s="111">
        <v>0</v>
      </c>
      <c r="W279" s="111">
        <v>0</v>
      </c>
      <c r="X279" s="111">
        <f t="shared" si="19"/>
        <v>32.150000000000006</v>
      </c>
      <c r="Y279" s="111">
        <v>0</v>
      </c>
      <c r="Z279" s="111">
        <v>0</v>
      </c>
      <c r="AA279" s="113">
        <f t="shared" si="20"/>
        <v>0</v>
      </c>
    </row>
    <row r="280" spans="1:27" ht="15.75" thickBot="1" x14ac:dyDescent="0.3">
      <c r="A280" s="110" t="str">
        <f>_xlfn.XLOOKUP(Table13[[#This Row],[Work UID]],'MO Store'!$A:$A,'MO Store'!F:F,,0)</f>
        <v>Romio Hamdar</v>
      </c>
      <c r="B280" s="110" t="str">
        <f>_xlfn.XLOOKUP(Table13[[#This Row],[Work UID]],'MO Store'!$A:$A,'MO Store'!G:G,,0)</f>
        <v>Isreal Gomez- Level Up</v>
      </c>
      <c r="C280" s="111" t="str">
        <f>_xlfn.XLOOKUP(Table13[[#This Row],[Work UID]],'MO Store'!$A:$A,'MO Store'!B:B,,0)</f>
        <v>Houston East</v>
      </c>
      <c r="D280" s="111" t="str">
        <f>_xlfn.XLOOKUP(Table13[[#This Row],[Home UID]],'MO Store'!$A:$A,'MO Store'!C:C,,0)</f>
        <v>Deer Park</v>
      </c>
      <c r="E280" s="111" t="str">
        <f>_xlfn.XLOOKUP(Table13[[#This Row],[Work UID]],'MO Store'!$A:$A,'MO Store'!C:C,,0)</f>
        <v>Deer Park</v>
      </c>
      <c r="F280" s="111" t="s">
        <v>1808</v>
      </c>
      <c r="G280" s="111">
        <v>209870</v>
      </c>
      <c r="H280" s="111">
        <v>209870</v>
      </c>
      <c r="I280" s="111" t="s">
        <v>955</v>
      </c>
      <c r="J280" s="111" t="s">
        <v>2162</v>
      </c>
      <c r="K280" s="112">
        <v>45985</v>
      </c>
      <c r="L280" s="84">
        <v>35.75</v>
      </c>
      <c r="M280" s="70">
        <v>12.42</v>
      </c>
      <c r="N280" s="70">
        <v>0</v>
      </c>
      <c r="O280" s="70">
        <v>0</v>
      </c>
      <c r="P280" s="70">
        <f t="shared" si="17"/>
        <v>12.42</v>
      </c>
      <c r="Q280" s="70">
        <v>0</v>
      </c>
      <c r="R280" s="70">
        <v>0</v>
      </c>
      <c r="S280" s="72">
        <f t="shared" si="18"/>
        <v>0</v>
      </c>
      <c r="T280" s="110">
        <v>30.75</v>
      </c>
      <c r="U280" s="111">
        <v>32.4</v>
      </c>
      <c r="V280" s="111">
        <v>1.87</v>
      </c>
      <c r="W280" s="111">
        <v>0</v>
      </c>
      <c r="X280" s="111">
        <f t="shared" si="19"/>
        <v>34.269999999999996</v>
      </c>
      <c r="Y280" s="111">
        <v>0</v>
      </c>
      <c r="Z280" s="111">
        <v>0</v>
      </c>
      <c r="AA280" s="113">
        <f t="shared" si="20"/>
        <v>0</v>
      </c>
    </row>
    <row r="281" spans="1:27" ht="15.75" thickBot="1" x14ac:dyDescent="0.3">
      <c r="A281" s="110" t="str">
        <f>_xlfn.XLOOKUP(Table13[[#This Row],[Work UID]],'MO Store'!$A:$A,'MO Store'!F:F,,0)</f>
        <v>Romio Hamdar</v>
      </c>
      <c r="B281" s="110" t="str">
        <f>_xlfn.XLOOKUP(Table13[[#This Row],[Work UID]],'MO Store'!$A:$A,'MO Store'!G:G,,0)</f>
        <v>Isreal Gomez- Level Up</v>
      </c>
      <c r="C281" s="111" t="str">
        <f>_xlfn.XLOOKUP(Table13[[#This Row],[Work UID]],'MO Store'!$A:$A,'MO Store'!B:B,,0)</f>
        <v>Houston East</v>
      </c>
      <c r="D281" s="111" t="str">
        <f>_xlfn.XLOOKUP(Table13[[#This Row],[Home UID]],'MO Store'!$A:$A,'MO Store'!C:C,,0)</f>
        <v>Deer Park</v>
      </c>
      <c r="E281" s="111" t="str">
        <f>_xlfn.XLOOKUP(Table13[[#This Row],[Work UID]],'MO Store'!$A:$A,'MO Store'!C:C,,0)</f>
        <v>Fairmont Pkwy</v>
      </c>
      <c r="F281" s="111" t="s">
        <v>1809</v>
      </c>
      <c r="G281" s="111">
        <v>209870</v>
      </c>
      <c r="H281" s="111">
        <v>209869</v>
      </c>
      <c r="I281" s="111" t="s">
        <v>955</v>
      </c>
      <c r="J281" s="111" t="s">
        <v>2162</v>
      </c>
      <c r="K281" s="112">
        <v>45985</v>
      </c>
      <c r="L281" s="84">
        <v>0</v>
      </c>
      <c r="M281" s="70">
        <v>0</v>
      </c>
      <c r="N281" s="70">
        <v>0</v>
      </c>
      <c r="O281" s="70">
        <v>0</v>
      </c>
      <c r="P281" s="70">
        <f t="shared" si="17"/>
        <v>0</v>
      </c>
      <c r="Q281" s="70">
        <v>0</v>
      </c>
      <c r="R281" s="70">
        <v>0</v>
      </c>
      <c r="S281" s="72">
        <f t="shared" si="18"/>
        <v>0</v>
      </c>
      <c r="T281" s="110">
        <v>7</v>
      </c>
      <c r="U281" s="111">
        <v>7.6</v>
      </c>
      <c r="V281" s="111">
        <v>0</v>
      </c>
      <c r="W281" s="111">
        <v>0</v>
      </c>
      <c r="X281" s="111">
        <f t="shared" si="19"/>
        <v>7.6</v>
      </c>
      <c r="Y281" s="111">
        <v>0</v>
      </c>
      <c r="Z281" s="111">
        <v>0</v>
      </c>
      <c r="AA281" s="113">
        <f t="shared" si="20"/>
        <v>0</v>
      </c>
    </row>
    <row r="282" spans="1:27" ht="15.75" thickBot="1" x14ac:dyDescent="0.3">
      <c r="A282" s="110" t="str">
        <f>_xlfn.XLOOKUP(Table13[[#This Row],[Work UID]],'MO Store'!$A:$A,'MO Store'!F:F,,0)</f>
        <v>Romio Hamdar</v>
      </c>
      <c r="B282" s="110" t="str">
        <f>_xlfn.XLOOKUP(Table13[[#This Row],[Work UID]],'MO Store'!$A:$A,'MO Store'!G:G,,0)</f>
        <v>Veronica Ramos</v>
      </c>
      <c r="C282" s="111" t="str">
        <f>_xlfn.XLOOKUP(Table13[[#This Row],[Work UID]],'MO Store'!$A:$A,'MO Store'!B:B,,0)</f>
        <v>San Antonio/Laredo</v>
      </c>
      <c r="D282" s="111" t="str">
        <f>_xlfn.XLOOKUP(Table13[[#This Row],[Home UID]],'MO Store'!$A:$A,'MO Store'!C:C,,0)</f>
        <v>Laredo Crossing</v>
      </c>
      <c r="E282" s="111" t="str">
        <f>_xlfn.XLOOKUP(Table13[[#This Row],[Work UID]],'MO Store'!$A:$A,'MO Store'!C:C,,0)</f>
        <v>Laredo- Bob Bullock</v>
      </c>
      <c r="F282" s="111" t="s">
        <v>1810</v>
      </c>
      <c r="G282" s="111">
        <v>174067</v>
      </c>
      <c r="H282" s="111">
        <v>164638</v>
      </c>
      <c r="I282" s="111" t="s">
        <v>992</v>
      </c>
      <c r="J282" s="111" t="s">
        <v>2163</v>
      </c>
      <c r="K282" s="112">
        <v>46022</v>
      </c>
      <c r="L282" s="84">
        <v>0</v>
      </c>
      <c r="M282" s="70">
        <v>37.909999999999997</v>
      </c>
      <c r="N282" s="70">
        <v>0</v>
      </c>
      <c r="O282" s="70">
        <v>0</v>
      </c>
      <c r="P282" s="70">
        <f t="shared" si="17"/>
        <v>37.909999999999997</v>
      </c>
      <c r="Q282" s="70">
        <v>0</v>
      </c>
      <c r="R282" s="70">
        <v>0</v>
      </c>
      <c r="S282" s="72">
        <f t="shared" si="18"/>
        <v>0</v>
      </c>
      <c r="T282" s="110">
        <v>0</v>
      </c>
      <c r="U282" s="111">
        <v>37.76</v>
      </c>
      <c r="V282" s="111">
        <v>0</v>
      </c>
      <c r="W282" s="111">
        <v>0</v>
      </c>
      <c r="X282" s="111">
        <f t="shared" si="19"/>
        <v>37.76</v>
      </c>
      <c r="Y282" s="111">
        <v>0</v>
      </c>
      <c r="Z282" s="111">
        <v>0</v>
      </c>
      <c r="AA282" s="113">
        <f t="shared" si="20"/>
        <v>0</v>
      </c>
    </row>
    <row r="283" spans="1:27" ht="15.75" thickBot="1" x14ac:dyDescent="0.3">
      <c r="A283" s="110" t="str">
        <f>_xlfn.XLOOKUP(Table13[[#This Row],[Work UID]],'MO Store'!$A:$A,'MO Store'!F:F,,0)</f>
        <v>No SD</v>
      </c>
      <c r="B283" s="110" t="str">
        <f>_xlfn.XLOOKUP(Table13[[#This Row],[Work UID]],'MO Store'!$A:$A,'MO Store'!G:G,,0)</f>
        <v>Susu Leong</v>
      </c>
      <c r="C283" s="111" t="str">
        <f>_xlfn.XLOOKUP(Table13[[#This Row],[Work UID]],'MO Store'!$A:$A,'MO Store'!B:B,,0)</f>
        <v>Arizona</v>
      </c>
      <c r="D283" s="111" t="str">
        <f>_xlfn.XLOOKUP(Table13[[#This Row],[Home UID]],'MO Store'!$A:$A,'MO Store'!C:C,,0)</f>
        <v>Legacy Village</v>
      </c>
      <c r="E283" s="111" t="str">
        <f>_xlfn.XLOOKUP(Table13[[#This Row],[Work UID]],'MO Store'!$A:$A,'MO Store'!C:C,,0)</f>
        <v>Bethany Home</v>
      </c>
      <c r="F283" s="111" t="s">
        <v>1811</v>
      </c>
      <c r="G283" s="111">
        <v>178016</v>
      </c>
      <c r="H283" s="111">
        <v>216514</v>
      </c>
      <c r="I283" s="111" t="s">
        <v>1021</v>
      </c>
      <c r="J283" s="111" t="s">
        <v>2164</v>
      </c>
      <c r="K283" s="112">
        <v>46048</v>
      </c>
      <c r="L283" s="84">
        <v>0</v>
      </c>
      <c r="M283" s="70">
        <v>6.07</v>
      </c>
      <c r="N283" s="70">
        <v>0</v>
      </c>
      <c r="O283" s="70">
        <v>0</v>
      </c>
      <c r="P283" s="70">
        <f t="shared" si="17"/>
        <v>6.07</v>
      </c>
      <c r="Q283" s="70">
        <v>0</v>
      </c>
      <c r="R283" s="70">
        <v>0</v>
      </c>
      <c r="S283" s="72">
        <f t="shared" si="18"/>
        <v>0</v>
      </c>
      <c r="T283" s="110">
        <v>0</v>
      </c>
      <c r="U283" s="111">
        <v>32.5</v>
      </c>
      <c r="V283" s="111">
        <v>0.78</v>
      </c>
      <c r="W283" s="111">
        <v>0</v>
      </c>
      <c r="X283" s="111">
        <f t="shared" si="19"/>
        <v>33.28</v>
      </c>
      <c r="Y283" s="111">
        <v>0</v>
      </c>
      <c r="Z283" s="111">
        <v>0</v>
      </c>
      <c r="AA283" s="113">
        <f t="shared" si="20"/>
        <v>0</v>
      </c>
    </row>
    <row r="284" spans="1:27" ht="15.75" thickBot="1" x14ac:dyDescent="0.3">
      <c r="A284" s="110" t="str">
        <f>_xlfn.XLOOKUP(Table13[[#This Row],[Work UID]],'MO Store'!$A:$A,'MO Store'!F:F,,0)</f>
        <v>No SD</v>
      </c>
      <c r="B284" s="110" t="str">
        <f>_xlfn.XLOOKUP(Table13[[#This Row],[Work UID]],'MO Store'!$A:$A,'MO Store'!G:G,,0)</f>
        <v>Susu Leong</v>
      </c>
      <c r="C284" s="111" t="str">
        <f>_xlfn.XLOOKUP(Table13[[#This Row],[Work UID]],'MO Store'!$A:$A,'MO Store'!B:B,,0)</f>
        <v>Arizona</v>
      </c>
      <c r="D284" s="111" t="str">
        <f>_xlfn.XLOOKUP(Table13[[#This Row],[Home UID]],'MO Store'!$A:$A,'MO Store'!C:C,,0)</f>
        <v>Legacy Village</v>
      </c>
      <c r="E284" s="111" t="str">
        <f>_xlfn.XLOOKUP(Table13[[#This Row],[Work UID]],'MO Store'!$A:$A,'MO Store'!C:C,,0)</f>
        <v>Legacy Village</v>
      </c>
      <c r="F284" s="111" t="s">
        <v>1812</v>
      </c>
      <c r="G284" s="111">
        <v>178016</v>
      </c>
      <c r="H284" s="111">
        <v>178016</v>
      </c>
      <c r="I284" s="111" t="s">
        <v>1021</v>
      </c>
      <c r="J284" s="111" t="s">
        <v>2164</v>
      </c>
      <c r="K284" s="112">
        <v>46048</v>
      </c>
      <c r="L284" s="84">
        <v>0</v>
      </c>
      <c r="M284" s="70">
        <v>7.5</v>
      </c>
      <c r="N284" s="70">
        <v>0</v>
      </c>
      <c r="O284" s="70">
        <v>0</v>
      </c>
      <c r="P284" s="70">
        <f t="shared" si="17"/>
        <v>7.5</v>
      </c>
      <c r="Q284" s="70">
        <v>0</v>
      </c>
      <c r="R284" s="70">
        <v>0</v>
      </c>
      <c r="S284" s="72">
        <f t="shared" si="18"/>
        <v>0</v>
      </c>
      <c r="T284" s="110">
        <v>0</v>
      </c>
      <c r="U284" s="111">
        <v>7.5</v>
      </c>
      <c r="V284" s="111">
        <v>0</v>
      </c>
      <c r="W284" s="111">
        <v>0</v>
      </c>
      <c r="X284" s="111">
        <f t="shared" si="19"/>
        <v>7.5</v>
      </c>
      <c r="Y284" s="111">
        <v>0</v>
      </c>
      <c r="Z284" s="111">
        <v>0</v>
      </c>
      <c r="AA284" s="113">
        <f t="shared" si="20"/>
        <v>0</v>
      </c>
    </row>
    <row r="285" spans="1:27" ht="15.75" thickBot="1" x14ac:dyDescent="0.3">
      <c r="A285" s="110" t="str">
        <f>_xlfn.XLOOKUP(Table13[[#This Row],[Work UID]],'MO Store'!$A:$A,'MO Store'!F:F,,0)</f>
        <v>Romio Hamdar</v>
      </c>
      <c r="B285" s="110" t="str">
        <f>_xlfn.XLOOKUP(Table13[[#This Row],[Work UID]],'MO Store'!$A:$A,'MO Store'!G:G,,0)</f>
        <v>Isreal Gomez- Level Up</v>
      </c>
      <c r="C285" s="111" t="str">
        <f>_xlfn.XLOOKUP(Table13[[#This Row],[Work UID]],'MO Store'!$A:$A,'MO Store'!B:B,,0)</f>
        <v>Houston East</v>
      </c>
      <c r="D285" s="111" t="str">
        <f>_xlfn.XLOOKUP(Table13[[#This Row],[Home UID]],'MO Store'!$A:$A,'MO Store'!C:C,,0)</f>
        <v>Falls Creek Humble</v>
      </c>
      <c r="E285" s="111" t="str">
        <f>_xlfn.XLOOKUP(Table13[[#This Row],[Work UID]],'MO Store'!$A:$A,'MO Store'!C:C,,0)</f>
        <v>Falls Creek Humble</v>
      </c>
      <c r="F285" s="111" t="s">
        <v>1813</v>
      </c>
      <c r="G285" s="111">
        <v>176028</v>
      </c>
      <c r="H285" s="111">
        <v>176028</v>
      </c>
      <c r="I285" s="111" t="s">
        <v>907</v>
      </c>
      <c r="J285" s="111" t="s">
        <v>2165</v>
      </c>
      <c r="K285" s="112">
        <v>45950</v>
      </c>
      <c r="L285" s="84">
        <v>31</v>
      </c>
      <c r="M285" s="70">
        <v>21.9</v>
      </c>
      <c r="N285" s="70">
        <v>0</v>
      </c>
      <c r="O285" s="70">
        <v>0</v>
      </c>
      <c r="P285" s="70">
        <f t="shared" si="17"/>
        <v>21.9</v>
      </c>
      <c r="Q285" s="70">
        <v>0</v>
      </c>
      <c r="R285" s="70">
        <v>0</v>
      </c>
      <c r="S285" s="72">
        <f t="shared" si="18"/>
        <v>0</v>
      </c>
      <c r="T285" s="110">
        <v>40</v>
      </c>
      <c r="U285" s="111">
        <v>17.23</v>
      </c>
      <c r="V285" s="111">
        <v>0</v>
      </c>
      <c r="W285" s="111">
        <v>0</v>
      </c>
      <c r="X285" s="111">
        <f t="shared" si="19"/>
        <v>17.23</v>
      </c>
      <c r="Y285" s="111">
        <v>0</v>
      </c>
      <c r="Z285" s="111">
        <v>0</v>
      </c>
      <c r="AA285" s="113">
        <f t="shared" si="20"/>
        <v>0</v>
      </c>
    </row>
    <row r="286" spans="1:27" ht="15.75" thickBot="1" x14ac:dyDescent="0.3">
      <c r="A286" s="110" t="str">
        <f>_xlfn.XLOOKUP(Table13[[#This Row],[Work UID]],'MO Store'!$A:$A,'MO Store'!F:F,,0)</f>
        <v>No SD</v>
      </c>
      <c r="B286" s="110" t="str">
        <f>_xlfn.XLOOKUP(Table13[[#This Row],[Work UID]],'MO Store'!$A:$A,'MO Store'!G:G,,0)</f>
        <v>Susu Leong</v>
      </c>
      <c r="C286" s="111" t="str">
        <f>_xlfn.XLOOKUP(Table13[[#This Row],[Work UID]],'MO Store'!$A:$A,'MO Store'!B:B,,0)</f>
        <v>Arizona</v>
      </c>
      <c r="D286" s="111" t="str">
        <f>_xlfn.XLOOKUP(Table13[[#This Row],[Home UID]],'MO Store'!$A:$A,'MO Store'!C:C,,0)</f>
        <v>Old Vail Plaza</v>
      </c>
      <c r="E286" s="111" t="str">
        <f>_xlfn.XLOOKUP(Table13[[#This Row],[Work UID]],'MO Store'!$A:$A,'MO Store'!C:C,,0)</f>
        <v>Old Vail Plaza</v>
      </c>
      <c r="F286" s="111" t="s">
        <v>1814</v>
      </c>
      <c r="G286" s="111">
        <v>222262</v>
      </c>
      <c r="H286" s="111">
        <v>222262</v>
      </c>
      <c r="I286" s="111" t="s">
        <v>1073</v>
      </c>
      <c r="J286" s="111" t="s">
        <v>2166</v>
      </c>
      <c r="K286" s="112">
        <v>46106</v>
      </c>
      <c r="L286" s="84">
        <v>0</v>
      </c>
      <c r="M286" s="70">
        <v>31.32</v>
      </c>
      <c r="N286" s="70">
        <v>0.26</v>
      </c>
      <c r="O286" s="70">
        <v>0</v>
      </c>
      <c r="P286" s="70">
        <f t="shared" si="17"/>
        <v>31.580000000000002</v>
      </c>
      <c r="Q286" s="70">
        <v>0</v>
      </c>
      <c r="R286" s="70">
        <v>0</v>
      </c>
      <c r="S286" s="72">
        <f t="shared" si="18"/>
        <v>0</v>
      </c>
      <c r="T286" s="110">
        <v>0</v>
      </c>
      <c r="U286" s="111">
        <v>14.219999999999999</v>
      </c>
      <c r="V286" s="111">
        <v>0</v>
      </c>
      <c r="W286" s="111">
        <v>0</v>
      </c>
      <c r="X286" s="111">
        <f t="shared" si="19"/>
        <v>14.219999999999999</v>
      </c>
      <c r="Y286" s="111">
        <v>0</v>
      </c>
      <c r="Z286" s="111">
        <v>0</v>
      </c>
      <c r="AA286" s="113">
        <f t="shared" si="20"/>
        <v>0</v>
      </c>
    </row>
    <row r="287" spans="1:27" ht="15.75" thickBot="1" x14ac:dyDescent="0.3">
      <c r="A287" s="110" t="str">
        <f>_xlfn.XLOOKUP(Table13[[#This Row],[Work UID]],'MO Store'!$A:$A,'MO Store'!F:F,,0)</f>
        <v>No SD</v>
      </c>
      <c r="B287" s="110" t="str">
        <f>_xlfn.XLOOKUP(Table13[[#This Row],[Work UID]],'MO Store'!$A:$A,'MO Store'!G:G,,0)</f>
        <v>Susu Leong</v>
      </c>
      <c r="C287" s="111" t="str">
        <f>_xlfn.XLOOKUP(Table13[[#This Row],[Work UID]],'MO Store'!$A:$A,'MO Store'!B:B,,0)</f>
        <v>Arizona</v>
      </c>
      <c r="D287" s="111" t="str">
        <f>_xlfn.XLOOKUP(Table13[[#This Row],[Home UID]],'MO Store'!$A:$A,'MO Store'!C:C,,0)</f>
        <v>Old Vail Plaza</v>
      </c>
      <c r="E287" s="111" t="str">
        <f>_xlfn.XLOOKUP(Table13[[#This Row],[Work UID]],'MO Store'!$A:$A,'MO Store'!C:C,,0)</f>
        <v>MIDVALE PLAZA</v>
      </c>
      <c r="F287" s="111" t="s">
        <v>1815</v>
      </c>
      <c r="G287" s="111">
        <v>222262</v>
      </c>
      <c r="H287" s="111">
        <v>216515</v>
      </c>
      <c r="I287" s="111" t="s">
        <v>1073</v>
      </c>
      <c r="J287" s="111" t="s">
        <v>2166</v>
      </c>
      <c r="K287" s="112">
        <v>46106</v>
      </c>
      <c r="L287" s="84">
        <v>0</v>
      </c>
      <c r="M287" s="70">
        <v>8.68</v>
      </c>
      <c r="N287" s="70">
        <v>0</v>
      </c>
      <c r="O287" s="70">
        <v>0</v>
      </c>
      <c r="P287" s="70">
        <f t="shared" si="17"/>
        <v>8.68</v>
      </c>
      <c r="Q287" s="70">
        <v>0</v>
      </c>
      <c r="R287" s="70">
        <v>0</v>
      </c>
      <c r="S287" s="72">
        <f t="shared" si="18"/>
        <v>0</v>
      </c>
      <c r="T287" s="110">
        <v>0</v>
      </c>
      <c r="U287" s="111">
        <v>22.840000000000003</v>
      </c>
      <c r="V287" s="111">
        <v>0</v>
      </c>
      <c r="W287" s="111">
        <v>0</v>
      </c>
      <c r="X287" s="111">
        <f t="shared" si="19"/>
        <v>22.840000000000003</v>
      </c>
      <c r="Y287" s="111">
        <v>0</v>
      </c>
      <c r="Z287" s="111">
        <v>0</v>
      </c>
      <c r="AA287" s="113">
        <f t="shared" si="20"/>
        <v>0</v>
      </c>
    </row>
    <row r="288" spans="1:27" ht="15.75" thickBot="1" x14ac:dyDescent="0.3">
      <c r="A288" s="110" t="str">
        <f>_xlfn.XLOOKUP(Table13[[#This Row],[Work UID]],'MO Store'!$A:$A,'MO Store'!F:F,,0)</f>
        <v>Romio Hamdar</v>
      </c>
      <c r="B288" s="110" t="str">
        <f>_xlfn.XLOOKUP(Table13[[#This Row],[Work UID]],'MO Store'!$A:$A,'MO Store'!G:G,,0)</f>
        <v>Veronica Ramos</v>
      </c>
      <c r="C288" s="111" t="str">
        <f>_xlfn.XLOOKUP(Table13[[#This Row],[Work UID]],'MO Store'!$A:$A,'MO Store'!B:B,,0)</f>
        <v>San Antonio/Laredo</v>
      </c>
      <c r="D288" s="111" t="str">
        <f>_xlfn.XLOOKUP(Table13[[#This Row],[Home UID]],'MO Store'!$A:$A,'MO Store'!C:C,,0)</f>
        <v>Uvalde</v>
      </c>
      <c r="E288" s="111" t="str">
        <f>_xlfn.XLOOKUP(Table13[[#This Row],[Work UID]],'MO Store'!$A:$A,'MO Store'!C:C,,0)</f>
        <v>Uvalde</v>
      </c>
      <c r="F288" s="111" t="s">
        <v>1816</v>
      </c>
      <c r="G288" s="111">
        <v>215747</v>
      </c>
      <c r="H288" s="111">
        <v>215747</v>
      </c>
      <c r="I288" s="111" t="s">
        <v>838</v>
      </c>
      <c r="J288" s="111" t="s">
        <v>2167</v>
      </c>
      <c r="K288" s="112">
        <v>45861</v>
      </c>
      <c r="L288" s="84">
        <v>32</v>
      </c>
      <c r="M288" s="70">
        <v>28.529999999999998</v>
      </c>
      <c r="N288" s="70">
        <v>0</v>
      </c>
      <c r="O288" s="70">
        <v>0</v>
      </c>
      <c r="P288" s="70">
        <f t="shared" si="17"/>
        <v>28.529999999999998</v>
      </c>
      <c r="Q288" s="70">
        <v>0</v>
      </c>
      <c r="R288" s="70">
        <v>0</v>
      </c>
      <c r="S288" s="72">
        <f t="shared" si="18"/>
        <v>0</v>
      </c>
      <c r="T288" s="110">
        <v>40</v>
      </c>
      <c r="U288" s="111">
        <v>29.130000000000003</v>
      </c>
      <c r="V288" s="111">
        <v>0</v>
      </c>
      <c r="W288" s="111">
        <v>0</v>
      </c>
      <c r="X288" s="111">
        <f t="shared" si="19"/>
        <v>29.130000000000003</v>
      </c>
      <c r="Y288" s="111">
        <v>0</v>
      </c>
      <c r="Z288" s="111">
        <v>0</v>
      </c>
      <c r="AA288" s="113">
        <f t="shared" si="20"/>
        <v>0</v>
      </c>
    </row>
    <row r="289" spans="1:27" ht="15.75" thickBot="1" x14ac:dyDescent="0.3">
      <c r="A289" s="110" t="str">
        <f>_xlfn.XLOOKUP(Table13[[#This Row],[Work UID]],'MO Store'!$A:$A,'MO Store'!F:F,,0)</f>
        <v>Romio Hamdar</v>
      </c>
      <c r="B289" s="110" t="str">
        <f>_xlfn.XLOOKUP(Table13[[#This Row],[Work UID]],'MO Store'!$A:$A,'MO Store'!G:G,,0)</f>
        <v>Veronica Ramos</v>
      </c>
      <c r="C289" s="111" t="str">
        <f>_xlfn.XLOOKUP(Table13[[#This Row],[Work UID]],'MO Store'!$A:$A,'MO Store'!B:B,,0)</f>
        <v>San Antonio/Laredo</v>
      </c>
      <c r="D289" s="111" t="str">
        <f>_xlfn.XLOOKUP(Table13[[#This Row],[Home UID]],'MO Store'!$A:$A,'MO Store'!C:C,,0)</f>
        <v>San Pedro</v>
      </c>
      <c r="E289" s="111" t="str">
        <f>_xlfn.XLOOKUP(Table13[[#This Row],[Work UID]],'MO Store'!$A:$A,'MO Store'!C:C,,0)</f>
        <v>San Pedro</v>
      </c>
      <c r="F289" s="111" t="s">
        <v>1817</v>
      </c>
      <c r="G289" s="111">
        <v>215746</v>
      </c>
      <c r="H289" s="111">
        <v>215746</v>
      </c>
      <c r="I289" s="111" t="s">
        <v>1249</v>
      </c>
      <c r="J289" s="111" t="s">
        <v>2168</v>
      </c>
      <c r="K289" s="112">
        <v>46020</v>
      </c>
      <c r="L289" s="84">
        <v>0</v>
      </c>
      <c r="M289" s="70">
        <v>0</v>
      </c>
      <c r="N289" s="70">
        <v>0</v>
      </c>
      <c r="O289" s="70">
        <v>0</v>
      </c>
      <c r="P289" s="70">
        <f t="shared" si="17"/>
        <v>0</v>
      </c>
      <c r="Q289" s="70">
        <v>0</v>
      </c>
      <c r="R289" s="70">
        <v>0</v>
      </c>
      <c r="S289" s="72">
        <f t="shared" si="18"/>
        <v>0</v>
      </c>
      <c r="T289" s="110">
        <v>0</v>
      </c>
      <c r="U289" s="111">
        <v>0</v>
      </c>
      <c r="V289" s="111">
        <v>0</v>
      </c>
      <c r="W289" s="111">
        <v>0</v>
      </c>
      <c r="X289" s="111">
        <f t="shared" si="19"/>
        <v>0</v>
      </c>
      <c r="Y289" s="111">
        <v>0</v>
      </c>
      <c r="Z289" s="111">
        <v>0</v>
      </c>
      <c r="AA289" s="113">
        <f t="shared" si="20"/>
        <v>0</v>
      </c>
    </row>
    <row r="290" spans="1:27" ht="15.75" thickBot="1" x14ac:dyDescent="0.3">
      <c r="A290" s="110" t="str">
        <f>_xlfn.XLOOKUP(Table13[[#This Row],[Work UID]],'MO Store'!$A:$A,'MO Store'!F:F,,0)</f>
        <v>Romio Hamdar</v>
      </c>
      <c r="B290" s="110" t="str">
        <f>_xlfn.XLOOKUP(Table13[[#This Row],[Work UID]],'MO Store'!$A:$A,'MO Store'!G:G,,0)</f>
        <v>Carlos Ayala-Level Up</v>
      </c>
      <c r="C290" s="111" t="str">
        <f>_xlfn.XLOOKUP(Table13[[#This Row],[Work UID]],'MO Store'!$A:$A,'MO Store'!B:B,,0)</f>
        <v>Houston South West</v>
      </c>
      <c r="D290" s="111" t="str">
        <f>_xlfn.XLOOKUP(Table13[[#This Row],[Home UID]],'MO Store'!$A:$A,'MO Store'!C:C,,0)</f>
        <v>Memorial Dr</v>
      </c>
      <c r="E290" s="111" t="str">
        <f>_xlfn.XLOOKUP(Table13[[#This Row],[Work UID]],'MO Store'!$A:$A,'MO Store'!C:C,,0)</f>
        <v>Memorial Dr</v>
      </c>
      <c r="F290" s="111" t="s">
        <v>1818</v>
      </c>
      <c r="G290" s="111">
        <v>213409</v>
      </c>
      <c r="H290" s="111">
        <v>213409</v>
      </c>
      <c r="I290" s="111" t="s">
        <v>910</v>
      </c>
      <c r="J290" s="111" t="s">
        <v>2169</v>
      </c>
      <c r="K290" s="112">
        <v>45946</v>
      </c>
      <c r="L290" s="84">
        <v>24</v>
      </c>
      <c r="M290" s="70">
        <v>19.619999999999997</v>
      </c>
      <c r="N290" s="70">
        <v>0</v>
      </c>
      <c r="O290" s="70">
        <v>0</v>
      </c>
      <c r="P290" s="70">
        <f t="shared" si="17"/>
        <v>19.619999999999997</v>
      </c>
      <c r="Q290" s="70">
        <v>0</v>
      </c>
      <c r="R290" s="70">
        <v>0</v>
      </c>
      <c r="S290" s="72">
        <f t="shared" si="18"/>
        <v>0</v>
      </c>
      <c r="T290" s="110">
        <v>40</v>
      </c>
      <c r="U290" s="111">
        <v>35.54</v>
      </c>
      <c r="V290" s="111">
        <v>0</v>
      </c>
      <c r="W290" s="111">
        <v>0</v>
      </c>
      <c r="X290" s="111">
        <f t="shared" si="19"/>
        <v>35.54</v>
      </c>
      <c r="Y290" s="111">
        <v>0</v>
      </c>
      <c r="Z290" s="111">
        <v>0</v>
      </c>
      <c r="AA290" s="113">
        <f t="shared" si="20"/>
        <v>0</v>
      </c>
    </row>
    <row r="291" spans="1:27" ht="15.75" thickBot="1" x14ac:dyDescent="0.3">
      <c r="A291" s="110" t="str">
        <f>_xlfn.XLOOKUP(Table13[[#This Row],[Work UID]],'MO Store'!$A:$A,'MO Store'!F:F,,0)</f>
        <v>Romio Hamdar</v>
      </c>
      <c r="B291" s="110" t="str">
        <f>_xlfn.XLOOKUP(Table13[[#This Row],[Work UID]],'MO Store'!$A:$A,'MO Store'!G:G,,0)</f>
        <v>Carlos Ayala-Level Up</v>
      </c>
      <c r="C291" s="111" t="str">
        <f>_xlfn.XLOOKUP(Table13[[#This Row],[Work UID]],'MO Store'!$A:$A,'MO Store'!B:B,,0)</f>
        <v>Houston South West</v>
      </c>
      <c r="D291" s="111" t="str">
        <f>_xlfn.XLOOKUP(Table13[[#This Row],[Home UID]],'MO Store'!$A:$A,'MO Store'!C:C,,0)</f>
        <v>Presidio</v>
      </c>
      <c r="E291" s="111" t="str">
        <f>_xlfn.XLOOKUP(Table13[[#This Row],[Work UID]],'MO Store'!$A:$A,'MO Store'!C:C,,0)</f>
        <v>Presidio</v>
      </c>
      <c r="F291" s="111" t="s">
        <v>1819</v>
      </c>
      <c r="G291" s="111">
        <v>211049</v>
      </c>
      <c r="H291" s="111">
        <v>211049</v>
      </c>
      <c r="I291" s="111" t="s">
        <v>1103</v>
      </c>
      <c r="J291" s="111" t="s">
        <v>2170</v>
      </c>
      <c r="K291" s="112">
        <v>46118</v>
      </c>
      <c r="L291" s="84">
        <v>25.5</v>
      </c>
      <c r="M291" s="70">
        <v>23.09</v>
      </c>
      <c r="N291" s="70">
        <v>0</v>
      </c>
      <c r="O291" s="70">
        <v>0</v>
      </c>
      <c r="P291" s="70">
        <f t="shared" si="17"/>
        <v>23.09</v>
      </c>
      <c r="Q291" s="70">
        <v>0</v>
      </c>
      <c r="R291" s="70">
        <v>0</v>
      </c>
      <c r="S291" s="72">
        <f t="shared" si="18"/>
        <v>0</v>
      </c>
      <c r="T291" s="110">
        <v>0</v>
      </c>
      <c r="U291" s="111">
        <v>11.92</v>
      </c>
      <c r="V291" s="111">
        <v>0</v>
      </c>
      <c r="W291" s="111">
        <v>0</v>
      </c>
      <c r="X291" s="111">
        <f t="shared" si="19"/>
        <v>11.92</v>
      </c>
      <c r="Y291" s="111">
        <v>0</v>
      </c>
      <c r="Z291" s="111">
        <v>0</v>
      </c>
      <c r="AA291" s="113">
        <f t="shared" si="20"/>
        <v>0</v>
      </c>
    </row>
    <row r="292" spans="1:27" ht="15.75" thickBot="1" x14ac:dyDescent="0.3">
      <c r="A292" s="110" t="str">
        <f>_xlfn.XLOOKUP(Table13[[#This Row],[Work UID]],'MO Store'!$A:$A,'MO Store'!F:F,,0)</f>
        <v>Romio Hamdar</v>
      </c>
      <c r="B292" s="110" t="str">
        <f>_xlfn.XLOOKUP(Table13[[#This Row],[Work UID]],'MO Store'!$A:$A,'MO Store'!G:G,,0)</f>
        <v>Carlos Ayala-Level Up</v>
      </c>
      <c r="C292" s="111" t="str">
        <f>_xlfn.XLOOKUP(Table13[[#This Row],[Work UID]],'MO Store'!$A:$A,'MO Store'!B:B,,0)</f>
        <v>Houston South West</v>
      </c>
      <c r="D292" s="111" t="str">
        <f>_xlfn.XLOOKUP(Table13[[#This Row],[Home UID]],'MO Store'!$A:$A,'MO Store'!C:C,,0)</f>
        <v>Kingsbridge</v>
      </c>
      <c r="E292" s="111" t="str">
        <f>_xlfn.XLOOKUP(Table13[[#This Row],[Work UID]],'MO Store'!$A:$A,'MO Store'!C:C,,0)</f>
        <v>Kingsbridge</v>
      </c>
      <c r="F292" s="111" t="s">
        <v>1820</v>
      </c>
      <c r="G292" s="111">
        <v>209862</v>
      </c>
      <c r="H292" s="111">
        <v>209862</v>
      </c>
      <c r="I292" s="111" t="s">
        <v>1104</v>
      </c>
      <c r="J292" s="111" t="s">
        <v>2171</v>
      </c>
      <c r="K292" s="112">
        <v>45967</v>
      </c>
      <c r="L292" s="84">
        <v>23</v>
      </c>
      <c r="M292" s="70">
        <v>22.799999999999997</v>
      </c>
      <c r="N292" s="70">
        <v>0</v>
      </c>
      <c r="O292" s="70">
        <v>0</v>
      </c>
      <c r="P292" s="70">
        <f t="shared" si="17"/>
        <v>22.799999999999997</v>
      </c>
      <c r="Q292" s="70">
        <v>0</v>
      </c>
      <c r="R292" s="70">
        <v>0</v>
      </c>
      <c r="S292" s="72">
        <f t="shared" si="18"/>
        <v>0</v>
      </c>
      <c r="T292" s="110">
        <v>22</v>
      </c>
      <c r="U292" s="111">
        <v>17.7</v>
      </c>
      <c r="V292" s="111">
        <v>0</v>
      </c>
      <c r="W292" s="111">
        <v>0</v>
      </c>
      <c r="X292" s="111">
        <f t="shared" si="19"/>
        <v>17.7</v>
      </c>
      <c r="Y292" s="111">
        <v>0</v>
      </c>
      <c r="Z292" s="111">
        <v>0</v>
      </c>
      <c r="AA292" s="113">
        <f t="shared" si="20"/>
        <v>0</v>
      </c>
    </row>
    <row r="293" spans="1:27" ht="15.75" thickBot="1" x14ac:dyDescent="0.3">
      <c r="A293" s="110" t="str">
        <f>_xlfn.XLOOKUP(Table13[[#This Row],[Work UID]],'MO Store'!$A:$A,'MO Store'!F:F,,0)</f>
        <v>Romio Hamdar</v>
      </c>
      <c r="B293" s="110" t="str">
        <f>_xlfn.XLOOKUP(Table13[[#This Row],[Work UID]],'MO Store'!$A:$A,'MO Store'!G:G,,0)</f>
        <v>Suhail Ishaq</v>
      </c>
      <c r="C293" s="111" t="str">
        <f>_xlfn.XLOOKUP(Table13[[#This Row],[Work UID]],'MO Store'!$A:$A,'MO Store'!B:B,,0)</f>
        <v>Houston North East</v>
      </c>
      <c r="D293" s="111" t="str">
        <f>_xlfn.XLOOKUP(Table13[[#This Row],[Home UID]],'MO Store'!$A:$A,'MO Store'!C:C,,0)</f>
        <v>Midtown</v>
      </c>
      <c r="E293" s="111" t="str">
        <f>_xlfn.XLOOKUP(Table13[[#This Row],[Work UID]],'MO Store'!$A:$A,'MO Store'!C:C,,0)</f>
        <v>Midtown</v>
      </c>
      <c r="F293" s="111" t="s">
        <v>1821</v>
      </c>
      <c r="G293" s="111">
        <v>176027</v>
      </c>
      <c r="H293" s="111">
        <v>176027</v>
      </c>
      <c r="I293" s="111" t="s">
        <v>981</v>
      </c>
      <c r="J293" s="111" t="s">
        <v>2172</v>
      </c>
      <c r="K293" s="112">
        <v>46009</v>
      </c>
      <c r="L293" s="84">
        <v>0</v>
      </c>
      <c r="M293" s="70">
        <v>40</v>
      </c>
      <c r="N293" s="70">
        <v>2.31</v>
      </c>
      <c r="O293" s="70">
        <v>0</v>
      </c>
      <c r="P293" s="70">
        <f t="shared" si="17"/>
        <v>42.31</v>
      </c>
      <c r="Q293" s="70">
        <v>0</v>
      </c>
      <c r="R293" s="70">
        <v>0</v>
      </c>
      <c r="S293" s="72">
        <f t="shared" si="18"/>
        <v>0</v>
      </c>
      <c r="T293" s="110">
        <v>0</v>
      </c>
      <c r="U293" s="111">
        <v>38.290000000000006</v>
      </c>
      <c r="V293" s="111">
        <v>0</v>
      </c>
      <c r="W293" s="111">
        <v>0</v>
      </c>
      <c r="X293" s="111">
        <f t="shared" si="19"/>
        <v>38.290000000000006</v>
      </c>
      <c r="Y293" s="111">
        <v>0</v>
      </c>
      <c r="Z293" s="111">
        <v>0</v>
      </c>
      <c r="AA293" s="113">
        <f t="shared" si="20"/>
        <v>0</v>
      </c>
    </row>
    <row r="294" spans="1:27" ht="15.75" thickBot="1" x14ac:dyDescent="0.3">
      <c r="A294" s="110" t="str">
        <f>_xlfn.XLOOKUP(Table13[[#This Row],[Work UID]],'MO Store'!$A:$A,'MO Store'!F:F,,0)</f>
        <v>Romio Hamdar</v>
      </c>
      <c r="B294" s="110" t="str">
        <f>_xlfn.XLOOKUP(Table13[[#This Row],[Work UID]],'MO Store'!$A:$A,'MO Store'!G:G,,0)</f>
        <v>Colorado Market - No TM</v>
      </c>
      <c r="C294" s="111" t="str">
        <f>_xlfn.XLOOKUP(Table13[[#This Row],[Work UID]],'MO Store'!$A:$A,'MO Store'!B:B,,0)</f>
        <v>Colorado</v>
      </c>
      <c r="D294" s="111" t="str">
        <f>_xlfn.XLOOKUP(Table13[[#This Row],[Home UID]],'MO Store'!$A:$A,'MO Store'!C:C,,0)</f>
        <v>Sand Hill</v>
      </c>
      <c r="E294" s="111" t="str">
        <f>_xlfn.XLOOKUP(Table13[[#This Row],[Work UID]],'MO Store'!$A:$A,'MO Store'!C:C,,0)</f>
        <v>Sand Hill</v>
      </c>
      <c r="F294" s="111" t="s">
        <v>1822</v>
      </c>
      <c r="G294" s="111">
        <v>195709</v>
      </c>
      <c r="H294" s="111">
        <v>195709</v>
      </c>
      <c r="I294" s="111" t="s">
        <v>725</v>
      </c>
      <c r="J294" s="111" t="s">
        <v>2173</v>
      </c>
      <c r="K294" s="112">
        <v>45705</v>
      </c>
      <c r="L294" s="84">
        <v>32.5</v>
      </c>
      <c r="M294" s="70">
        <v>3.33</v>
      </c>
      <c r="N294" s="70">
        <v>0</v>
      </c>
      <c r="O294" s="70">
        <v>0</v>
      </c>
      <c r="P294" s="70">
        <f t="shared" si="17"/>
        <v>3.33</v>
      </c>
      <c r="Q294" s="70">
        <v>0</v>
      </c>
      <c r="R294" s="70">
        <v>0</v>
      </c>
      <c r="S294" s="72">
        <f t="shared" si="18"/>
        <v>0</v>
      </c>
      <c r="T294" s="110">
        <v>35</v>
      </c>
      <c r="U294" s="111">
        <v>28.229999999999997</v>
      </c>
      <c r="V294" s="111">
        <v>0</v>
      </c>
      <c r="W294" s="111">
        <v>0</v>
      </c>
      <c r="X294" s="111">
        <f t="shared" si="19"/>
        <v>28.229999999999997</v>
      </c>
      <c r="Y294" s="111">
        <v>0</v>
      </c>
      <c r="Z294" s="111">
        <v>0</v>
      </c>
      <c r="AA294" s="113">
        <f t="shared" si="20"/>
        <v>0</v>
      </c>
    </row>
    <row r="295" spans="1:27" ht="15.75" thickBot="1" x14ac:dyDescent="0.3">
      <c r="A295" s="110" t="str">
        <f>_xlfn.XLOOKUP(Table13[[#This Row],[Work UID]],'MO Store'!$A:$A,'MO Store'!F:F,,0)</f>
        <v>No SD</v>
      </c>
      <c r="B295" s="110" t="str">
        <f>_xlfn.XLOOKUP(Table13[[#This Row],[Work UID]],'MO Store'!$A:$A,'MO Store'!G:G,,0)</f>
        <v>Susu Leong</v>
      </c>
      <c r="C295" s="111" t="str">
        <f>_xlfn.XLOOKUP(Table13[[#This Row],[Work UID]],'MO Store'!$A:$A,'MO Store'!B:B,,0)</f>
        <v>Arizona</v>
      </c>
      <c r="D295" s="111" t="str">
        <f>_xlfn.XLOOKUP(Table13[[#This Row],[Home UID]],'MO Store'!$A:$A,'MO Store'!C:C,,0)</f>
        <v>Tucson Speedway</v>
      </c>
      <c r="E295" s="111" t="str">
        <f>_xlfn.XLOOKUP(Table13[[#This Row],[Work UID]],'MO Store'!$A:$A,'MO Store'!C:C,,0)</f>
        <v>Tucson Speedway</v>
      </c>
      <c r="F295" s="111" t="s">
        <v>1823</v>
      </c>
      <c r="G295" s="111">
        <v>155061</v>
      </c>
      <c r="H295" s="111">
        <v>155061</v>
      </c>
      <c r="I295" s="111" t="s">
        <v>885</v>
      </c>
      <c r="J295" s="111" t="s">
        <v>2174</v>
      </c>
      <c r="K295" s="112">
        <v>45910</v>
      </c>
      <c r="L295" s="84">
        <v>19.5</v>
      </c>
      <c r="M295" s="70">
        <v>20.68</v>
      </c>
      <c r="N295" s="70">
        <v>0</v>
      </c>
      <c r="O295" s="70">
        <v>0</v>
      </c>
      <c r="P295" s="70">
        <f t="shared" si="17"/>
        <v>20.68</v>
      </c>
      <c r="Q295" s="70">
        <v>0</v>
      </c>
      <c r="R295" s="70">
        <v>0</v>
      </c>
      <c r="S295" s="72">
        <f t="shared" si="18"/>
        <v>0</v>
      </c>
      <c r="T295" s="110">
        <v>17</v>
      </c>
      <c r="U295" s="111">
        <v>17.57</v>
      </c>
      <c r="V295" s="111">
        <v>0</v>
      </c>
      <c r="W295" s="111">
        <v>0</v>
      </c>
      <c r="X295" s="111">
        <f t="shared" si="19"/>
        <v>17.57</v>
      </c>
      <c r="Y295" s="111">
        <v>0</v>
      </c>
      <c r="Z295" s="111">
        <v>0</v>
      </c>
      <c r="AA295" s="113">
        <f t="shared" si="20"/>
        <v>0</v>
      </c>
    </row>
    <row r="296" spans="1:27" ht="15.75" thickBot="1" x14ac:dyDescent="0.3">
      <c r="A296" s="110" t="str">
        <f>_xlfn.XLOOKUP(Table13[[#This Row],[Work UID]],'MO Store'!$A:$A,'MO Store'!F:F,,0)</f>
        <v>Romio Hamdar</v>
      </c>
      <c r="B296" s="110" t="str">
        <f>_xlfn.XLOOKUP(Table13[[#This Row],[Work UID]],'MO Store'!$A:$A,'MO Store'!G:G,,0)</f>
        <v>Suhail Ishaq</v>
      </c>
      <c r="C296" s="111" t="str">
        <f>_xlfn.XLOOKUP(Table13[[#This Row],[Work UID]],'MO Store'!$A:$A,'MO Store'!B:B,,0)</f>
        <v>Houston North East</v>
      </c>
      <c r="D296" s="111" t="str">
        <f>_xlfn.XLOOKUP(Table13[[#This Row],[Home UID]],'MO Store'!$A:$A,'MO Store'!C:C,,0)</f>
        <v>Rosenberg</v>
      </c>
      <c r="E296" s="111" t="str">
        <f>_xlfn.XLOOKUP(Table13[[#This Row],[Work UID]],'MO Store'!$A:$A,'MO Store'!C:C,,0)</f>
        <v>Rosenberg</v>
      </c>
      <c r="F296" s="111" t="s">
        <v>1824</v>
      </c>
      <c r="G296" s="111">
        <v>219200</v>
      </c>
      <c r="H296" s="111">
        <v>219200</v>
      </c>
      <c r="I296" s="111" t="s">
        <v>958</v>
      </c>
      <c r="J296" s="111" t="s">
        <v>2175</v>
      </c>
      <c r="K296" s="112">
        <v>45999</v>
      </c>
      <c r="L296" s="84">
        <v>32.909999999999997</v>
      </c>
      <c r="M296" s="70">
        <v>36.06</v>
      </c>
      <c r="N296" s="70">
        <v>0</v>
      </c>
      <c r="O296" s="70">
        <v>0</v>
      </c>
      <c r="P296" s="70">
        <f t="shared" si="17"/>
        <v>36.06</v>
      </c>
      <c r="Q296" s="70">
        <v>0</v>
      </c>
      <c r="R296" s="70">
        <v>0</v>
      </c>
      <c r="S296" s="72">
        <f t="shared" si="18"/>
        <v>0</v>
      </c>
      <c r="T296" s="110">
        <v>39</v>
      </c>
      <c r="U296" s="111">
        <v>40</v>
      </c>
      <c r="V296" s="111">
        <v>0.53</v>
      </c>
      <c r="W296" s="111">
        <v>0</v>
      </c>
      <c r="X296" s="111">
        <f t="shared" si="19"/>
        <v>40.53</v>
      </c>
      <c r="Y296" s="111">
        <v>0</v>
      </c>
      <c r="Z296" s="111">
        <v>0</v>
      </c>
      <c r="AA296" s="113">
        <f t="shared" si="20"/>
        <v>0</v>
      </c>
    </row>
    <row r="297" spans="1:27" ht="15.75" thickBot="1" x14ac:dyDescent="0.3">
      <c r="A297" s="110" t="str">
        <f>_xlfn.XLOOKUP(Table13[[#This Row],[Work UID]],'MO Store'!$A:$A,'MO Store'!F:F,,0)</f>
        <v>Romio Hamdar</v>
      </c>
      <c r="B297" s="110" t="str">
        <f>_xlfn.XLOOKUP(Table13[[#This Row],[Work UID]],'MO Store'!$A:$A,'MO Store'!G:G,,0)</f>
        <v>Suhail Ishaq</v>
      </c>
      <c r="C297" s="111" t="str">
        <f>_xlfn.XLOOKUP(Table13[[#This Row],[Work UID]],'MO Store'!$A:$A,'MO Store'!B:B,,0)</f>
        <v>Houston North East</v>
      </c>
      <c r="D297" s="111" t="str">
        <f>_xlfn.XLOOKUP(Table13[[#This Row],[Home UID]],'MO Store'!$A:$A,'MO Store'!C:C,,0)</f>
        <v>Rosenberg</v>
      </c>
      <c r="E297" s="111" t="str">
        <f>_xlfn.XLOOKUP(Table13[[#This Row],[Work UID]],'MO Store'!$A:$A,'MO Store'!C:C,,0)</f>
        <v>Rosenberg</v>
      </c>
      <c r="F297" s="111" t="s">
        <v>1825</v>
      </c>
      <c r="G297" s="111">
        <v>219200</v>
      </c>
      <c r="H297" s="111">
        <v>219200</v>
      </c>
      <c r="I297" s="111" t="s">
        <v>779</v>
      </c>
      <c r="J297" s="111" t="s">
        <v>2176</v>
      </c>
      <c r="K297" s="112">
        <v>45786</v>
      </c>
      <c r="L297" s="84">
        <v>27.5</v>
      </c>
      <c r="M297" s="70">
        <v>29.64</v>
      </c>
      <c r="N297" s="70">
        <v>0</v>
      </c>
      <c r="O297" s="70">
        <v>0</v>
      </c>
      <c r="P297" s="70">
        <f t="shared" si="17"/>
        <v>29.64</v>
      </c>
      <c r="Q297" s="70">
        <v>0</v>
      </c>
      <c r="R297" s="70">
        <v>0</v>
      </c>
      <c r="S297" s="72">
        <f t="shared" si="18"/>
        <v>0</v>
      </c>
      <c r="T297" s="110">
        <v>29</v>
      </c>
      <c r="U297" s="111">
        <v>25.250000000000004</v>
      </c>
      <c r="V297" s="111">
        <v>0</v>
      </c>
      <c r="W297" s="111">
        <v>0</v>
      </c>
      <c r="X297" s="111">
        <f t="shared" si="19"/>
        <v>25.250000000000004</v>
      </c>
      <c r="Y297" s="111">
        <v>0</v>
      </c>
      <c r="Z297" s="111">
        <v>0</v>
      </c>
      <c r="AA297" s="113">
        <f t="shared" si="20"/>
        <v>0</v>
      </c>
    </row>
    <row r="298" spans="1:27" ht="15.75" thickBot="1" x14ac:dyDescent="0.3">
      <c r="A298" s="110" t="str">
        <f>_xlfn.XLOOKUP(Table13[[#This Row],[Work UID]],'MO Store'!$A:$A,'MO Store'!F:F,,0)</f>
        <v>No SD</v>
      </c>
      <c r="B298" s="110" t="str">
        <f>_xlfn.XLOOKUP(Table13[[#This Row],[Work UID]],'MO Store'!$A:$A,'MO Store'!G:G,,0)</f>
        <v>Jayme Roraff</v>
      </c>
      <c r="C298" s="111" t="str">
        <f>_xlfn.XLOOKUP(Table13[[#This Row],[Work UID]],'MO Store'!$A:$A,'MO Store'!B:B,,0)</f>
        <v>Wisconsin East</v>
      </c>
      <c r="D298" s="111" t="str">
        <f>_xlfn.XLOOKUP(Table13[[#This Row],[Home UID]],'MO Store'!$A:$A,'MO Store'!C:C,,0)</f>
        <v>WAUKESHA</v>
      </c>
      <c r="E298" s="111" t="str">
        <f>_xlfn.XLOOKUP(Table13[[#This Row],[Work UID]],'MO Store'!$A:$A,'MO Store'!C:C,,0)</f>
        <v>WAUKESHA</v>
      </c>
      <c r="F298" s="111" t="s">
        <v>1826</v>
      </c>
      <c r="G298" s="111">
        <v>176115</v>
      </c>
      <c r="H298" s="111">
        <v>176115</v>
      </c>
      <c r="I298" s="111" t="s">
        <v>949</v>
      </c>
      <c r="J298" s="111" t="s">
        <v>2177</v>
      </c>
      <c r="K298" s="112">
        <v>45989</v>
      </c>
      <c r="L298" s="84">
        <v>20.5</v>
      </c>
      <c r="M298" s="70">
        <v>27.79</v>
      </c>
      <c r="N298" s="70">
        <v>0</v>
      </c>
      <c r="O298" s="70">
        <v>0</v>
      </c>
      <c r="P298" s="70">
        <f t="shared" si="17"/>
        <v>27.79</v>
      </c>
      <c r="Q298" s="70">
        <v>0</v>
      </c>
      <c r="R298" s="70">
        <v>0</v>
      </c>
      <c r="S298" s="72">
        <f t="shared" si="18"/>
        <v>0</v>
      </c>
      <c r="T298" s="110">
        <v>30.5</v>
      </c>
      <c r="U298" s="111">
        <v>26.630000000000003</v>
      </c>
      <c r="V298" s="111">
        <v>0</v>
      </c>
      <c r="W298" s="111">
        <v>0</v>
      </c>
      <c r="X298" s="111">
        <f t="shared" si="19"/>
        <v>26.630000000000003</v>
      </c>
      <c r="Y298" s="111">
        <v>0</v>
      </c>
      <c r="Z298" s="111">
        <v>0</v>
      </c>
      <c r="AA298" s="113">
        <f t="shared" si="20"/>
        <v>0</v>
      </c>
    </row>
    <row r="299" spans="1:27" ht="15.75" thickBot="1" x14ac:dyDescent="0.3">
      <c r="A299" s="110" t="str">
        <f>_xlfn.XLOOKUP(Table13[[#This Row],[Work UID]],'MO Store'!$A:$A,'MO Store'!F:F,,0)</f>
        <v>No SD</v>
      </c>
      <c r="B299" s="110" t="str">
        <f>_xlfn.XLOOKUP(Table13[[#This Row],[Work UID]],'MO Store'!$A:$A,'MO Store'!G:G,,0)</f>
        <v>Jayme Roraff</v>
      </c>
      <c r="C299" s="111" t="str">
        <f>_xlfn.XLOOKUP(Table13[[#This Row],[Work UID]],'MO Store'!$A:$A,'MO Store'!B:B,,0)</f>
        <v>Wisconsin West</v>
      </c>
      <c r="D299" s="111" t="str">
        <f>_xlfn.XLOOKUP(Table13[[#This Row],[Home UID]],'MO Store'!$A:$A,'MO Store'!C:C,,0)</f>
        <v>APPLETON</v>
      </c>
      <c r="E299" s="111" t="str">
        <f>_xlfn.XLOOKUP(Table13[[#This Row],[Work UID]],'MO Store'!$A:$A,'MO Store'!C:C,,0)</f>
        <v>APPLETON</v>
      </c>
      <c r="F299" s="111" t="s">
        <v>1827</v>
      </c>
      <c r="G299" s="111">
        <v>207757</v>
      </c>
      <c r="H299" s="111">
        <v>207757</v>
      </c>
      <c r="I299" s="111" t="s">
        <v>1105</v>
      </c>
      <c r="J299" s="111" t="s">
        <v>2178</v>
      </c>
      <c r="K299" s="112">
        <v>46106</v>
      </c>
      <c r="L299" s="84">
        <v>38.5</v>
      </c>
      <c r="M299" s="70">
        <v>21.6</v>
      </c>
      <c r="N299" s="70">
        <v>0</v>
      </c>
      <c r="O299" s="70">
        <v>0</v>
      </c>
      <c r="P299" s="70">
        <f t="shared" si="17"/>
        <v>21.6</v>
      </c>
      <c r="Q299" s="70">
        <v>0</v>
      </c>
      <c r="R299" s="70">
        <v>0</v>
      </c>
      <c r="S299" s="72">
        <f t="shared" si="18"/>
        <v>0</v>
      </c>
      <c r="T299" s="110">
        <v>33.5</v>
      </c>
      <c r="U299" s="111">
        <v>32.599999999999994</v>
      </c>
      <c r="V299" s="111">
        <v>0</v>
      </c>
      <c r="W299" s="111">
        <v>0</v>
      </c>
      <c r="X299" s="111">
        <f t="shared" si="19"/>
        <v>32.599999999999994</v>
      </c>
      <c r="Y299" s="111">
        <v>0</v>
      </c>
      <c r="Z299" s="111">
        <v>0</v>
      </c>
      <c r="AA299" s="113">
        <f t="shared" si="20"/>
        <v>0</v>
      </c>
    </row>
    <row r="300" spans="1:27" ht="15.75" thickBot="1" x14ac:dyDescent="0.3">
      <c r="A300" s="110" t="str">
        <f>_xlfn.XLOOKUP(Table13[[#This Row],[Work UID]],'MO Store'!$A:$A,'MO Store'!F:F,,0)</f>
        <v>Romio Hamdar</v>
      </c>
      <c r="B300" s="110" t="str">
        <f>_xlfn.XLOOKUP(Table13[[#This Row],[Work UID]],'MO Store'!$A:$A,'MO Store'!G:G,,0)</f>
        <v>Austin TM</v>
      </c>
      <c r="C300" s="111" t="str">
        <f>_xlfn.XLOOKUP(Table13[[#This Row],[Work UID]],'MO Store'!$A:$A,'MO Store'!B:B,,0)</f>
        <v>Austin</v>
      </c>
      <c r="D300" s="111" t="str">
        <f>_xlfn.XLOOKUP(Table13[[#This Row],[Home UID]],'MO Store'!$A:$A,'MO Store'!C:C,,0)</f>
        <v>OLTORF</v>
      </c>
      <c r="E300" s="111" t="str">
        <f>_xlfn.XLOOKUP(Table13[[#This Row],[Work UID]],'MO Store'!$A:$A,'MO Store'!C:C,,0)</f>
        <v>OLTORF</v>
      </c>
      <c r="F300" s="111" t="s">
        <v>1828</v>
      </c>
      <c r="G300" s="111">
        <v>176020</v>
      </c>
      <c r="H300" s="111">
        <v>176020</v>
      </c>
      <c r="I300" s="111" t="s">
        <v>996</v>
      </c>
      <c r="J300" s="111" t="s">
        <v>2179</v>
      </c>
      <c r="K300" s="112">
        <v>46027</v>
      </c>
      <c r="L300" s="84">
        <v>30</v>
      </c>
      <c r="M300" s="70">
        <v>0</v>
      </c>
      <c r="N300" s="70">
        <v>0</v>
      </c>
      <c r="O300" s="70">
        <v>0</v>
      </c>
      <c r="P300" s="70">
        <f t="shared" si="17"/>
        <v>0</v>
      </c>
      <c r="Q300" s="70">
        <v>0</v>
      </c>
      <c r="R300" s="70">
        <v>0</v>
      </c>
      <c r="S300" s="72">
        <f t="shared" si="18"/>
        <v>0</v>
      </c>
      <c r="T300" s="110">
        <v>31</v>
      </c>
      <c r="U300" s="111">
        <v>24.76</v>
      </c>
      <c r="V300" s="111">
        <v>0</v>
      </c>
      <c r="W300" s="111">
        <v>0</v>
      </c>
      <c r="X300" s="111">
        <f t="shared" si="19"/>
        <v>24.76</v>
      </c>
      <c r="Y300" s="111">
        <v>0</v>
      </c>
      <c r="Z300" s="111">
        <v>0</v>
      </c>
      <c r="AA300" s="113">
        <f t="shared" si="20"/>
        <v>0</v>
      </c>
    </row>
    <row r="301" spans="1:27" ht="15.75" thickBot="1" x14ac:dyDescent="0.3">
      <c r="A301" s="110" t="str">
        <f>_xlfn.XLOOKUP(Table13[[#This Row],[Work UID]],'MO Store'!$A:$A,'MO Store'!F:F,,0)</f>
        <v>Romio Hamdar</v>
      </c>
      <c r="B301" s="110" t="str">
        <f>_xlfn.XLOOKUP(Table13[[#This Row],[Work UID]],'MO Store'!$A:$A,'MO Store'!G:G,,0)</f>
        <v>Austin TM</v>
      </c>
      <c r="C301" s="111" t="str">
        <f>_xlfn.XLOOKUP(Table13[[#This Row],[Work UID]],'MO Store'!$A:$A,'MO Store'!B:B,,0)</f>
        <v>Austin</v>
      </c>
      <c r="D301" s="111" t="str">
        <f>_xlfn.XLOOKUP(Table13[[#This Row],[Home UID]],'MO Store'!$A:$A,'MO Store'!C:C,,0)</f>
        <v>OLTORF</v>
      </c>
      <c r="E301" s="111" t="str">
        <f>_xlfn.XLOOKUP(Table13[[#This Row],[Work UID]],'MO Store'!$A:$A,'MO Store'!C:C,,0)</f>
        <v>Buda Town Center</v>
      </c>
      <c r="F301" s="111" t="s">
        <v>1829</v>
      </c>
      <c r="G301" s="111">
        <v>176020</v>
      </c>
      <c r="H301" s="111">
        <v>176039</v>
      </c>
      <c r="I301" s="111" t="s">
        <v>996</v>
      </c>
      <c r="J301" s="111" t="s">
        <v>2179</v>
      </c>
      <c r="K301" s="112">
        <v>46027</v>
      </c>
      <c r="L301" s="84">
        <v>0</v>
      </c>
      <c r="M301" s="70">
        <v>26.54</v>
      </c>
      <c r="N301" s="70">
        <v>0</v>
      </c>
      <c r="O301" s="70">
        <v>0</v>
      </c>
      <c r="P301" s="70">
        <f t="shared" si="17"/>
        <v>26.54</v>
      </c>
      <c r="Q301" s="70">
        <v>0</v>
      </c>
      <c r="R301" s="70">
        <v>0</v>
      </c>
      <c r="S301" s="72">
        <f t="shared" si="18"/>
        <v>0</v>
      </c>
      <c r="T301" s="110">
        <v>8</v>
      </c>
      <c r="U301" s="111">
        <v>7.63</v>
      </c>
      <c r="V301" s="111">
        <v>0</v>
      </c>
      <c r="W301" s="111">
        <v>0</v>
      </c>
      <c r="X301" s="111">
        <f t="shared" si="19"/>
        <v>7.63</v>
      </c>
      <c r="Y301" s="111">
        <v>0</v>
      </c>
      <c r="Z301" s="111">
        <v>0</v>
      </c>
      <c r="AA301" s="113">
        <f t="shared" si="20"/>
        <v>0</v>
      </c>
    </row>
    <row r="302" spans="1:27" ht="15.75" thickBot="1" x14ac:dyDescent="0.3">
      <c r="A302" s="110" t="str">
        <f>_xlfn.XLOOKUP(Table13[[#This Row],[Work UID]],'MO Store'!$A:$A,'MO Store'!F:F,,0)</f>
        <v>No SD</v>
      </c>
      <c r="B302" s="110" t="str">
        <f>_xlfn.XLOOKUP(Table13[[#This Row],[Work UID]],'MO Store'!$A:$A,'MO Store'!G:G,,0)</f>
        <v>Susu Leong</v>
      </c>
      <c r="C302" s="111" t="str">
        <f>_xlfn.XLOOKUP(Table13[[#This Row],[Work UID]],'MO Store'!$A:$A,'MO Store'!B:B,,0)</f>
        <v>Arizona</v>
      </c>
      <c r="D302" s="111" t="str">
        <f>_xlfn.XLOOKUP(Table13[[#This Row],[Home UID]],'MO Store'!$A:$A,'MO Store'!C:C,,0)</f>
        <v>Tucson Speedway</v>
      </c>
      <c r="E302" s="111" t="str">
        <f>_xlfn.XLOOKUP(Table13[[#This Row],[Work UID]],'MO Store'!$A:$A,'MO Store'!C:C,,0)</f>
        <v>Tucson Speedway</v>
      </c>
      <c r="F302" s="111" t="s">
        <v>1830</v>
      </c>
      <c r="G302" s="111">
        <v>155061</v>
      </c>
      <c r="H302" s="111">
        <v>155061</v>
      </c>
      <c r="I302" s="111" t="s">
        <v>908</v>
      </c>
      <c r="J302" s="111" t="s">
        <v>2180</v>
      </c>
      <c r="K302" s="112">
        <v>45950</v>
      </c>
      <c r="L302" s="84">
        <v>19.329999999999998</v>
      </c>
      <c r="M302" s="70">
        <v>19.87</v>
      </c>
      <c r="N302" s="70">
        <v>0</v>
      </c>
      <c r="O302" s="70">
        <v>0</v>
      </c>
      <c r="P302" s="70">
        <f t="shared" si="17"/>
        <v>19.87</v>
      </c>
      <c r="Q302" s="70">
        <v>0</v>
      </c>
      <c r="R302" s="70">
        <v>0</v>
      </c>
      <c r="S302" s="72">
        <f t="shared" si="18"/>
        <v>0</v>
      </c>
      <c r="T302" s="110">
        <v>28.5</v>
      </c>
      <c r="U302" s="111">
        <v>26.480000000000004</v>
      </c>
      <c r="V302" s="111">
        <v>0</v>
      </c>
      <c r="W302" s="111">
        <v>0</v>
      </c>
      <c r="X302" s="111">
        <f t="shared" si="19"/>
        <v>26.480000000000004</v>
      </c>
      <c r="Y302" s="111">
        <v>0</v>
      </c>
      <c r="Z302" s="111">
        <v>0</v>
      </c>
      <c r="AA302" s="113">
        <f t="shared" si="20"/>
        <v>0</v>
      </c>
    </row>
    <row r="303" spans="1:27" ht="15.75" thickBot="1" x14ac:dyDescent="0.3">
      <c r="A303" s="110" t="str">
        <f>_xlfn.XLOOKUP(Table13[[#This Row],[Work UID]],'MO Store'!$A:$A,'MO Store'!F:F,,0)</f>
        <v>No SD</v>
      </c>
      <c r="B303" s="110" t="str">
        <f>_xlfn.XLOOKUP(Table13[[#This Row],[Work UID]],'MO Store'!$A:$A,'MO Store'!G:G,,0)</f>
        <v>Jayme Roraff</v>
      </c>
      <c r="C303" s="111" t="str">
        <f>_xlfn.XLOOKUP(Table13[[#This Row],[Work UID]],'MO Store'!$A:$A,'MO Store'!B:B,,0)</f>
        <v>Wisconsin East</v>
      </c>
      <c r="D303" s="111" t="str">
        <f>_xlfn.XLOOKUP(Table13[[#This Row],[Home UID]],'MO Store'!$A:$A,'MO Store'!C:C,,0)</f>
        <v>Sturgeon Bay</v>
      </c>
      <c r="E303" s="111" t="str">
        <f>_xlfn.XLOOKUP(Table13[[#This Row],[Work UID]],'MO Store'!$A:$A,'MO Store'!C:C,,0)</f>
        <v>Sturgeon Bay</v>
      </c>
      <c r="F303" s="111" t="s">
        <v>1831</v>
      </c>
      <c r="G303" s="111">
        <v>240558</v>
      </c>
      <c r="H303" s="111">
        <v>240558</v>
      </c>
      <c r="I303" s="111" t="s">
        <v>967</v>
      </c>
      <c r="J303" s="111" t="s">
        <v>2181</v>
      </c>
      <c r="K303" s="112">
        <v>45994</v>
      </c>
      <c r="L303" s="84">
        <v>28</v>
      </c>
      <c r="M303" s="70">
        <v>30.38</v>
      </c>
      <c r="N303" s="70">
        <v>0</v>
      </c>
      <c r="O303" s="70">
        <v>0</v>
      </c>
      <c r="P303" s="70">
        <f t="shared" si="17"/>
        <v>30.38</v>
      </c>
      <c r="Q303" s="70">
        <v>0</v>
      </c>
      <c r="R303" s="70">
        <v>0</v>
      </c>
      <c r="S303" s="72">
        <f t="shared" si="18"/>
        <v>0</v>
      </c>
      <c r="T303" s="110">
        <v>39</v>
      </c>
      <c r="U303" s="111">
        <v>34.130000000000003</v>
      </c>
      <c r="V303" s="111">
        <v>0</v>
      </c>
      <c r="W303" s="111">
        <v>0</v>
      </c>
      <c r="X303" s="111">
        <f t="shared" si="19"/>
        <v>34.130000000000003</v>
      </c>
      <c r="Y303" s="111">
        <v>0</v>
      </c>
      <c r="Z303" s="111">
        <v>0</v>
      </c>
      <c r="AA303" s="113">
        <f t="shared" si="20"/>
        <v>0</v>
      </c>
    </row>
    <row r="304" spans="1:27" ht="15.75" thickBot="1" x14ac:dyDescent="0.3">
      <c r="A304" s="110" t="str">
        <f>_xlfn.XLOOKUP(Table13[[#This Row],[Work UID]],'MO Store'!$A:$A,'MO Store'!F:F,,0)</f>
        <v>No SD</v>
      </c>
      <c r="B304" s="110" t="str">
        <f>_xlfn.XLOOKUP(Table13[[#This Row],[Work UID]],'MO Store'!$A:$A,'MO Store'!G:G,,0)</f>
        <v>Susu Leong</v>
      </c>
      <c r="C304" s="111" t="str">
        <f>_xlfn.XLOOKUP(Table13[[#This Row],[Work UID]],'MO Store'!$A:$A,'MO Store'!B:B,,0)</f>
        <v>Arizona</v>
      </c>
      <c r="D304" s="111" t="str">
        <f>_xlfn.XLOOKUP(Table13[[#This Row],[Home UID]],'MO Store'!$A:$A,'MO Store'!C:C,,0)</f>
        <v>MIDVALE PLAZA</v>
      </c>
      <c r="E304" s="111" t="str">
        <f>_xlfn.XLOOKUP(Table13[[#This Row],[Work UID]],'MO Store'!$A:$A,'MO Store'!C:C,,0)</f>
        <v>Old Vail Plaza</v>
      </c>
      <c r="F304" s="111" t="s">
        <v>1832</v>
      </c>
      <c r="G304" s="111">
        <v>216515</v>
      </c>
      <c r="H304" s="111">
        <v>222262</v>
      </c>
      <c r="I304" s="111" t="s">
        <v>875</v>
      </c>
      <c r="J304" s="111" t="s">
        <v>2182</v>
      </c>
      <c r="K304" s="112">
        <v>45918</v>
      </c>
      <c r="L304" s="84">
        <v>0</v>
      </c>
      <c r="M304" s="70">
        <v>30.93</v>
      </c>
      <c r="N304" s="70">
        <v>0</v>
      </c>
      <c r="O304" s="70">
        <v>0</v>
      </c>
      <c r="P304" s="70">
        <f t="shared" si="17"/>
        <v>30.93</v>
      </c>
      <c r="Q304" s="70">
        <v>0</v>
      </c>
      <c r="R304" s="70">
        <v>0</v>
      </c>
      <c r="S304" s="72">
        <f t="shared" si="18"/>
        <v>0</v>
      </c>
      <c r="T304" s="110">
        <v>0</v>
      </c>
      <c r="U304" s="111">
        <v>39.369999999999997</v>
      </c>
      <c r="V304" s="111">
        <v>0</v>
      </c>
      <c r="W304" s="111">
        <v>0</v>
      </c>
      <c r="X304" s="111">
        <f t="shared" si="19"/>
        <v>39.369999999999997</v>
      </c>
      <c r="Y304" s="111">
        <v>0</v>
      </c>
      <c r="Z304" s="111">
        <v>0</v>
      </c>
      <c r="AA304" s="113">
        <f t="shared" si="20"/>
        <v>0</v>
      </c>
    </row>
    <row r="305" spans="1:27" ht="15.75" thickBot="1" x14ac:dyDescent="0.3">
      <c r="A305" s="110" t="str">
        <f>_xlfn.XLOOKUP(Table13[[#This Row],[Work UID]],'MO Store'!$A:$A,'MO Store'!F:F,,0)</f>
        <v>No SD</v>
      </c>
      <c r="B305" s="110" t="str">
        <f>_xlfn.XLOOKUP(Table13[[#This Row],[Work UID]],'MO Store'!$A:$A,'MO Store'!G:G,,0)</f>
        <v>Susu Leong</v>
      </c>
      <c r="C305" s="111" t="str">
        <f>_xlfn.XLOOKUP(Table13[[#This Row],[Work UID]],'MO Store'!$A:$A,'MO Store'!B:B,,0)</f>
        <v>Arizona</v>
      </c>
      <c r="D305" s="111" t="str">
        <f>_xlfn.XLOOKUP(Table13[[#This Row],[Home UID]],'MO Store'!$A:$A,'MO Store'!C:C,,0)</f>
        <v>MIDVALE PLAZA</v>
      </c>
      <c r="E305" s="111" t="str">
        <f>_xlfn.XLOOKUP(Table13[[#This Row],[Work UID]],'MO Store'!$A:$A,'MO Store'!C:C,,0)</f>
        <v>MIDVALE PLAZA</v>
      </c>
      <c r="F305" s="111" t="s">
        <v>1833</v>
      </c>
      <c r="G305" s="111">
        <v>216515</v>
      </c>
      <c r="H305" s="111">
        <v>216515</v>
      </c>
      <c r="I305" s="111" t="s">
        <v>875</v>
      </c>
      <c r="J305" s="111" t="s">
        <v>2182</v>
      </c>
      <c r="K305" s="112">
        <v>45918</v>
      </c>
      <c r="L305" s="84">
        <v>0</v>
      </c>
      <c r="M305" s="70">
        <v>0</v>
      </c>
      <c r="N305" s="70">
        <v>0</v>
      </c>
      <c r="O305" s="70">
        <v>0</v>
      </c>
      <c r="P305" s="70">
        <f t="shared" si="17"/>
        <v>0</v>
      </c>
      <c r="Q305" s="70">
        <v>0</v>
      </c>
      <c r="R305" s="70">
        <v>0</v>
      </c>
      <c r="S305" s="72">
        <f t="shared" si="18"/>
        <v>0</v>
      </c>
      <c r="T305" s="110">
        <v>0</v>
      </c>
      <c r="U305" s="111">
        <v>0</v>
      </c>
      <c r="V305" s="111">
        <v>0</v>
      </c>
      <c r="W305" s="111">
        <v>0</v>
      </c>
      <c r="X305" s="111">
        <f t="shared" si="19"/>
        <v>0</v>
      </c>
      <c r="Y305" s="111">
        <v>0</v>
      </c>
      <c r="Z305" s="111">
        <v>0</v>
      </c>
      <c r="AA305" s="113">
        <f t="shared" si="20"/>
        <v>0</v>
      </c>
    </row>
    <row r="306" spans="1:27" ht="15.75" thickBot="1" x14ac:dyDescent="0.3">
      <c r="A306" s="110" t="str">
        <f>_xlfn.XLOOKUP(Table13[[#This Row],[Work UID]],'MO Store'!$A:$A,'MO Store'!F:F,,0)</f>
        <v>No SD</v>
      </c>
      <c r="B306" s="110" t="str">
        <f>_xlfn.XLOOKUP(Table13[[#This Row],[Work UID]],'MO Store'!$A:$A,'MO Store'!G:G,,0)</f>
        <v>Jayme Roraff</v>
      </c>
      <c r="C306" s="111" t="str">
        <f>_xlfn.XLOOKUP(Table13[[#This Row],[Work UID]],'MO Store'!$A:$A,'MO Store'!B:B,,0)</f>
        <v>Wisconsin West</v>
      </c>
      <c r="D306" s="111" t="str">
        <f>_xlfn.XLOOKUP(Table13[[#This Row],[Home UID]],'MO Store'!$A:$A,'MO Store'!C:C,,0)</f>
        <v>Richland Center</v>
      </c>
      <c r="E306" s="111" t="str">
        <f>_xlfn.XLOOKUP(Table13[[#This Row],[Work UID]],'MO Store'!$A:$A,'MO Store'!C:C,,0)</f>
        <v>Richland Center</v>
      </c>
      <c r="F306" s="111" t="s">
        <v>1834</v>
      </c>
      <c r="G306" s="111">
        <v>240355</v>
      </c>
      <c r="H306" s="111">
        <v>240355</v>
      </c>
      <c r="I306" s="111" t="s">
        <v>801</v>
      </c>
      <c r="J306" s="111" t="s">
        <v>2183</v>
      </c>
      <c r="K306" s="112">
        <v>45831</v>
      </c>
      <c r="L306" s="84">
        <v>0</v>
      </c>
      <c r="M306" s="70">
        <v>34.25</v>
      </c>
      <c r="N306" s="70">
        <v>0</v>
      </c>
      <c r="O306" s="70">
        <v>0</v>
      </c>
      <c r="P306" s="70">
        <f t="shared" si="17"/>
        <v>34.25</v>
      </c>
      <c r="Q306" s="70">
        <v>0</v>
      </c>
      <c r="R306" s="70">
        <v>0</v>
      </c>
      <c r="S306" s="72">
        <f t="shared" si="18"/>
        <v>0</v>
      </c>
      <c r="T306" s="110">
        <v>0</v>
      </c>
      <c r="U306" s="111">
        <v>34.230000000000004</v>
      </c>
      <c r="V306" s="111">
        <v>0</v>
      </c>
      <c r="W306" s="111">
        <v>0</v>
      </c>
      <c r="X306" s="111">
        <f t="shared" si="19"/>
        <v>34.230000000000004</v>
      </c>
      <c r="Y306" s="111">
        <v>0</v>
      </c>
      <c r="Z306" s="111">
        <v>0</v>
      </c>
      <c r="AA306" s="113">
        <f t="shared" si="20"/>
        <v>0</v>
      </c>
    </row>
    <row r="307" spans="1:27" ht="15.75" thickBot="1" x14ac:dyDescent="0.3">
      <c r="A307" s="110" t="str">
        <f>_xlfn.XLOOKUP(Table13[[#This Row],[Work UID]],'MO Store'!$A:$A,'MO Store'!F:F,,0)</f>
        <v>No SD</v>
      </c>
      <c r="B307" s="110" t="str">
        <f>_xlfn.XLOOKUP(Table13[[#This Row],[Work UID]],'MO Store'!$A:$A,'MO Store'!G:G,,0)</f>
        <v>Susu Leong</v>
      </c>
      <c r="C307" s="111" t="str">
        <f>_xlfn.XLOOKUP(Table13[[#This Row],[Work UID]],'MO Store'!$A:$A,'MO Store'!B:B,,0)</f>
        <v>Arizona</v>
      </c>
      <c r="D307" s="111" t="str">
        <f>_xlfn.XLOOKUP(Table13[[#This Row],[Home UID]],'MO Store'!$A:$A,'MO Store'!C:C,,0)</f>
        <v>Nogales - Mariposa Mall</v>
      </c>
      <c r="E307" s="111" t="str">
        <f>_xlfn.XLOOKUP(Table13[[#This Row],[Work UID]],'MO Store'!$A:$A,'MO Store'!C:C,,0)</f>
        <v>Nogales - Mariposa Mall</v>
      </c>
      <c r="F307" s="111" t="s">
        <v>1835</v>
      </c>
      <c r="G307" s="111">
        <v>177961</v>
      </c>
      <c r="H307" s="111">
        <v>177961</v>
      </c>
      <c r="I307" s="111" t="s">
        <v>651</v>
      </c>
      <c r="J307" s="111" t="s">
        <v>2184</v>
      </c>
      <c r="K307" s="112">
        <v>45586</v>
      </c>
      <c r="L307" s="84">
        <v>26</v>
      </c>
      <c r="M307" s="70">
        <v>28.92</v>
      </c>
      <c r="N307" s="70">
        <v>0</v>
      </c>
      <c r="O307" s="70">
        <v>0</v>
      </c>
      <c r="P307" s="70">
        <f t="shared" si="17"/>
        <v>28.92</v>
      </c>
      <c r="Q307" s="70">
        <v>0</v>
      </c>
      <c r="R307" s="70">
        <v>0</v>
      </c>
      <c r="S307" s="72">
        <f t="shared" si="18"/>
        <v>0</v>
      </c>
      <c r="T307" s="110">
        <v>25.75</v>
      </c>
      <c r="U307" s="111">
        <v>20.25</v>
      </c>
      <c r="V307" s="111">
        <v>0</v>
      </c>
      <c r="W307" s="111">
        <v>0</v>
      </c>
      <c r="X307" s="111">
        <f t="shared" si="19"/>
        <v>20.25</v>
      </c>
      <c r="Y307" s="111">
        <v>0</v>
      </c>
      <c r="Z307" s="111">
        <v>0</v>
      </c>
      <c r="AA307" s="113">
        <f t="shared" si="20"/>
        <v>0</v>
      </c>
    </row>
    <row r="308" spans="1:27" ht="15.75" thickBot="1" x14ac:dyDescent="0.3">
      <c r="A308" s="110" t="str">
        <f>_xlfn.XLOOKUP(Table13[[#This Row],[Work UID]],'MO Store'!$A:$A,'MO Store'!F:F,,0)</f>
        <v>Romio Hamdar</v>
      </c>
      <c r="B308" s="110" t="str">
        <f>_xlfn.XLOOKUP(Table13[[#This Row],[Work UID]],'MO Store'!$A:$A,'MO Store'!G:G,,0)</f>
        <v>Suhail Ishaq</v>
      </c>
      <c r="C308" s="111" t="str">
        <f>_xlfn.XLOOKUP(Table13[[#This Row],[Work UID]],'MO Store'!$A:$A,'MO Store'!B:B,,0)</f>
        <v>Houston North East</v>
      </c>
      <c r="D308" s="111" t="str">
        <f>_xlfn.XLOOKUP(Table13[[#This Row],[Home UID]],'MO Store'!$A:$A,'MO Store'!C:C,,0)</f>
        <v>Antoine Town Center</v>
      </c>
      <c r="E308" s="111" t="str">
        <f>_xlfn.XLOOKUP(Table13[[#This Row],[Work UID]],'MO Store'!$A:$A,'MO Store'!C:C,,0)</f>
        <v>Antoine Town Center</v>
      </c>
      <c r="F308" s="111" t="s">
        <v>1836</v>
      </c>
      <c r="G308" s="111">
        <v>209865</v>
      </c>
      <c r="H308" s="111">
        <v>209865</v>
      </c>
      <c r="I308" s="111" t="s">
        <v>342</v>
      </c>
      <c r="J308" s="111" t="s">
        <v>2185</v>
      </c>
      <c r="K308" s="112">
        <v>45250</v>
      </c>
      <c r="L308" s="84">
        <v>33</v>
      </c>
      <c r="M308" s="70">
        <v>23.25</v>
      </c>
      <c r="N308" s="70">
        <v>0</v>
      </c>
      <c r="O308" s="70">
        <v>0</v>
      </c>
      <c r="P308" s="70">
        <f t="shared" si="17"/>
        <v>23.25</v>
      </c>
      <c r="Q308" s="70">
        <v>0</v>
      </c>
      <c r="R308" s="70">
        <v>0</v>
      </c>
      <c r="S308" s="72">
        <f t="shared" si="18"/>
        <v>0</v>
      </c>
      <c r="T308" s="110">
        <v>0</v>
      </c>
      <c r="U308" s="111">
        <v>33.589999999999996</v>
      </c>
      <c r="V308" s="111">
        <v>0</v>
      </c>
      <c r="W308" s="111">
        <v>0</v>
      </c>
      <c r="X308" s="111">
        <f t="shared" si="19"/>
        <v>33.589999999999996</v>
      </c>
      <c r="Y308" s="111">
        <v>0</v>
      </c>
      <c r="Z308" s="111">
        <v>0</v>
      </c>
      <c r="AA308" s="113">
        <f t="shared" si="20"/>
        <v>0</v>
      </c>
    </row>
    <row r="309" spans="1:27" ht="15.75" thickBot="1" x14ac:dyDescent="0.3">
      <c r="A309" s="110" t="str">
        <f>_xlfn.XLOOKUP(Table13[[#This Row],[Work UID]],'MO Store'!$A:$A,'MO Store'!F:F,,0)</f>
        <v>No SD</v>
      </c>
      <c r="B309" s="110" t="str">
        <f>_xlfn.XLOOKUP(Table13[[#This Row],[Work UID]],'MO Store'!$A:$A,'MO Store'!G:G,,0)</f>
        <v>North Carolina Market - No TM</v>
      </c>
      <c r="C309" s="111" t="str">
        <f>_xlfn.XLOOKUP(Table13[[#This Row],[Work UID]],'MO Store'!$A:$A,'MO Store'!B:B,,0)</f>
        <v>North Carolina</v>
      </c>
      <c r="D309" s="111" t="str">
        <f>_xlfn.XLOOKUP(Table13[[#This Row],[Home UID]],'MO Store'!$A:$A,'MO Store'!C:C,,0)</f>
        <v>Reidsville Rd</v>
      </c>
      <c r="E309" s="111" t="str">
        <f>_xlfn.XLOOKUP(Table13[[#This Row],[Work UID]],'MO Store'!$A:$A,'MO Store'!C:C,,0)</f>
        <v>Reidsville Rd</v>
      </c>
      <c r="F309" s="111" t="s">
        <v>1837</v>
      </c>
      <c r="G309" s="111">
        <v>220742</v>
      </c>
      <c r="H309" s="111">
        <v>220742</v>
      </c>
      <c r="I309" s="111" t="s">
        <v>1040</v>
      </c>
      <c r="J309" s="111" t="s">
        <v>2186</v>
      </c>
      <c r="K309" s="112">
        <v>46069</v>
      </c>
      <c r="L309" s="84">
        <v>33</v>
      </c>
      <c r="M309" s="70">
        <v>34.950000000000003</v>
      </c>
      <c r="N309" s="70">
        <v>0</v>
      </c>
      <c r="O309" s="70">
        <v>0</v>
      </c>
      <c r="P309" s="70">
        <f t="shared" si="17"/>
        <v>34.950000000000003</v>
      </c>
      <c r="Q309" s="70">
        <v>0</v>
      </c>
      <c r="R309" s="70">
        <v>0</v>
      </c>
      <c r="S309" s="72">
        <f t="shared" si="18"/>
        <v>0</v>
      </c>
      <c r="T309" s="110">
        <v>33</v>
      </c>
      <c r="U309" s="111">
        <v>34.630000000000003</v>
      </c>
      <c r="V309" s="111">
        <v>0</v>
      </c>
      <c r="W309" s="111">
        <v>0</v>
      </c>
      <c r="X309" s="111">
        <f t="shared" si="19"/>
        <v>34.630000000000003</v>
      </c>
      <c r="Y309" s="111">
        <v>0</v>
      </c>
      <c r="Z309" s="111">
        <v>0</v>
      </c>
      <c r="AA309" s="113">
        <f t="shared" si="20"/>
        <v>0</v>
      </c>
    </row>
    <row r="310" spans="1:27" ht="15.75" thickBot="1" x14ac:dyDescent="0.3">
      <c r="A310" s="110" t="str">
        <f>_xlfn.XLOOKUP(Table13[[#This Row],[Work UID]],'MO Store'!$A:$A,'MO Store'!F:F,,0)</f>
        <v>Romio Hamdar</v>
      </c>
      <c r="B310" s="110" t="str">
        <f>_xlfn.XLOOKUP(Table13[[#This Row],[Work UID]],'MO Store'!$A:$A,'MO Store'!G:G,,0)</f>
        <v>Veronica Ramos</v>
      </c>
      <c r="C310" s="111" t="str">
        <f>_xlfn.XLOOKUP(Table13[[#This Row],[Work UID]],'MO Store'!$A:$A,'MO Store'!B:B,,0)</f>
        <v>San Antonio/Laredo</v>
      </c>
      <c r="D310" s="111" t="str">
        <f>_xlfn.XLOOKUP(Table13[[#This Row],[Home UID]],'MO Store'!$A:$A,'MO Store'!C:C,,0)</f>
        <v>San Pedro</v>
      </c>
      <c r="E310" s="111" t="str">
        <f>_xlfn.XLOOKUP(Table13[[#This Row],[Work UID]],'MO Store'!$A:$A,'MO Store'!C:C,,0)</f>
        <v>San Pedro</v>
      </c>
      <c r="F310" s="111" t="s">
        <v>1838</v>
      </c>
      <c r="G310" s="111">
        <v>215746</v>
      </c>
      <c r="H310" s="111">
        <v>215746</v>
      </c>
      <c r="I310" s="111" t="s">
        <v>1042</v>
      </c>
      <c r="J310" s="111" t="s">
        <v>2187</v>
      </c>
      <c r="K310" s="112">
        <v>46072</v>
      </c>
      <c r="L310" s="84">
        <v>25</v>
      </c>
      <c r="M310" s="70">
        <v>23.61</v>
      </c>
      <c r="N310" s="70">
        <v>0</v>
      </c>
      <c r="O310" s="70">
        <v>0</v>
      </c>
      <c r="P310" s="70">
        <f t="shared" si="17"/>
        <v>23.61</v>
      </c>
      <c r="Q310" s="70">
        <v>0</v>
      </c>
      <c r="R310" s="70">
        <v>0</v>
      </c>
      <c r="S310" s="72">
        <f t="shared" si="18"/>
        <v>0</v>
      </c>
      <c r="T310" s="110">
        <v>27</v>
      </c>
      <c r="U310" s="111">
        <v>26.05</v>
      </c>
      <c r="V310" s="111">
        <v>0</v>
      </c>
      <c r="W310" s="111">
        <v>0</v>
      </c>
      <c r="X310" s="111">
        <f t="shared" si="19"/>
        <v>26.05</v>
      </c>
      <c r="Y310" s="111">
        <v>0</v>
      </c>
      <c r="Z310" s="111">
        <v>0</v>
      </c>
      <c r="AA310" s="113">
        <f t="shared" si="20"/>
        <v>0</v>
      </c>
    </row>
    <row r="311" spans="1:27" ht="15.75" thickBot="1" x14ac:dyDescent="0.3">
      <c r="A311" s="110" t="str">
        <f>_xlfn.XLOOKUP(Table13[[#This Row],[Work UID]],'MO Store'!$A:$A,'MO Store'!F:F,,0)</f>
        <v>Romio Hamdar</v>
      </c>
      <c r="B311" s="110" t="str">
        <f>_xlfn.XLOOKUP(Table13[[#This Row],[Work UID]],'MO Store'!$A:$A,'MO Store'!G:G,,0)</f>
        <v>Suhail Ishaq</v>
      </c>
      <c r="C311" s="111" t="str">
        <f>_xlfn.XLOOKUP(Table13[[#This Row],[Work UID]],'MO Store'!$A:$A,'MO Store'!B:B,,0)</f>
        <v>Houston North East</v>
      </c>
      <c r="D311" s="111" t="str">
        <f>_xlfn.XLOOKUP(Table13[[#This Row],[Home UID]],'MO Store'!$A:$A,'MO Store'!C:C,,0)</f>
        <v>Missouri City</v>
      </c>
      <c r="E311" s="111" t="str">
        <f>_xlfn.XLOOKUP(Table13[[#This Row],[Work UID]],'MO Store'!$A:$A,'MO Store'!C:C,,0)</f>
        <v>Missouri City</v>
      </c>
      <c r="F311" s="111" t="s">
        <v>1839</v>
      </c>
      <c r="G311" s="111">
        <v>174113</v>
      </c>
      <c r="H311" s="111">
        <v>174113</v>
      </c>
      <c r="I311" s="111" t="s">
        <v>936</v>
      </c>
      <c r="J311" s="111" t="s">
        <v>2188</v>
      </c>
      <c r="K311" s="112">
        <v>45974</v>
      </c>
      <c r="L311" s="84">
        <v>0</v>
      </c>
      <c r="M311" s="70">
        <v>12.239999999999998</v>
      </c>
      <c r="N311" s="70">
        <v>0</v>
      </c>
      <c r="O311" s="70">
        <v>0</v>
      </c>
      <c r="P311" s="70">
        <f t="shared" si="17"/>
        <v>12.239999999999998</v>
      </c>
      <c r="Q311" s="70">
        <v>0</v>
      </c>
      <c r="R311" s="70">
        <v>0</v>
      </c>
      <c r="S311" s="72">
        <f t="shared" si="18"/>
        <v>0</v>
      </c>
      <c r="T311" s="110">
        <v>0</v>
      </c>
      <c r="U311" s="111">
        <v>22.45</v>
      </c>
      <c r="V311" s="111">
        <v>0</v>
      </c>
      <c r="W311" s="111">
        <v>0</v>
      </c>
      <c r="X311" s="111">
        <f t="shared" si="19"/>
        <v>22.45</v>
      </c>
      <c r="Y311" s="111">
        <v>0</v>
      </c>
      <c r="Z311" s="111">
        <v>0</v>
      </c>
      <c r="AA311" s="113">
        <f t="shared" si="20"/>
        <v>0</v>
      </c>
    </row>
    <row r="312" spans="1:27" ht="15.75" thickBot="1" x14ac:dyDescent="0.3">
      <c r="A312" s="110" t="str">
        <f>_xlfn.XLOOKUP(Table13[[#This Row],[Work UID]],'MO Store'!$A:$A,'MO Store'!F:F,,0)</f>
        <v>Romio Hamdar</v>
      </c>
      <c r="B312" s="110" t="str">
        <f>_xlfn.XLOOKUP(Table13[[#This Row],[Work UID]],'MO Store'!$A:$A,'MO Store'!G:G,,0)</f>
        <v>Carlos Ayala-Level Up</v>
      </c>
      <c r="C312" s="111" t="str">
        <f>_xlfn.XLOOKUP(Table13[[#This Row],[Work UID]],'MO Store'!$A:$A,'MO Store'!B:B,,0)</f>
        <v>Houston South West</v>
      </c>
      <c r="D312" s="111" t="str">
        <f>_xlfn.XLOOKUP(Table13[[#This Row],[Home UID]],'MO Store'!$A:$A,'MO Store'!C:C,,0)</f>
        <v>Missouri City</v>
      </c>
      <c r="E312" s="111" t="str">
        <f>_xlfn.XLOOKUP(Table13[[#This Row],[Work UID]],'MO Store'!$A:$A,'MO Store'!C:C,,0)</f>
        <v>The Grid</v>
      </c>
      <c r="F312" s="111" t="s">
        <v>1840</v>
      </c>
      <c r="G312" s="111">
        <v>174113</v>
      </c>
      <c r="H312" s="111">
        <v>209858</v>
      </c>
      <c r="I312" s="111" t="s">
        <v>936</v>
      </c>
      <c r="J312" s="111" t="s">
        <v>2188</v>
      </c>
      <c r="K312" s="112">
        <v>45974</v>
      </c>
      <c r="L312" s="84">
        <v>0</v>
      </c>
      <c r="M312" s="70">
        <v>0</v>
      </c>
      <c r="N312" s="70">
        <v>0</v>
      </c>
      <c r="O312" s="70">
        <v>0</v>
      </c>
      <c r="P312" s="70">
        <f t="shared" si="17"/>
        <v>0</v>
      </c>
      <c r="Q312" s="70">
        <v>0</v>
      </c>
      <c r="R312" s="70">
        <v>0</v>
      </c>
      <c r="S312" s="72">
        <f t="shared" si="18"/>
        <v>0</v>
      </c>
      <c r="T312" s="110">
        <v>0</v>
      </c>
      <c r="U312" s="111">
        <v>0</v>
      </c>
      <c r="V312" s="111">
        <v>0</v>
      </c>
      <c r="W312" s="111">
        <v>0</v>
      </c>
      <c r="X312" s="111">
        <f t="shared" si="19"/>
        <v>0</v>
      </c>
      <c r="Y312" s="111">
        <v>0</v>
      </c>
      <c r="Z312" s="111">
        <v>0</v>
      </c>
      <c r="AA312" s="113">
        <f t="shared" si="20"/>
        <v>0</v>
      </c>
    </row>
    <row r="313" spans="1:27" ht="15.75" thickBot="1" x14ac:dyDescent="0.3">
      <c r="A313" s="110" t="str">
        <f>_xlfn.XLOOKUP(Table13[[#This Row],[Work UID]],'MO Store'!$A:$A,'MO Store'!F:F,,0)</f>
        <v>No SD</v>
      </c>
      <c r="B313" s="110" t="str">
        <f>_xlfn.XLOOKUP(Table13[[#This Row],[Work UID]],'MO Store'!$A:$A,'MO Store'!G:G,,0)</f>
        <v>Jayme Roraff</v>
      </c>
      <c r="C313" s="111" t="str">
        <f>_xlfn.XLOOKUP(Table13[[#This Row],[Work UID]],'MO Store'!$A:$A,'MO Store'!B:B,,0)</f>
        <v>Wisconsin East</v>
      </c>
      <c r="D313" s="111" t="str">
        <f>_xlfn.XLOOKUP(Table13[[#This Row],[Home UID]],'MO Store'!$A:$A,'MO Store'!C:C,,0)</f>
        <v>FOND DU LAC</v>
      </c>
      <c r="E313" s="111" t="str">
        <f>_xlfn.XLOOKUP(Table13[[#This Row],[Work UID]],'MO Store'!$A:$A,'MO Store'!C:C,,0)</f>
        <v>FOND DU LAC</v>
      </c>
      <c r="F313" s="111" t="s">
        <v>1841</v>
      </c>
      <c r="G313" s="111">
        <v>211318</v>
      </c>
      <c r="H313" s="111">
        <v>211318</v>
      </c>
      <c r="I313" s="111" t="s">
        <v>874</v>
      </c>
      <c r="J313" s="111" t="s">
        <v>2189</v>
      </c>
      <c r="K313" s="112">
        <v>45917</v>
      </c>
      <c r="L313" s="84">
        <v>34</v>
      </c>
      <c r="M313" s="70">
        <v>28.020000000000003</v>
      </c>
      <c r="N313" s="70">
        <v>0</v>
      </c>
      <c r="O313" s="70">
        <v>0</v>
      </c>
      <c r="P313" s="70">
        <f t="shared" si="17"/>
        <v>28.020000000000003</v>
      </c>
      <c r="Q313" s="70">
        <v>0</v>
      </c>
      <c r="R313" s="70">
        <v>0</v>
      </c>
      <c r="S313" s="72">
        <f t="shared" si="18"/>
        <v>0</v>
      </c>
      <c r="T313" s="110">
        <v>39</v>
      </c>
      <c r="U313" s="111">
        <v>34.15</v>
      </c>
      <c r="V313" s="111">
        <v>0</v>
      </c>
      <c r="W313" s="111">
        <v>0</v>
      </c>
      <c r="X313" s="111">
        <f t="shared" si="19"/>
        <v>34.15</v>
      </c>
      <c r="Y313" s="111">
        <v>0</v>
      </c>
      <c r="Z313" s="111">
        <v>0</v>
      </c>
      <c r="AA313" s="113">
        <f t="shared" si="20"/>
        <v>0</v>
      </c>
    </row>
    <row r="314" spans="1:27" ht="15.75" thickBot="1" x14ac:dyDescent="0.3">
      <c r="A314" s="110" t="str">
        <f>_xlfn.XLOOKUP(Table13[[#This Row],[Work UID]],'MO Store'!$A:$A,'MO Store'!F:F,,0)</f>
        <v>Romio Hamdar</v>
      </c>
      <c r="B314" s="110" t="str">
        <f>_xlfn.XLOOKUP(Table13[[#This Row],[Work UID]],'MO Store'!$A:$A,'MO Store'!G:G,,0)</f>
        <v>Carlos Ayala-Level Up</v>
      </c>
      <c r="C314" s="111" t="str">
        <f>_xlfn.XLOOKUP(Table13[[#This Row],[Work UID]],'MO Store'!$A:$A,'MO Store'!B:B,,0)</f>
        <v>Houston South West</v>
      </c>
      <c r="D314" s="111" t="str">
        <f>_xlfn.XLOOKUP(Table13[[#This Row],[Home UID]],'MO Store'!$A:$A,'MO Store'!C:C,,0)</f>
        <v>The Grid</v>
      </c>
      <c r="E314" s="111" t="str">
        <f>_xlfn.XLOOKUP(Table13[[#This Row],[Work UID]],'MO Store'!$A:$A,'MO Store'!C:C,,0)</f>
        <v>The Grid</v>
      </c>
      <c r="F314" s="111" t="s">
        <v>1842</v>
      </c>
      <c r="G314" s="111">
        <v>209858</v>
      </c>
      <c r="H314" s="111">
        <v>209858</v>
      </c>
      <c r="I314" s="111" t="s">
        <v>1388</v>
      </c>
      <c r="J314" s="111" t="s">
        <v>2190</v>
      </c>
      <c r="K314" s="112">
        <v>45855</v>
      </c>
      <c r="L314" s="84">
        <v>0</v>
      </c>
      <c r="M314" s="70">
        <v>0</v>
      </c>
      <c r="N314" s="70">
        <v>0</v>
      </c>
      <c r="O314" s="70">
        <v>0</v>
      </c>
      <c r="P314" s="70">
        <f t="shared" si="17"/>
        <v>0</v>
      </c>
      <c r="Q314" s="70">
        <v>0</v>
      </c>
      <c r="R314" s="70">
        <v>0</v>
      </c>
      <c r="S314" s="72">
        <f t="shared" si="18"/>
        <v>0</v>
      </c>
      <c r="T314" s="110">
        <v>0</v>
      </c>
      <c r="U314" s="111">
        <v>0</v>
      </c>
      <c r="V314" s="111">
        <v>0</v>
      </c>
      <c r="W314" s="111">
        <v>0</v>
      </c>
      <c r="X314" s="111">
        <f t="shared" si="19"/>
        <v>0</v>
      </c>
      <c r="Y314" s="111">
        <v>0</v>
      </c>
      <c r="Z314" s="111">
        <v>0</v>
      </c>
      <c r="AA314" s="113">
        <f t="shared" si="20"/>
        <v>0</v>
      </c>
    </row>
    <row r="315" spans="1:27" ht="15.75" thickBot="1" x14ac:dyDescent="0.3">
      <c r="A315" s="110" t="str">
        <f>_xlfn.XLOOKUP(Table13[[#This Row],[Work UID]],'MO Store'!$A:$A,'MO Store'!F:F,,0)</f>
        <v>Romio Hamdar</v>
      </c>
      <c r="B315" s="110" t="str">
        <f>_xlfn.XLOOKUP(Table13[[#This Row],[Work UID]],'MO Store'!$A:$A,'MO Store'!G:G,,0)</f>
        <v>Carlos Ayala-Level Up</v>
      </c>
      <c r="C315" s="111" t="str">
        <f>_xlfn.XLOOKUP(Table13[[#This Row],[Work UID]],'MO Store'!$A:$A,'MO Store'!B:B,,0)</f>
        <v>Houston South West</v>
      </c>
      <c r="D315" s="111" t="str">
        <f>_xlfn.XLOOKUP(Table13[[#This Row],[Home UID]],'MO Store'!$A:$A,'MO Store'!C:C,,0)</f>
        <v>Bellaire (Hong Kong Mall)</v>
      </c>
      <c r="E315" s="111" t="str">
        <f>_xlfn.XLOOKUP(Table13[[#This Row],[Work UID]],'MO Store'!$A:$A,'MO Store'!C:C,,0)</f>
        <v>Bellaire (Hong Kong Mall)</v>
      </c>
      <c r="F315" s="111" t="s">
        <v>1843</v>
      </c>
      <c r="G315" s="111">
        <v>209866</v>
      </c>
      <c r="H315" s="111">
        <v>209866</v>
      </c>
      <c r="I315" s="111" t="s">
        <v>585</v>
      </c>
      <c r="J315" s="111" t="s">
        <v>2191</v>
      </c>
      <c r="K315" s="112">
        <v>45498</v>
      </c>
      <c r="L315" s="84">
        <v>16</v>
      </c>
      <c r="M315" s="70">
        <v>15.780000000000001</v>
      </c>
      <c r="N315" s="70">
        <v>0</v>
      </c>
      <c r="O315" s="70">
        <v>0</v>
      </c>
      <c r="P315" s="70">
        <f t="shared" si="17"/>
        <v>15.780000000000001</v>
      </c>
      <c r="Q315" s="70">
        <v>0</v>
      </c>
      <c r="R315" s="70">
        <v>0</v>
      </c>
      <c r="S315" s="72">
        <f t="shared" si="18"/>
        <v>0</v>
      </c>
      <c r="T315" s="110">
        <v>24</v>
      </c>
      <c r="U315" s="111">
        <v>23.4</v>
      </c>
      <c r="V315" s="111">
        <v>0</v>
      </c>
      <c r="W315" s="111">
        <v>0</v>
      </c>
      <c r="X315" s="111">
        <f t="shared" si="19"/>
        <v>23.4</v>
      </c>
      <c r="Y315" s="111">
        <v>0</v>
      </c>
      <c r="Z315" s="111">
        <v>0</v>
      </c>
      <c r="AA315" s="113">
        <f t="shared" si="20"/>
        <v>0</v>
      </c>
    </row>
    <row r="316" spans="1:27" ht="15.75" thickBot="1" x14ac:dyDescent="0.3">
      <c r="A316" s="110" t="str">
        <f>_xlfn.XLOOKUP(Table13[[#This Row],[Work UID]],'MO Store'!$A:$A,'MO Store'!F:F,,0)</f>
        <v>No SD</v>
      </c>
      <c r="B316" s="110" t="str">
        <f>_xlfn.XLOOKUP(Table13[[#This Row],[Work UID]],'MO Store'!$A:$A,'MO Store'!G:G,,0)</f>
        <v>Susu Leong</v>
      </c>
      <c r="C316" s="111" t="str">
        <f>_xlfn.XLOOKUP(Table13[[#This Row],[Work UID]],'MO Store'!$A:$A,'MO Store'!B:B,,0)</f>
        <v>Arizona</v>
      </c>
      <c r="D316" s="111" t="str">
        <f>_xlfn.XLOOKUP(Table13[[#This Row],[Home UID]],'MO Store'!$A:$A,'MO Store'!C:C,,0)</f>
        <v>Bethany Home</v>
      </c>
      <c r="E316" s="111" t="str">
        <f>_xlfn.XLOOKUP(Table13[[#This Row],[Work UID]],'MO Store'!$A:$A,'MO Store'!C:C,,0)</f>
        <v>Bethany Home</v>
      </c>
      <c r="F316" s="111" t="s">
        <v>1844</v>
      </c>
      <c r="G316" s="111">
        <v>216514</v>
      </c>
      <c r="H316" s="111">
        <v>216514</v>
      </c>
      <c r="I316" s="111" t="s">
        <v>656</v>
      </c>
      <c r="J316" s="111" t="s">
        <v>2192</v>
      </c>
      <c r="K316" s="112">
        <v>45596</v>
      </c>
      <c r="L316" s="84">
        <v>30</v>
      </c>
      <c r="M316" s="70">
        <v>10.87</v>
      </c>
      <c r="N316" s="70">
        <v>0</v>
      </c>
      <c r="O316" s="70">
        <v>0</v>
      </c>
      <c r="P316" s="70">
        <f t="shared" si="17"/>
        <v>10.87</v>
      </c>
      <c r="Q316" s="70">
        <v>0</v>
      </c>
      <c r="R316" s="70">
        <v>0</v>
      </c>
      <c r="S316" s="72">
        <f t="shared" si="18"/>
        <v>0</v>
      </c>
      <c r="T316" s="110">
        <v>0</v>
      </c>
      <c r="U316" s="111">
        <v>19.22</v>
      </c>
      <c r="V316" s="111">
        <v>0</v>
      </c>
      <c r="W316" s="111">
        <v>0</v>
      </c>
      <c r="X316" s="111">
        <f t="shared" si="19"/>
        <v>19.22</v>
      </c>
      <c r="Y316" s="111">
        <v>0</v>
      </c>
      <c r="Z316" s="111">
        <v>0</v>
      </c>
      <c r="AA316" s="113">
        <f t="shared" si="20"/>
        <v>0</v>
      </c>
    </row>
    <row r="317" spans="1:27" ht="15.75" thickBot="1" x14ac:dyDescent="0.3">
      <c r="A317" s="110" t="str">
        <f>_xlfn.XLOOKUP(Table13[[#This Row],[Work UID]],'MO Store'!$A:$A,'MO Store'!F:F,,0)</f>
        <v>No SD</v>
      </c>
      <c r="B317" s="110" t="str">
        <f>_xlfn.XLOOKUP(Table13[[#This Row],[Work UID]],'MO Store'!$A:$A,'MO Store'!G:G,,0)</f>
        <v>Jayme Roraff</v>
      </c>
      <c r="C317" s="111" t="str">
        <f>_xlfn.XLOOKUP(Table13[[#This Row],[Work UID]],'MO Store'!$A:$A,'MO Store'!B:B,,0)</f>
        <v>Wisconsin West</v>
      </c>
      <c r="D317" s="111" t="str">
        <f>_xlfn.XLOOKUP(Table13[[#This Row],[Home UID]],'MO Store'!$A:$A,'MO Store'!C:C,,0)</f>
        <v>Onalaska</v>
      </c>
      <c r="E317" s="111" t="str">
        <f>_xlfn.XLOOKUP(Table13[[#This Row],[Work UID]],'MO Store'!$A:$A,'MO Store'!C:C,,0)</f>
        <v>Onalaska</v>
      </c>
      <c r="F317" s="111" t="s">
        <v>1845</v>
      </c>
      <c r="G317" s="111">
        <v>180225</v>
      </c>
      <c r="H317" s="111">
        <v>180225</v>
      </c>
      <c r="I317" s="111" t="s">
        <v>1030</v>
      </c>
      <c r="J317" s="111" t="s">
        <v>2193</v>
      </c>
      <c r="K317" s="112">
        <v>46057</v>
      </c>
      <c r="L317" s="84">
        <v>28</v>
      </c>
      <c r="M317" s="70">
        <v>20.450000000000003</v>
      </c>
      <c r="N317" s="70">
        <v>0</v>
      </c>
      <c r="O317" s="70">
        <v>0</v>
      </c>
      <c r="P317" s="70">
        <f t="shared" si="17"/>
        <v>20.450000000000003</v>
      </c>
      <c r="Q317" s="70">
        <v>0</v>
      </c>
      <c r="R317" s="70">
        <v>0</v>
      </c>
      <c r="S317" s="72">
        <f t="shared" si="18"/>
        <v>0</v>
      </c>
      <c r="T317" s="110">
        <v>35</v>
      </c>
      <c r="U317" s="111">
        <v>29.65</v>
      </c>
      <c r="V317" s="111">
        <v>0</v>
      </c>
      <c r="W317" s="111">
        <v>0</v>
      </c>
      <c r="X317" s="111">
        <f t="shared" si="19"/>
        <v>29.65</v>
      </c>
      <c r="Y317" s="111">
        <v>0</v>
      </c>
      <c r="Z317" s="111">
        <v>0</v>
      </c>
      <c r="AA317" s="113">
        <f t="shared" si="20"/>
        <v>0</v>
      </c>
    </row>
    <row r="318" spans="1:27" ht="15.75" thickBot="1" x14ac:dyDescent="0.3">
      <c r="A318" s="110" t="str">
        <f>_xlfn.XLOOKUP(Table13[[#This Row],[Work UID]],'MO Store'!$A:$A,'MO Store'!F:F,,0)</f>
        <v>No SD</v>
      </c>
      <c r="B318" s="110" t="str">
        <f>_xlfn.XLOOKUP(Table13[[#This Row],[Work UID]],'MO Store'!$A:$A,'MO Store'!G:G,,0)</f>
        <v>Jayme Roraff</v>
      </c>
      <c r="C318" s="111" t="str">
        <f>_xlfn.XLOOKUP(Table13[[#This Row],[Work UID]],'MO Store'!$A:$A,'MO Store'!B:B,,0)</f>
        <v>Wisconsin East</v>
      </c>
      <c r="D318" s="111" t="str">
        <f>_xlfn.XLOOKUP(Table13[[#This Row],[Home UID]],'MO Store'!$A:$A,'MO Store'!C:C,,0)</f>
        <v>Sturgeon Bay</v>
      </c>
      <c r="E318" s="111" t="str">
        <f>_xlfn.XLOOKUP(Table13[[#This Row],[Work UID]],'MO Store'!$A:$A,'MO Store'!C:C,,0)</f>
        <v>Sturgeon Bay</v>
      </c>
      <c r="F318" s="111" t="s">
        <v>1846</v>
      </c>
      <c r="G318" s="111">
        <v>240558</v>
      </c>
      <c r="H318" s="111">
        <v>240558</v>
      </c>
      <c r="I318" s="111" t="s">
        <v>990</v>
      </c>
      <c r="J318" s="111" t="s">
        <v>2194</v>
      </c>
      <c r="K318" s="112">
        <v>46015</v>
      </c>
      <c r="L318" s="84">
        <v>0</v>
      </c>
      <c r="M318" s="70">
        <v>0</v>
      </c>
      <c r="N318" s="70">
        <v>0</v>
      </c>
      <c r="O318" s="70">
        <v>0</v>
      </c>
      <c r="P318" s="70">
        <f t="shared" si="17"/>
        <v>0</v>
      </c>
      <c r="Q318" s="70">
        <v>0</v>
      </c>
      <c r="R318" s="70">
        <v>0</v>
      </c>
      <c r="S318" s="72">
        <f t="shared" si="18"/>
        <v>0</v>
      </c>
      <c r="T318" s="110">
        <v>0</v>
      </c>
      <c r="U318" s="111">
        <v>0</v>
      </c>
      <c r="V318" s="111">
        <v>0</v>
      </c>
      <c r="W318" s="111">
        <v>0</v>
      </c>
      <c r="X318" s="111">
        <f t="shared" si="19"/>
        <v>0</v>
      </c>
      <c r="Y318" s="111">
        <v>0</v>
      </c>
      <c r="Z318" s="111">
        <v>0</v>
      </c>
      <c r="AA318" s="113">
        <f t="shared" si="20"/>
        <v>0</v>
      </c>
    </row>
    <row r="319" spans="1:27" ht="15.75" thickBot="1" x14ac:dyDescent="0.3">
      <c r="A319" s="110" t="str">
        <f>_xlfn.XLOOKUP(Table13[[#This Row],[Work UID]],'MO Store'!$A:$A,'MO Store'!F:F,,0)</f>
        <v>Romio Hamdar</v>
      </c>
      <c r="B319" s="110" t="str">
        <f>_xlfn.XLOOKUP(Table13[[#This Row],[Work UID]],'MO Store'!$A:$A,'MO Store'!G:G,,0)</f>
        <v>Suhail Ishaq</v>
      </c>
      <c r="C319" s="111" t="str">
        <f>_xlfn.XLOOKUP(Table13[[#This Row],[Work UID]],'MO Store'!$A:$A,'MO Store'!B:B,,0)</f>
        <v>Houston North East</v>
      </c>
      <c r="D319" s="111" t="str">
        <f>_xlfn.XLOOKUP(Table13[[#This Row],[Home UID]],'MO Store'!$A:$A,'MO Store'!C:C,,0)</f>
        <v>Missouri City</v>
      </c>
      <c r="E319" s="111" t="str">
        <f>_xlfn.XLOOKUP(Table13[[#This Row],[Work UID]],'MO Store'!$A:$A,'MO Store'!C:C,,0)</f>
        <v>Missouri City</v>
      </c>
      <c r="F319" s="111" t="s">
        <v>1847</v>
      </c>
      <c r="G319" s="111">
        <v>174113</v>
      </c>
      <c r="H319" s="111">
        <v>174113</v>
      </c>
      <c r="I319" s="111" t="s">
        <v>918</v>
      </c>
      <c r="J319" s="111" t="s">
        <v>2195</v>
      </c>
      <c r="K319" s="112">
        <v>45964</v>
      </c>
      <c r="L319" s="84">
        <v>0</v>
      </c>
      <c r="M319" s="70">
        <v>0</v>
      </c>
      <c r="N319" s="70">
        <v>0</v>
      </c>
      <c r="O319" s="70">
        <v>0</v>
      </c>
      <c r="P319" s="70">
        <f t="shared" si="17"/>
        <v>0</v>
      </c>
      <c r="Q319" s="70">
        <v>0</v>
      </c>
      <c r="R319" s="70">
        <v>0</v>
      </c>
      <c r="S319" s="72">
        <f t="shared" si="18"/>
        <v>0</v>
      </c>
      <c r="T319" s="110">
        <v>0</v>
      </c>
      <c r="U319" s="111">
        <v>6.62</v>
      </c>
      <c r="V319" s="111">
        <v>0</v>
      </c>
      <c r="W319" s="111">
        <v>0</v>
      </c>
      <c r="X319" s="111">
        <f t="shared" si="19"/>
        <v>6.62</v>
      </c>
      <c r="Y319" s="111">
        <v>0</v>
      </c>
      <c r="Z319" s="111">
        <v>0</v>
      </c>
      <c r="AA319" s="113">
        <f t="shared" si="20"/>
        <v>0</v>
      </c>
    </row>
    <row r="320" spans="1:27" ht="15.75" thickBot="1" x14ac:dyDescent="0.3">
      <c r="A320" s="110" t="str">
        <f>_xlfn.XLOOKUP(Table13[[#This Row],[Work UID]],'MO Store'!$A:$A,'MO Store'!F:F,,0)</f>
        <v>Romio Hamdar</v>
      </c>
      <c r="B320" s="110" t="str">
        <f>_xlfn.XLOOKUP(Table13[[#This Row],[Work UID]],'MO Store'!$A:$A,'MO Store'!G:G,,0)</f>
        <v>Veronica Ramos</v>
      </c>
      <c r="C320" s="111" t="str">
        <f>_xlfn.XLOOKUP(Table13[[#This Row],[Work UID]],'MO Store'!$A:$A,'MO Store'!B:B,,0)</f>
        <v>San Antonio/Laredo</v>
      </c>
      <c r="D320" s="111" t="str">
        <f>_xlfn.XLOOKUP(Table13[[#This Row],[Home UID]],'MO Store'!$A:$A,'MO Store'!C:C,,0)</f>
        <v>Uvalde</v>
      </c>
      <c r="E320" s="111" t="str">
        <f>_xlfn.XLOOKUP(Table13[[#This Row],[Work UID]],'MO Store'!$A:$A,'MO Store'!C:C,,0)</f>
        <v>Uvalde</v>
      </c>
      <c r="F320" s="111" t="s">
        <v>1848</v>
      </c>
      <c r="G320" s="111">
        <v>215747</v>
      </c>
      <c r="H320" s="111">
        <v>215747</v>
      </c>
      <c r="I320" s="111" t="s">
        <v>862</v>
      </c>
      <c r="J320" s="111" t="s">
        <v>2196</v>
      </c>
      <c r="K320" s="112">
        <v>45897</v>
      </c>
      <c r="L320" s="84">
        <v>43</v>
      </c>
      <c r="M320" s="70">
        <v>37.519999999999996</v>
      </c>
      <c r="N320" s="70">
        <v>0</v>
      </c>
      <c r="O320" s="70">
        <v>0</v>
      </c>
      <c r="P320" s="70">
        <f t="shared" si="17"/>
        <v>37.519999999999996</v>
      </c>
      <c r="Q320" s="70">
        <v>0</v>
      </c>
      <c r="R320" s="70">
        <v>0</v>
      </c>
      <c r="S320" s="72">
        <f t="shared" si="18"/>
        <v>0</v>
      </c>
      <c r="T320" s="110">
        <v>44</v>
      </c>
      <c r="U320" s="111">
        <v>14.38</v>
      </c>
      <c r="V320" s="111">
        <v>0</v>
      </c>
      <c r="W320" s="111">
        <v>0</v>
      </c>
      <c r="X320" s="111">
        <f t="shared" si="19"/>
        <v>14.38</v>
      </c>
      <c r="Y320" s="111">
        <v>0</v>
      </c>
      <c r="Z320" s="111">
        <v>0</v>
      </c>
      <c r="AA320" s="113">
        <f t="shared" si="20"/>
        <v>0</v>
      </c>
    </row>
    <row r="321" spans="1:27" ht="15.75" thickBot="1" x14ac:dyDescent="0.3">
      <c r="A321" s="110" t="str">
        <f>_xlfn.XLOOKUP(Table13[[#This Row],[Work UID]],'MO Store'!$A:$A,'MO Store'!F:F,,0)</f>
        <v>Romio Hamdar</v>
      </c>
      <c r="B321" s="110" t="str">
        <f>_xlfn.XLOOKUP(Table13[[#This Row],[Work UID]],'MO Store'!$A:$A,'MO Store'!G:G,,0)</f>
        <v>Veronica Ramos</v>
      </c>
      <c r="C321" s="111" t="str">
        <f>_xlfn.XLOOKUP(Table13[[#This Row],[Work UID]],'MO Store'!$A:$A,'MO Store'!B:B,,0)</f>
        <v>San Antonio/Laredo</v>
      </c>
      <c r="D321" s="111" t="str">
        <f>_xlfn.XLOOKUP(Table13[[#This Row],[Home UID]],'MO Store'!$A:$A,'MO Store'!C:C,,0)</f>
        <v>DEL RIO</v>
      </c>
      <c r="E321" s="111" t="str">
        <f>_xlfn.XLOOKUP(Table13[[#This Row],[Work UID]],'MO Store'!$A:$A,'MO Store'!C:C,,0)</f>
        <v>DEL RIO</v>
      </c>
      <c r="F321" s="111" t="s">
        <v>1849</v>
      </c>
      <c r="G321" s="111">
        <v>207754</v>
      </c>
      <c r="H321" s="111">
        <v>207754</v>
      </c>
      <c r="I321" s="111" t="s">
        <v>836</v>
      </c>
      <c r="J321" s="111" t="s">
        <v>2197</v>
      </c>
      <c r="K321" s="112">
        <v>45855</v>
      </c>
      <c r="L321" s="84">
        <v>40</v>
      </c>
      <c r="M321" s="70">
        <v>36.28</v>
      </c>
      <c r="N321" s="70">
        <v>0</v>
      </c>
      <c r="O321" s="70">
        <v>0</v>
      </c>
      <c r="P321" s="70">
        <f t="shared" si="17"/>
        <v>36.28</v>
      </c>
      <c r="Q321" s="70">
        <v>0</v>
      </c>
      <c r="R321" s="70">
        <v>0</v>
      </c>
      <c r="S321" s="72">
        <f t="shared" si="18"/>
        <v>0</v>
      </c>
      <c r="T321" s="110">
        <v>41</v>
      </c>
      <c r="U321" s="111">
        <v>23.3</v>
      </c>
      <c r="V321" s="111">
        <v>0</v>
      </c>
      <c r="W321" s="111">
        <v>0</v>
      </c>
      <c r="X321" s="111">
        <f t="shared" si="19"/>
        <v>23.3</v>
      </c>
      <c r="Y321" s="111">
        <v>0</v>
      </c>
      <c r="Z321" s="111">
        <v>0</v>
      </c>
      <c r="AA321" s="113">
        <f t="shared" si="20"/>
        <v>0</v>
      </c>
    </row>
    <row r="322" spans="1:27" ht="15.75" thickBot="1" x14ac:dyDescent="0.3">
      <c r="A322" s="110" t="str">
        <f>_xlfn.XLOOKUP(Table13[[#This Row],[Work UID]],'MO Store'!$A:$A,'MO Store'!F:F,,0)</f>
        <v>Romio Hamdar</v>
      </c>
      <c r="B322" s="110" t="str">
        <f>_xlfn.XLOOKUP(Table13[[#This Row],[Work UID]],'MO Store'!$A:$A,'MO Store'!G:G,,0)</f>
        <v>Carlos Ayala-Level Up</v>
      </c>
      <c r="C322" s="111" t="str">
        <f>_xlfn.XLOOKUP(Table13[[#This Row],[Work UID]],'MO Store'!$A:$A,'MO Store'!B:B,,0)</f>
        <v>Houston South West</v>
      </c>
      <c r="D322" s="111" t="str">
        <f>_xlfn.XLOOKUP(Table13[[#This Row],[Home UID]],'MO Store'!$A:$A,'MO Store'!C:C,,0)</f>
        <v>Bellaire (Hong Kong Mall)</v>
      </c>
      <c r="E322" s="111" t="str">
        <f>_xlfn.XLOOKUP(Table13[[#This Row],[Work UID]],'MO Store'!$A:$A,'MO Store'!C:C,,0)</f>
        <v>Bellaire (Hong Kong Mall)</v>
      </c>
      <c r="F322" s="111" t="s">
        <v>1850</v>
      </c>
      <c r="G322" s="111">
        <v>209866</v>
      </c>
      <c r="H322" s="111">
        <v>209866</v>
      </c>
      <c r="I322" s="111" t="s">
        <v>1106</v>
      </c>
      <c r="J322" s="111" t="s">
        <v>2198</v>
      </c>
      <c r="K322" s="112">
        <v>46069</v>
      </c>
      <c r="L322" s="84">
        <v>16</v>
      </c>
      <c r="M322" s="70">
        <v>0</v>
      </c>
      <c r="N322" s="70">
        <v>0</v>
      </c>
      <c r="O322" s="70">
        <v>0</v>
      </c>
      <c r="P322" s="70">
        <f t="shared" si="17"/>
        <v>0</v>
      </c>
      <c r="Q322" s="70">
        <v>0</v>
      </c>
      <c r="R322" s="70">
        <v>0</v>
      </c>
      <c r="S322" s="72">
        <f t="shared" si="18"/>
        <v>0</v>
      </c>
      <c r="T322" s="110">
        <v>16</v>
      </c>
      <c r="U322" s="111">
        <v>0</v>
      </c>
      <c r="V322" s="111">
        <v>0</v>
      </c>
      <c r="W322" s="111">
        <v>0</v>
      </c>
      <c r="X322" s="111">
        <f t="shared" si="19"/>
        <v>0</v>
      </c>
      <c r="Y322" s="111">
        <v>0</v>
      </c>
      <c r="Z322" s="111">
        <v>0</v>
      </c>
      <c r="AA322" s="113">
        <f t="shared" si="20"/>
        <v>0</v>
      </c>
    </row>
    <row r="323" spans="1:27" ht="15.75" thickBot="1" x14ac:dyDescent="0.3">
      <c r="A323" s="110" t="str">
        <f>_xlfn.XLOOKUP(Table13[[#This Row],[Work UID]],'MO Store'!$A:$A,'MO Store'!F:F,,0)</f>
        <v>Romio Hamdar</v>
      </c>
      <c r="B323" s="110" t="str">
        <f>_xlfn.XLOOKUP(Table13[[#This Row],[Work UID]],'MO Store'!$A:$A,'MO Store'!G:G,,0)</f>
        <v>Carlos Ayala-Level Up</v>
      </c>
      <c r="C323" s="111" t="str">
        <f>_xlfn.XLOOKUP(Table13[[#This Row],[Work UID]],'MO Store'!$A:$A,'MO Store'!B:B,,0)</f>
        <v>Houston South West</v>
      </c>
      <c r="D323" s="111" t="str">
        <f>_xlfn.XLOOKUP(Table13[[#This Row],[Home UID]],'MO Store'!$A:$A,'MO Store'!C:C,,0)</f>
        <v>Bellaire (Hong Kong Mall)</v>
      </c>
      <c r="E323" s="111" t="str">
        <f>_xlfn.XLOOKUP(Table13[[#This Row],[Work UID]],'MO Store'!$A:$A,'MO Store'!C:C,,0)</f>
        <v>Westheimer Tanglewilde</v>
      </c>
      <c r="F323" s="111" t="s">
        <v>1851</v>
      </c>
      <c r="G323" s="111">
        <v>209866</v>
      </c>
      <c r="H323" s="111">
        <v>209864</v>
      </c>
      <c r="I323" s="111" t="s">
        <v>1106</v>
      </c>
      <c r="J323" s="111" t="s">
        <v>2198</v>
      </c>
      <c r="K323" s="112">
        <v>46069</v>
      </c>
      <c r="L323" s="84">
        <v>0</v>
      </c>
      <c r="M323" s="70">
        <v>0</v>
      </c>
      <c r="N323" s="70">
        <v>0</v>
      </c>
      <c r="O323" s="70">
        <v>0</v>
      </c>
      <c r="P323" s="70">
        <f t="shared" si="17"/>
        <v>0</v>
      </c>
      <c r="Q323" s="70">
        <v>0</v>
      </c>
      <c r="R323" s="70">
        <v>0</v>
      </c>
      <c r="S323" s="72">
        <f t="shared" si="18"/>
        <v>0</v>
      </c>
      <c r="T323" s="110">
        <v>8</v>
      </c>
      <c r="U323" s="111">
        <v>22.22</v>
      </c>
      <c r="V323" s="111">
        <v>0</v>
      </c>
      <c r="W323" s="111">
        <v>0</v>
      </c>
      <c r="X323" s="111">
        <f t="shared" si="19"/>
        <v>22.22</v>
      </c>
      <c r="Y323" s="111">
        <v>0</v>
      </c>
      <c r="Z323" s="111">
        <v>0</v>
      </c>
      <c r="AA323" s="113">
        <f t="shared" si="20"/>
        <v>0</v>
      </c>
    </row>
    <row r="324" spans="1:27" ht="15.75" thickBot="1" x14ac:dyDescent="0.3">
      <c r="A324" s="110" t="str">
        <f>_xlfn.XLOOKUP(Table13[[#This Row],[Work UID]],'MO Store'!$A:$A,'MO Store'!F:F,,0)</f>
        <v>Romio Hamdar</v>
      </c>
      <c r="B324" s="110" t="str">
        <f>_xlfn.XLOOKUP(Table13[[#This Row],[Work UID]],'MO Store'!$A:$A,'MO Store'!G:G,,0)</f>
        <v>Carlos Ayala-Level Up</v>
      </c>
      <c r="C324" s="111" t="str">
        <f>_xlfn.XLOOKUP(Table13[[#This Row],[Work UID]],'MO Store'!$A:$A,'MO Store'!B:B,,0)</f>
        <v>Houston South West</v>
      </c>
      <c r="D324" s="111" t="str">
        <f>_xlfn.XLOOKUP(Table13[[#This Row],[Home UID]],'MO Store'!$A:$A,'MO Store'!C:C,,0)</f>
        <v>Bellaire (Hong Kong Mall)</v>
      </c>
      <c r="E324" s="111" t="str">
        <f>_xlfn.XLOOKUP(Table13[[#This Row],[Work UID]],'MO Store'!$A:$A,'MO Store'!C:C,,0)</f>
        <v>Presidio</v>
      </c>
      <c r="F324" s="111" t="s">
        <v>1852</v>
      </c>
      <c r="G324" s="111">
        <v>209866</v>
      </c>
      <c r="H324" s="111">
        <v>211049</v>
      </c>
      <c r="I324" s="111" t="s">
        <v>1106</v>
      </c>
      <c r="J324" s="111" t="s">
        <v>2198</v>
      </c>
      <c r="K324" s="112">
        <v>46069</v>
      </c>
      <c r="L324" s="84">
        <v>0</v>
      </c>
      <c r="M324" s="70">
        <v>26.14</v>
      </c>
      <c r="N324" s="70">
        <v>0</v>
      </c>
      <c r="O324" s="70">
        <v>0</v>
      </c>
      <c r="P324" s="70">
        <f t="shared" si="17"/>
        <v>26.14</v>
      </c>
      <c r="Q324" s="70">
        <v>0</v>
      </c>
      <c r="R324" s="70">
        <v>0</v>
      </c>
      <c r="S324" s="72">
        <f t="shared" si="18"/>
        <v>0</v>
      </c>
      <c r="T324" s="110">
        <v>16</v>
      </c>
      <c r="U324" s="111">
        <v>10.02</v>
      </c>
      <c r="V324" s="111">
        <v>0</v>
      </c>
      <c r="W324" s="111">
        <v>0</v>
      </c>
      <c r="X324" s="111">
        <f t="shared" si="19"/>
        <v>10.02</v>
      </c>
      <c r="Y324" s="111">
        <v>0</v>
      </c>
      <c r="Z324" s="111">
        <v>0</v>
      </c>
      <c r="AA324" s="113">
        <f t="shared" si="20"/>
        <v>0</v>
      </c>
    </row>
    <row r="325" spans="1:27" ht="15.75" thickBot="1" x14ac:dyDescent="0.3">
      <c r="A325" s="110" t="str">
        <f>_xlfn.XLOOKUP(Table13[[#This Row],[Work UID]],'MO Store'!$A:$A,'MO Store'!F:F,,0)</f>
        <v>Romio Hamdar</v>
      </c>
      <c r="B325" s="110" t="str">
        <f>_xlfn.XLOOKUP(Table13[[#This Row],[Work UID]],'MO Store'!$A:$A,'MO Store'!G:G,,0)</f>
        <v>Isreal Gomez- Level Up</v>
      </c>
      <c r="C325" s="111" t="str">
        <f>_xlfn.XLOOKUP(Table13[[#This Row],[Work UID]],'MO Store'!$A:$A,'MO Store'!B:B,,0)</f>
        <v>Houston East</v>
      </c>
      <c r="D325" s="111" t="str">
        <f>_xlfn.XLOOKUP(Table13[[#This Row],[Home UID]],'MO Store'!$A:$A,'MO Store'!C:C,,0)</f>
        <v>Fairmont Pkwy</v>
      </c>
      <c r="E325" s="111" t="str">
        <f>_xlfn.XLOOKUP(Table13[[#This Row],[Work UID]],'MO Store'!$A:$A,'MO Store'!C:C,,0)</f>
        <v>Fairmont Pkwy</v>
      </c>
      <c r="F325" s="111" t="s">
        <v>1853</v>
      </c>
      <c r="G325" s="111">
        <v>209869</v>
      </c>
      <c r="H325" s="111">
        <v>209869</v>
      </c>
      <c r="I325" s="111" t="s">
        <v>727</v>
      </c>
      <c r="J325" s="111" t="s">
        <v>2199</v>
      </c>
      <c r="K325" s="112">
        <v>45708</v>
      </c>
      <c r="L325" s="84">
        <v>52.75</v>
      </c>
      <c r="M325" s="70">
        <v>40</v>
      </c>
      <c r="N325" s="70">
        <v>8.6999999999999993</v>
      </c>
      <c r="O325" s="70">
        <v>0</v>
      </c>
      <c r="P325" s="70">
        <f t="shared" si="17"/>
        <v>48.7</v>
      </c>
      <c r="Q325" s="70">
        <v>0</v>
      </c>
      <c r="R325" s="70">
        <v>0</v>
      </c>
      <c r="S325" s="72">
        <f t="shared" si="18"/>
        <v>0</v>
      </c>
      <c r="T325" s="110">
        <v>0</v>
      </c>
      <c r="U325" s="111">
        <v>40</v>
      </c>
      <c r="V325" s="111">
        <v>7.69</v>
      </c>
      <c r="W325" s="111">
        <v>0</v>
      </c>
      <c r="X325" s="111">
        <f t="shared" si="19"/>
        <v>47.69</v>
      </c>
      <c r="Y325" s="111">
        <v>0</v>
      </c>
      <c r="Z325" s="111">
        <v>0</v>
      </c>
      <c r="AA325" s="113">
        <f t="shared" si="20"/>
        <v>0</v>
      </c>
    </row>
    <row r="326" spans="1:27" ht="15.75" thickBot="1" x14ac:dyDescent="0.3">
      <c r="A326" s="110" t="str">
        <f>_xlfn.XLOOKUP(Table13[[#This Row],[Work UID]],'MO Store'!$A:$A,'MO Store'!F:F,,0)</f>
        <v>Romio Hamdar</v>
      </c>
      <c r="B326" s="110" t="str">
        <f>_xlfn.XLOOKUP(Table13[[#This Row],[Work UID]],'MO Store'!$A:$A,'MO Store'!G:G,,0)</f>
        <v>Suhail Ishaq</v>
      </c>
      <c r="C326" s="111" t="str">
        <f>_xlfn.XLOOKUP(Table13[[#This Row],[Work UID]],'MO Store'!$A:$A,'MO Store'!B:B,,0)</f>
        <v>Houston North East</v>
      </c>
      <c r="D326" s="111" t="str">
        <f>_xlfn.XLOOKUP(Table13[[#This Row],[Home UID]],'MO Store'!$A:$A,'MO Store'!C:C,,0)</f>
        <v>Midtown</v>
      </c>
      <c r="E326" s="111" t="str">
        <f>_xlfn.XLOOKUP(Table13[[#This Row],[Work UID]],'MO Store'!$A:$A,'MO Store'!C:C,,0)</f>
        <v>Midtown</v>
      </c>
      <c r="F326" s="111" t="s">
        <v>1854</v>
      </c>
      <c r="G326" s="111">
        <v>176027</v>
      </c>
      <c r="H326" s="111">
        <v>176027</v>
      </c>
      <c r="I326" s="111" t="s">
        <v>983</v>
      </c>
      <c r="J326" s="111" t="s">
        <v>2200</v>
      </c>
      <c r="K326" s="112">
        <v>46009</v>
      </c>
      <c r="L326" s="84">
        <v>0</v>
      </c>
      <c r="M326" s="70">
        <v>18.52</v>
      </c>
      <c r="N326" s="70">
        <v>0</v>
      </c>
      <c r="O326" s="70">
        <v>0</v>
      </c>
      <c r="P326" s="70">
        <f t="shared" si="17"/>
        <v>18.52</v>
      </c>
      <c r="Q326" s="70">
        <v>0</v>
      </c>
      <c r="R326" s="70">
        <v>0</v>
      </c>
      <c r="S326" s="72">
        <f t="shared" si="18"/>
        <v>0</v>
      </c>
      <c r="T326" s="110">
        <v>0</v>
      </c>
      <c r="U326" s="111">
        <v>34.01</v>
      </c>
      <c r="V326" s="111">
        <v>0</v>
      </c>
      <c r="W326" s="111">
        <v>0</v>
      </c>
      <c r="X326" s="111">
        <f t="shared" si="19"/>
        <v>34.01</v>
      </c>
      <c r="Y326" s="111">
        <v>0</v>
      </c>
      <c r="Z326" s="111">
        <v>0</v>
      </c>
      <c r="AA326" s="113">
        <f t="shared" si="20"/>
        <v>0</v>
      </c>
    </row>
    <row r="327" spans="1:27" ht="15.75" thickBot="1" x14ac:dyDescent="0.3">
      <c r="A327" s="110" t="str">
        <f>_xlfn.XLOOKUP(Table13[[#This Row],[Work UID]],'MO Store'!$A:$A,'MO Store'!F:F,,0)</f>
        <v>No SD</v>
      </c>
      <c r="B327" s="110" t="str">
        <f>_xlfn.XLOOKUP(Table13[[#This Row],[Work UID]],'MO Store'!$A:$A,'MO Store'!G:G,,0)</f>
        <v>Jayme Roraff</v>
      </c>
      <c r="C327" s="111" t="str">
        <f>_xlfn.XLOOKUP(Table13[[#This Row],[Work UID]],'MO Store'!$A:$A,'MO Store'!B:B,,0)</f>
        <v>Wisconsin West</v>
      </c>
      <c r="D327" s="111" t="str">
        <f>_xlfn.XLOOKUP(Table13[[#This Row],[Home UID]],'MO Store'!$A:$A,'MO Store'!C:C,,0)</f>
        <v>APPLETON</v>
      </c>
      <c r="E327" s="111" t="str">
        <f>_xlfn.XLOOKUP(Table13[[#This Row],[Work UID]],'MO Store'!$A:$A,'MO Store'!C:C,,0)</f>
        <v>APPLETON</v>
      </c>
      <c r="F327" s="111" t="s">
        <v>1855</v>
      </c>
      <c r="G327" s="111">
        <v>207757</v>
      </c>
      <c r="H327" s="111">
        <v>207757</v>
      </c>
      <c r="I327" s="111" t="s">
        <v>960</v>
      </c>
      <c r="J327" s="111" t="s">
        <v>2201</v>
      </c>
      <c r="K327" s="112">
        <v>45999</v>
      </c>
      <c r="L327" s="84">
        <v>31</v>
      </c>
      <c r="M327" s="70">
        <v>17.770000000000003</v>
      </c>
      <c r="N327" s="70">
        <v>0</v>
      </c>
      <c r="O327" s="70">
        <v>0</v>
      </c>
      <c r="P327" s="70">
        <f t="shared" si="17"/>
        <v>17.770000000000003</v>
      </c>
      <c r="Q327" s="70">
        <v>0</v>
      </c>
      <c r="R327" s="70">
        <v>0</v>
      </c>
      <c r="S327" s="72">
        <f t="shared" si="18"/>
        <v>0</v>
      </c>
      <c r="T327" s="110">
        <v>38</v>
      </c>
      <c r="U327" s="111">
        <v>20.200000000000003</v>
      </c>
      <c r="V327" s="111">
        <v>0</v>
      </c>
      <c r="W327" s="111">
        <v>0</v>
      </c>
      <c r="X327" s="111">
        <f t="shared" si="19"/>
        <v>20.200000000000003</v>
      </c>
      <c r="Y327" s="111">
        <v>0</v>
      </c>
      <c r="Z327" s="111">
        <v>0</v>
      </c>
      <c r="AA327" s="113">
        <f t="shared" si="20"/>
        <v>0</v>
      </c>
    </row>
    <row r="328" spans="1:27" ht="15.75" thickBot="1" x14ac:dyDescent="0.3">
      <c r="A328" s="110" t="str">
        <f>_xlfn.XLOOKUP(Table13[[#This Row],[Work UID]],'MO Store'!$A:$A,'MO Store'!F:F,,0)</f>
        <v>Romio Hamdar</v>
      </c>
      <c r="B328" s="110" t="str">
        <f>_xlfn.XLOOKUP(Table13[[#This Row],[Work UID]],'MO Store'!$A:$A,'MO Store'!G:G,,0)</f>
        <v>Carlos Ayala-Level Up</v>
      </c>
      <c r="C328" s="111" t="str">
        <f>_xlfn.XLOOKUP(Table13[[#This Row],[Work UID]],'MO Store'!$A:$A,'MO Store'!B:B,,0)</f>
        <v>Houston South West</v>
      </c>
      <c r="D328" s="111" t="str">
        <f>_xlfn.XLOOKUP(Table13[[#This Row],[Home UID]],'MO Store'!$A:$A,'MO Store'!C:C,,0)</f>
        <v>Little York Rd</v>
      </c>
      <c r="E328" s="111" t="str">
        <f>_xlfn.XLOOKUP(Table13[[#This Row],[Work UID]],'MO Store'!$A:$A,'MO Store'!C:C,,0)</f>
        <v>Little York Rd</v>
      </c>
      <c r="F328" s="111" t="s">
        <v>1856</v>
      </c>
      <c r="G328" s="111">
        <v>217138</v>
      </c>
      <c r="H328" s="111">
        <v>217138</v>
      </c>
      <c r="I328" s="111" t="s">
        <v>172</v>
      </c>
      <c r="J328" s="111" t="s">
        <v>2202</v>
      </c>
      <c r="K328" s="112">
        <v>45271</v>
      </c>
      <c r="L328" s="84">
        <v>0</v>
      </c>
      <c r="M328" s="70">
        <v>24.38</v>
      </c>
      <c r="N328" s="70">
        <v>0</v>
      </c>
      <c r="O328" s="70">
        <v>0</v>
      </c>
      <c r="P328" s="70">
        <f t="shared" si="17"/>
        <v>24.38</v>
      </c>
      <c r="Q328" s="70">
        <v>0</v>
      </c>
      <c r="R328" s="70">
        <v>0</v>
      </c>
      <c r="S328" s="72">
        <f t="shared" si="18"/>
        <v>0</v>
      </c>
      <c r="T328" s="110">
        <v>0</v>
      </c>
      <c r="U328" s="111">
        <v>37.44</v>
      </c>
      <c r="V328" s="111">
        <v>0</v>
      </c>
      <c r="W328" s="111">
        <v>0</v>
      </c>
      <c r="X328" s="111">
        <f t="shared" si="19"/>
        <v>37.44</v>
      </c>
      <c r="Y328" s="111">
        <v>0</v>
      </c>
      <c r="Z328" s="111">
        <v>0</v>
      </c>
      <c r="AA328" s="113">
        <f t="shared" si="20"/>
        <v>0</v>
      </c>
    </row>
    <row r="329" spans="1:27" ht="15.75" thickBot="1" x14ac:dyDescent="0.3">
      <c r="A329" s="110" t="str">
        <f>_xlfn.XLOOKUP(Table13[[#This Row],[Work UID]],'MO Store'!$A:$A,'MO Store'!F:F,,0)</f>
        <v>Romio Hamdar</v>
      </c>
      <c r="B329" s="110" t="str">
        <f>_xlfn.XLOOKUP(Table13[[#This Row],[Work UID]],'MO Store'!$A:$A,'MO Store'!G:G,,0)</f>
        <v>Suhail Ishaq</v>
      </c>
      <c r="C329" s="111" t="str">
        <f>_xlfn.XLOOKUP(Table13[[#This Row],[Work UID]],'MO Store'!$A:$A,'MO Store'!B:B,,0)</f>
        <v>Houston North East</v>
      </c>
      <c r="D329" s="111" t="str">
        <f>_xlfn.XLOOKUP(Table13[[#This Row],[Home UID]],'MO Store'!$A:$A,'MO Store'!C:C,,0)</f>
        <v>Missouri City</v>
      </c>
      <c r="E329" s="111" t="str">
        <f>_xlfn.XLOOKUP(Table13[[#This Row],[Work UID]],'MO Store'!$A:$A,'MO Store'!C:C,,0)</f>
        <v>Richmond (River Park)</v>
      </c>
      <c r="F329" s="111" t="s">
        <v>1857</v>
      </c>
      <c r="G329" s="111">
        <v>174113</v>
      </c>
      <c r="H329" s="111">
        <v>174110</v>
      </c>
      <c r="I329" s="111" t="s">
        <v>160</v>
      </c>
      <c r="J329" s="111" t="s">
        <v>2203</v>
      </c>
      <c r="K329" s="112">
        <v>45215</v>
      </c>
      <c r="L329" s="84">
        <v>0</v>
      </c>
      <c r="M329" s="70">
        <v>0</v>
      </c>
      <c r="N329" s="70">
        <v>0</v>
      </c>
      <c r="O329" s="70">
        <v>0</v>
      </c>
      <c r="P329" s="70">
        <f t="shared" si="17"/>
        <v>0</v>
      </c>
      <c r="Q329" s="70">
        <v>0</v>
      </c>
      <c r="R329" s="70">
        <v>0</v>
      </c>
      <c r="S329" s="72">
        <f t="shared" si="18"/>
        <v>0</v>
      </c>
      <c r="T329" s="110">
        <v>0</v>
      </c>
      <c r="U329" s="111">
        <v>15.3</v>
      </c>
      <c r="V329" s="111">
        <v>0</v>
      </c>
      <c r="W329" s="111">
        <v>0</v>
      </c>
      <c r="X329" s="111">
        <f t="shared" si="19"/>
        <v>15.3</v>
      </c>
      <c r="Y329" s="111">
        <v>0</v>
      </c>
      <c r="Z329" s="111">
        <v>0</v>
      </c>
      <c r="AA329" s="113">
        <f t="shared" si="20"/>
        <v>0</v>
      </c>
    </row>
    <row r="330" spans="1:27" ht="15.75" thickBot="1" x14ac:dyDescent="0.3">
      <c r="A330" s="110" t="str">
        <f>_xlfn.XLOOKUP(Table13[[#This Row],[Work UID]],'MO Store'!$A:$A,'MO Store'!F:F,,0)</f>
        <v>Romio Hamdar</v>
      </c>
      <c r="B330" s="110" t="str">
        <f>_xlfn.XLOOKUP(Table13[[#This Row],[Work UID]],'MO Store'!$A:$A,'MO Store'!G:G,,0)</f>
        <v>Suhail Ishaq</v>
      </c>
      <c r="C330" s="111" t="str">
        <f>_xlfn.XLOOKUP(Table13[[#This Row],[Work UID]],'MO Store'!$A:$A,'MO Store'!B:B,,0)</f>
        <v>Houston North East</v>
      </c>
      <c r="D330" s="111" t="str">
        <f>_xlfn.XLOOKUP(Table13[[#This Row],[Home UID]],'MO Store'!$A:$A,'MO Store'!C:C,,0)</f>
        <v>Missouri City</v>
      </c>
      <c r="E330" s="111" t="str">
        <f>_xlfn.XLOOKUP(Table13[[#This Row],[Work UID]],'MO Store'!$A:$A,'MO Store'!C:C,,0)</f>
        <v>Missouri City</v>
      </c>
      <c r="F330" s="111" t="s">
        <v>1858</v>
      </c>
      <c r="G330" s="111">
        <v>174113</v>
      </c>
      <c r="H330" s="111">
        <v>174113</v>
      </c>
      <c r="I330" s="111" t="s">
        <v>160</v>
      </c>
      <c r="J330" s="111" t="s">
        <v>2203</v>
      </c>
      <c r="K330" s="112">
        <v>45215</v>
      </c>
      <c r="L330" s="84">
        <v>0</v>
      </c>
      <c r="M330" s="70">
        <v>17.36</v>
      </c>
      <c r="N330" s="70">
        <v>0</v>
      </c>
      <c r="O330" s="70">
        <v>0</v>
      </c>
      <c r="P330" s="70">
        <f t="shared" ref="P330:P361" si="21">SUM(M330:O330)</f>
        <v>17.36</v>
      </c>
      <c r="Q330" s="70">
        <v>0</v>
      </c>
      <c r="R330" s="70">
        <v>0</v>
      </c>
      <c r="S330" s="72">
        <f t="shared" ref="S330:S354" si="22">SUM(Q330:R330)</f>
        <v>0</v>
      </c>
      <c r="T330" s="110">
        <v>0</v>
      </c>
      <c r="U330" s="111">
        <v>6.25</v>
      </c>
      <c r="V330" s="111">
        <v>0</v>
      </c>
      <c r="W330" s="111">
        <v>0</v>
      </c>
      <c r="X330" s="111">
        <f t="shared" ref="X330:X354" si="23">SUM(U330:W330)</f>
        <v>6.25</v>
      </c>
      <c r="Y330" s="111">
        <v>0</v>
      </c>
      <c r="Z330" s="111">
        <v>0</v>
      </c>
      <c r="AA330" s="113">
        <f t="shared" ref="AA330:AA354" si="24">SUM(Y330:Z330)</f>
        <v>0</v>
      </c>
    </row>
    <row r="331" spans="1:27" ht="15.75" thickBot="1" x14ac:dyDescent="0.3">
      <c r="A331" s="110" t="str">
        <f>_xlfn.XLOOKUP(Table13[[#This Row],[Work UID]],'MO Store'!$A:$A,'MO Store'!F:F,,0)</f>
        <v>Romio Hamdar</v>
      </c>
      <c r="B331" s="110" t="str">
        <f>_xlfn.XLOOKUP(Table13[[#This Row],[Work UID]],'MO Store'!$A:$A,'MO Store'!G:G,,0)</f>
        <v>Veronica Ramos</v>
      </c>
      <c r="C331" s="111" t="str">
        <f>_xlfn.XLOOKUP(Table13[[#This Row],[Work UID]],'MO Store'!$A:$A,'MO Store'!B:B,,0)</f>
        <v>San Antonio/Laredo</v>
      </c>
      <c r="D331" s="111" t="str">
        <f>_xlfn.XLOOKUP(Table13[[#This Row],[Home UID]],'MO Store'!$A:$A,'MO Store'!C:C,,0)</f>
        <v>DEL RIO</v>
      </c>
      <c r="E331" s="111" t="str">
        <f>_xlfn.XLOOKUP(Table13[[#This Row],[Work UID]],'MO Store'!$A:$A,'MO Store'!C:C,,0)</f>
        <v>DEL RIO</v>
      </c>
      <c r="F331" s="111" t="s">
        <v>1859</v>
      </c>
      <c r="G331" s="111">
        <v>207754</v>
      </c>
      <c r="H331" s="111">
        <v>207754</v>
      </c>
      <c r="I331" s="111" t="s">
        <v>1107</v>
      </c>
      <c r="J331" s="111" t="s">
        <v>2204</v>
      </c>
      <c r="K331" s="112">
        <v>46106</v>
      </c>
      <c r="L331" s="84">
        <v>28</v>
      </c>
      <c r="M331" s="70">
        <v>24.84</v>
      </c>
      <c r="N331" s="70">
        <v>0</v>
      </c>
      <c r="O331" s="70">
        <v>0</v>
      </c>
      <c r="P331" s="70">
        <f t="shared" si="21"/>
        <v>24.84</v>
      </c>
      <c r="Q331" s="70">
        <v>0</v>
      </c>
      <c r="R331" s="70">
        <v>0</v>
      </c>
      <c r="S331" s="72">
        <f t="shared" si="22"/>
        <v>0</v>
      </c>
      <c r="T331" s="110">
        <v>40</v>
      </c>
      <c r="U331" s="111">
        <v>35.72</v>
      </c>
      <c r="V331" s="111">
        <v>0</v>
      </c>
      <c r="W331" s="111">
        <v>0</v>
      </c>
      <c r="X331" s="111">
        <f t="shared" si="23"/>
        <v>35.72</v>
      </c>
      <c r="Y331" s="111">
        <v>0</v>
      </c>
      <c r="Z331" s="111">
        <v>0</v>
      </c>
      <c r="AA331" s="113">
        <f t="shared" si="24"/>
        <v>0</v>
      </c>
    </row>
    <row r="332" spans="1:27" ht="15.75" thickBot="1" x14ac:dyDescent="0.3">
      <c r="A332" s="110" t="str">
        <f>_xlfn.XLOOKUP(Table13[[#This Row],[Work UID]],'MO Store'!$A:$A,'MO Store'!F:F,,0)</f>
        <v>Romio Hamdar</v>
      </c>
      <c r="B332" s="110" t="str">
        <f>_xlfn.XLOOKUP(Table13[[#This Row],[Work UID]],'MO Store'!$A:$A,'MO Store'!G:G,,0)</f>
        <v>Colorado Market - No TM</v>
      </c>
      <c r="C332" s="111" t="str">
        <f>_xlfn.XLOOKUP(Table13[[#This Row],[Work UID]],'MO Store'!$A:$A,'MO Store'!B:B,,0)</f>
        <v>Colorado</v>
      </c>
      <c r="D332" s="111" t="str">
        <f>_xlfn.XLOOKUP(Table13[[#This Row],[Home UID]],'MO Store'!$A:$A,'MO Store'!C:C,,0)</f>
        <v>Fountain MESA ROAD</v>
      </c>
      <c r="E332" s="111" t="str">
        <f>_xlfn.XLOOKUP(Table13[[#This Row],[Work UID]],'MO Store'!$A:$A,'MO Store'!C:C,,0)</f>
        <v>Fountain MESA ROAD</v>
      </c>
      <c r="F332" s="111" t="s">
        <v>1860</v>
      </c>
      <c r="G332" s="111">
        <v>178719</v>
      </c>
      <c r="H332" s="111">
        <v>178719</v>
      </c>
      <c r="I332" s="111" t="s">
        <v>1108</v>
      </c>
      <c r="J332" s="111" t="s">
        <v>2205</v>
      </c>
      <c r="K332" s="112">
        <v>45901</v>
      </c>
      <c r="L332" s="84">
        <v>18</v>
      </c>
      <c r="M332" s="70">
        <v>20.95</v>
      </c>
      <c r="N332" s="70">
        <v>0</v>
      </c>
      <c r="O332" s="70">
        <v>0</v>
      </c>
      <c r="P332" s="70">
        <f t="shared" si="21"/>
        <v>20.95</v>
      </c>
      <c r="Q332" s="70">
        <v>0</v>
      </c>
      <c r="R332" s="70">
        <v>0</v>
      </c>
      <c r="S332" s="72">
        <f t="shared" si="22"/>
        <v>0</v>
      </c>
      <c r="T332" s="110">
        <v>24.25</v>
      </c>
      <c r="U332" s="111">
        <v>23.29</v>
      </c>
      <c r="V332" s="111">
        <v>0</v>
      </c>
      <c r="W332" s="111">
        <v>0</v>
      </c>
      <c r="X332" s="111">
        <f t="shared" si="23"/>
        <v>23.29</v>
      </c>
      <c r="Y332" s="111">
        <v>0</v>
      </c>
      <c r="Z332" s="111">
        <v>0</v>
      </c>
      <c r="AA332" s="113">
        <f t="shared" si="24"/>
        <v>0</v>
      </c>
    </row>
    <row r="333" spans="1:27" ht="15.75" thickBot="1" x14ac:dyDescent="0.3">
      <c r="A333" s="110" t="str">
        <f>_xlfn.XLOOKUP(Table13[[#This Row],[Work UID]],'MO Store'!$A:$A,'MO Store'!F:F,,0)</f>
        <v>Romio Hamdar</v>
      </c>
      <c r="B333" s="110" t="str">
        <f>_xlfn.XLOOKUP(Table13[[#This Row],[Work UID]],'MO Store'!$A:$A,'MO Store'!G:G,,0)</f>
        <v>Colorado Market - No TM</v>
      </c>
      <c r="C333" s="111" t="str">
        <f>_xlfn.XLOOKUP(Table13[[#This Row],[Work UID]],'MO Store'!$A:$A,'MO Store'!B:B,,0)</f>
        <v>Colorado</v>
      </c>
      <c r="D333" s="111" t="str">
        <f>_xlfn.XLOOKUP(Table13[[#This Row],[Home UID]],'MO Store'!$A:$A,'MO Store'!C:C,,0)</f>
        <v>Fountain MESA ROAD</v>
      </c>
      <c r="E333" s="111" t="str">
        <f>_xlfn.XLOOKUP(Table13[[#This Row],[Work UID]],'MO Store'!$A:$A,'MO Store'!C:C,,0)</f>
        <v>Academy Blvd CO</v>
      </c>
      <c r="F333" s="111" t="s">
        <v>1861</v>
      </c>
      <c r="G333" s="111">
        <v>178719</v>
      </c>
      <c r="H333" s="111">
        <v>176049</v>
      </c>
      <c r="I333" s="111" t="s">
        <v>1108</v>
      </c>
      <c r="J333" s="111" t="s">
        <v>2205</v>
      </c>
      <c r="K333" s="112">
        <v>45901</v>
      </c>
      <c r="L333" s="84">
        <v>0</v>
      </c>
      <c r="M333" s="70">
        <v>0</v>
      </c>
      <c r="N333" s="70">
        <v>0</v>
      </c>
      <c r="O333" s="70">
        <v>0</v>
      </c>
      <c r="P333" s="70">
        <f t="shared" si="21"/>
        <v>0</v>
      </c>
      <c r="Q333" s="70">
        <v>0</v>
      </c>
      <c r="R333" s="70">
        <v>0</v>
      </c>
      <c r="S333" s="72">
        <f t="shared" si="22"/>
        <v>0</v>
      </c>
      <c r="T333" s="110">
        <v>0</v>
      </c>
      <c r="U333" s="111">
        <v>0</v>
      </c>
      <c r="V333" s="111">
        <v>0</v>
      </c>
      <c r="W333" s="111">
        <v>0</v>
      </c>
      <c r="X333" s="111">
        <f t="shared" si="23"/>
        <v>0</v>
      </c>
      <c r="Y333" s="111">
        <v>0</v>
      </c>
      <c r="Z333" s="111">
        <v>0</v>
      </c>
      <c r="AA333" s="113">
        <f t="shared" si="24"/>
        <v>0</v>
      </c>
    </row>
    <row r="334" spans="1:27" ht="15.75" thickBot="1" x14ac:dyDescent="0.3">
      <c r="A334" s="110" t="str">
        <f>_xlfn.XLOOKUP(Table13[[#This Row],[Work UID]],'MO Store'!$A:$A,'MO Store'!F:F,,0)</f>
        <v>No SD</v>
      </c>
      <c r="B334" s="110" t="str">
        <f>_xlfn.XLOOKUP(Table13[[#This Row],[Work UID]],'MO Store'!$A:$A,'MO Store'!G:G,,0)</f>
        <v>North Carolina Market - No TM</v>
      </c>
      <c r="C334" s="111" t="str">
        <f>_xlfn.XLOOKUP(Table13[[#This Row],[Work UID]],'MO Store'!$A:$A,'MO Store'!B:B,,0)</f>
        <v>North Carolina</v>
      </c>
      <c r="D334" s="111" t="str">
        <f>_xlfn.XLOOKUP(Table13[[#This Row],[Home UID]],'MO Store'!$A:$A,'MO Store'!C:C,,0)</f>
        <v>Winterville NC</v>
      </c>
      <c r="E334" s="111" t="str">
        <f>_xlfn.XLOOKUP(Table13[[#This Row],[Work UID]],'MO Store'!$A:$A,'MO Store'!C:C,,0)</f>
        <v>Winterville NC</v>
      </c>
      <c r="F334" s="111" t="s">
        <v>1862</v>
      </c>
      <c r="G334" s="111">
        <v>177547</v>
      </c>
      <c r="H334" s="111">
        <v>177547</v>
      </c>
      <c r="I334" s="111" t="s">
        <v>640</v>
      </c>
      <c r="J334" s="111" t="s">
        <v>2206</v>
      </c>
      <c r="K334" s="112">
        <v>45569</v>
      </c>
      <c r="L334" s="84">
        <v>12.5</v>
      </c>
      <c r="M334" s="70">
        <v>0</v>
      </c>
      <c r="N334" s="70">
        <v>0</v>
      </c>
      <c r="O334" s="70">
        <v>0</v>
      </c>
      <c r="P334" s="70">
        <f t="shared" si="21"/>
        <v>0</v>
      </c>
      <c r="Q334" s="70">
        <v>0</v>
      </c>
      <c r="R334" s="70">
        <v>0</v>
      </c>
      <c r="S334" s="72">
        <f t="shared" si="22"/>
        <v>0</v>
      </c>
      <c r="T334" s="110">
        <v>24.5</v>
      </c>
      <c r="U334" s="111">
        <v>10.899999999999999</v>
      </c>
      <c r="V334" s="111">
        <v>0</v>
      </c>
      <c r="W334" s="111">
        <v>0</v>
      </c>
      <c r="X334" s="111">
        <f t="shared" si="23"/>
        <v>10.899999999999999</v>
      </c>
      <c r="Y334" s="111">
        <v>0</v>
      </c>
      <c r="Z334" s="111">
        <v>0</v>
      </c>
      <c r="AA334" s="113">
        <f t="shared" si="24"/>
        <v>0</v>
      </c>
    </row>
    <row r="335" spans="1:27" ht="15.75" thickBot="1" x14ac:dyDescent="0.3">
      <c r="A335" s="110" t="str">
        <f>_xlfn.XLOOKUP(Table13[[#This Row],[Work UID]],'MO Store'!$A:$A,'MO Store'!F:F,,0)</f>
        <v>Romio Hamdar</v>
      </c>
      <c r="B335" s="110" t="str">
        <f>_xlfn.XLOOKUP(Table13[[#This Row],[Work UID]],'MO Store'!$A:$A,'MO Store'!G:G,,0)</f>
        <v>Veronica Ramos</v>
      </c>
      <c r="C335" s="111" t="str">
        <f>_xlfn.XLOOKUP(Table13[[#This Row],[Work UID]],'MO Store'!$A:$A,'MO Store'!B:B,,0)</f>
        <v>San Antonio/Laredo</v>
      </c>
      <c r="D335" s="111" t="str">
        <f>_xlfn.XLOOKUP(Table13[[#This Row],[Home UID]],'MO Store'!$A:$A,'MO Store'!C:C,,0)</f>
        <v>LAREDO PLANTATION CENTRE</v>
      </c>
      <c r="E335" s="111" t="str">
        <f>_xlfn.XLOOKUP(Table13[[#This Row],[Work UID]],'MO Store'!$A:$A,'MO Store'!C:C,,0)</f>
        <v>LAREDO PLANTATION CENTRE</v>
      </c>
      <c r="F335" s="111" t="s">
        <v>1863</v>
      </c>
      <c r="G335" s="111">
        <v>207752</v>
      </c>
      <c r="H335" s="111">
        <v>207752</v>
      </c>
      <c r="I335" s="111" t="s">
        <v>1330</v>
      </c>
      <c r="J335" s="111" t="s">
        <v>2207</v>
      </c>
      <c r="K335" s="112">
        <v>45866</v>
      </c>
      <c r="L335" s="84">
        <v>0</v>
      </c>
      <c r="M335" s="70">
        <v>0</v>
      </c>
      <c r="N335" s="70">
        <v>0</v>
      </c>
      <c r="O335" s="70">
        <v>0</v>
      </c>
      <c r="P335" s="70">
        <f t="shared" si="21"/>
        <v>0</v>
      </c>
      <c r="Q335" s="70">
        <v>0</v>
      </c>
      <c r="R335" s="70">
        <v>0</v>
      </c>
      <c r="S335" s="72">
        <f t="shared" si="22"/>
        <v>0</v>
      </c>
      <c r="T335" s="110">
        <v>0</v>
      </c>
      <c r="U335" s="111">
        <v>0</v>
      </c>
      <c r="V335" s="111">
        <v>0</v>
      </c>
      <c r="W335" s="111">
        <v>0</v>
      </c>
      <c r="X335" s="111">
        <f t="shared" si="23"/>
        <v>0</v>
      </c>
      <c r="Y335" s="111">
        <v>0</v>
      </c>
      <c r="Z335" s="111">
        <v>0</v>
      </c>
      <c r="AA335" s="113">
        <f t="shared" si="24"/>
        <v>0</v>
      </c>
    </row>
    <row r="336" spans="1:27" ht="15.75" thickBot="1" x14ac:dyDescent="0.3">
      <c r="A336" s="110" t="str">
        <f>_xlfn.XLOOKUP(Table13[[#This Row],[Work UID]],'MO Store'!$A:$A,'MO Store'!F:F,,0)</f>
        <v>Romio Hamdar</v>
      </c>
      <c r="B336" s="110" t="str">
        <f>_xlfn.XLOOKUP(Table13[[#This Row],[Work UID]],'MO Store'!$A:$A,'MO Store'!G:G,,0)</f>
        <v>Austin TM</v>
      </c>
      <c r="C336" s="111" t="str">
        <f>_xlfn.XLOOKUP(Table13[[#This Row],[Work UID]],'MO Store'!$A:$A,'MO Store'!B:B,,0)</f>
        <v>Austin</v>
      </c>
      <c r="D336" s="111" t="str">
        <f>_xlfn.XLOOKUP(Table13[[#This Row],[Home UID]],'MO Store'!$A:$A,'MO Store'!C:C,,0)</f>
        <v>Buda Town Center</v>
      </c>
      <c r="E336" s="111" t="str">
        <f>_xlfn.XLOOKUP(Table13[[#This Row],[Work UID]],'MO Store'!$A:$A,'MO Store'!C:C,,0)</f>
        <v>Rutland</v>
      </c>
      <c r="F336" s="111" t="s">
        <v>1864</v>
      </c>
      <c r="G336" s="111">
        <v>176039</v>
      </c>
      <c r="H336" s="111">
        <v>152336</v>
      </c>
      <c r="I336" s="111" t="s">
        <v>699</v>
      </c>
      <c r="J336" s="111" t="s">
        <v>2208</v>
      </c>
      <c r="K336" s="112">
        <v>46079</v>
      </c>
      <c r="L336" s="84">
        <v>0</v>
      </c>
      <c r="M336" s="70">
        <v>0</v>
      </c>
      <c r="N336" s="70">
        <v>0</v>
      </c>
      <c r="O336" s="70">
        <v>0</v>
      </c>
      <c r="P336" s="70">
        <f t="shared" si="21"/>
        <v>0</v>
      </c>
      <c r="Q336" s="70">
        <v>0</v>
      </c>
      <c r="R336" s="70">
        <v>0</v>
      </c>
      <c r="S336" s="72">
        <f t="shared" si="22"/>
        <v>0</v>
      </c>
      <c r="T336" s="110">
        <v>0</v>
      </c>
      <c r="U336" s="111">
        <v>0</v>
      </c>
      <c r="V336" s="111">
        <v>0</v>
      </c>
      <c r="W336" s="111">
        <v>0</v>
      </c>
      <c r="X336" s="111">
        <f t="shared" si="23"/>
        <v>0</v>
      </c>
      <c r="Y336" s="111">
        <v>0</v>
      </c>
      <c r="Z336" s="111">
        <v>0</v>
      </c>
      <c r="AA336" s="113">
        <f t="shared" si="24"/>
        <v>0</v>
      </c>
    </row>
    <row r="337" spans="1:27" ht="15.75" thickBot="1" x14ac:dyDescent="0.3">
      <c r="A337" s="110" t="str">
        <f>_xlfn.XLOOKUP(Table13[[#This Row],[Work UID]],'MO Store'!$A:$A,'MO Store'!F:F,,0)</f>
        <v>Romio Hamdar</v>
      </c>
      <c r="B337" s="110" t="str">
        <f>_xlfn.XLOOKUP(Table13[[#This Row],[Work UID]],'MO Store'!$A:$A,'MO Store'!G:G,,0)</f>
        <v>Austin TM</v>
      </c>
      <c r="C337" s="111" t="str">
        <f>_xlfn.XLOOKUP(Table13[[#This Row],[Work UID]],'MO Store'!$A:$A,'MO Store'!B:B,,0)</f>
        <v>Austin</v>
      </c>
      <c r="D337" s="111" t="str">
        <f>_xlfn.XLOOKUP(Table13[[#This Row],[Home UID]],'MO Store'!$A:$A,'MO Store'!C:C,,0)</f>
        <v>Buda Town Center</v>
      </c>
      <c r="E337" s="111" t="str">
        <f>_xlfn.XLOOKUP(Table13[[#This Row],[Work UID]],'MO Store'!$A:$A,'MO Store'!C:C,,0)</f>
        <v>Buda Town Center</v>
      </c>
      <c r="F337" s="111" t="s">
        <v>1865</v>
      </c>
      <c r="G337" s="111">
        <v>176039</v>
      </c>
      <c r="H337" s="111">
        <v>176039</v>
      </c>
      <c r="I337" s="111" t="s">
        <v>699</v>
      </c>
      <c r="J337" s="111" t="s">
        <v>2208</v>
      </c>
      <c r="K337" s="112">
        <v>46079</v>
      </c>
      <c r="L337" s="84">
        <v>0</v>
      </c>
      <c r="M337" s="70">
        <v>0</v>
      </c>
      <c r="N337" s="70">
        <v>0</v>
      </c>
      <c r="O337" s="70">
        <v>0</v>
      </c>
      <c r="P337" s="70">
        <f t="shared" si="21"/>
        <v>0</v>
      </c>
      <c r="Q337" s="70">
        <v>0</v>
      </c>
      <c r="R337" s="70">
        <v>0</v>
      </c>
      <c r="S337" s="72">
        <f t="shared" si="22"/>
        <v>0</v>
      </c>
      <c r="T337" s="110">
        <v>0</v>
      </c>
      <c r="U337" s="111">
        <v>0</v>
      </c>
      <c r="V337" s="111">
        <v>0</v>
      </c>
      <c r="W337" s="111">
        <v>0</v>
      </c>
      <c r="X337" s="111">
        <f t="shared" si="23"/>
        <v>0</v>
      </c>
      <c r="Y337" s="111">
        <v>0</v>
      </c>
      <c r="Z337" s="111">
        <v>0</v>
      </c>
      <c r="AA337" s="113">
        <f t="shared" si="24"/>
        <v>0</v>
      </c>
    </row>
    <row r="338" spans="1:27" ht="15.75" thickBot="1" x14ac:dyDescent="0.3">
      <c r="A338" s="110" t="str">
        <f>_xlfn.XLOOKUP(Table13[[#This Row],[Work UID]],'MO Store'!$A:$A,'MO Store'!F:F,,0)</f>
        <v>Romio Hamdar</v>
      </c>
      <c r="B338" s="110" t="str">
        <f>_xlfn.XLOOKUP(Table13[[#This Row],[Work UID]],'MO Store'!$A:$A,'MO Store'!G:G,,0)</f>
        <v>Carlos Ayala-Level Up</v>
      </c>
      <c r="C338" s="111" t="str">
        <f>_xlfn.XLOOKUP(Table13[[#This Row],[Work UID]],'MO Store'!$A:$A,'MO Store'!B:B,,0)</f>
        <v>Houston South West</v>
      </c>
      <c r="D338" s="111" t="str">
        <f>_xlfn.XLOOKUP(Table13[[#This Row],[Home UID]],'MO Store'!$A:$A,'MO Store'!C:C,,0)</f>
        <v>Presidio</v>
      </c>
      <c r="E338" s="111" t="str">
        <f>_xlfn.XLOOKUP(Table13[[#This Row],[Work UID]],'MO Store'!$A:$A,'MO Store'!C:C,,0)</f>
        <v>Presidio</v>
      </c>
      <c r="F338" s="111" t="s">
        <v>1866</v>
      </c>
      <c r="G338" s="111">
        <v>211049</v>
      </c>
      <c r="H338" s="111">
        <v>211049</v>
      </c>
      <c r="I338" s="111" t="s">
        <v>431</v>
      </c>
      <c r="J338" s="111" t="s">
        <v>2209</v>
      </c>
      <c r="K338" s="112">
        <v>45420</v>
      </c>
      <c r="L338" s="84">
        <v>19</v>
      </c>
      <c r="M338" s="70">
        <v>5.7299999999999995</v>
      </c>
      <c r="N338" s="70">
        <v>0</v>
      </c>
      <c r="O338" s="70">
        <v>0</v>
      </c>
      <c r="P338" s="70">
        <f t="shared" si="21"/>
        <v>5.7299999999999995</v>
      </c>
      <c r="Q338" s="70">
        <v>0</v>
      </c>
      <c r="R338" s="70">
        <v>0</v>
      </c>
      <c r="S338" s="72">
        <f t="shared" si="22"/>
        <v>0</v>
      </c>
      <c r="T338" s="110">
        <v>39</v>
      </c>
      <c r="U338" s="111">
        <v>23.449999999999996</v>
      </c>
      <c r="V338" s="111">
        <v>0</v>
      </c>
      <c r="W338" s="111">
        <v>0</v>
      </c>
      <c r="X338" s="111">
        <f t="shared" si="23"/>
        <v>23.449999999999996</v>
      </c>
      <c r="Y338" s="111">
        <v>0</v>
      </c>
      <c r="Z338" s="111">
        <v>0</v>
      </c>
      <c r="AA338" s="113">
        <f t="shared" si="24"/>
        <v>0</v>
      </c>
    </row>
    <row r="339" spans="1:27" ht="15.75" thickBot="1" x14ac:dyDescent="0.3">
      <c r="A339" s="110" t="str">
        <f>_xlfn.XLOOKUP(Table13[[#This Row],[Work UID]],'MO Store'!$A:$A,'MO Store'!F:F,,0)</f>
        <v>Romio Hamdar</v>
      </c>
      <c r="B339" s="110" t="str">
        <f>_xlfn.XLOOKUP(Table13[[#This Row],[Work UID]],'MO Store'!$A:$A,'MO Store'!G:G,,0)</f>
        <v>Austin TM</v>
      </c>
      <c r="C339" s="111" t="str">
        <f>_xlfn.XLOOKUP(Table13[[#This Row],[Work UID]],'MO Store'!$A:$A,'MO Store'!B:B,,0)</f>
        <v>Austin</v>
      </c>
      <c r="D339" s="111" t="str">
        <f>_xlfn.XLOOKUP(Table13[[#This Row],[Home UID]],'MO Store'!$A:$A,'MO Store'!C:C,,0)</f>
        <v>Rutland</v>
      </c>
      <c r="E339" s="111" t="str">
        <f>_xlfn.XLOOKUP(Table13[[#This Row],[Work UID]],'MO Store'!$A:$A,'MO Store'!C:C,,0)</f>
        <v>Rutland</v>
      </c>
      <c r="F339" s="111" t="s">
        <v>1867</v>
      </c>
      <c r="G339" s="111">
        <v>152336</v>
      </c>
      <c r="H339" s="111">
        <v>152336</v>
      </c>
      <c r="I339" s="111" t="s">
        <v>1109</v>
      </c>
      <c r="J339" s="111" t="s">
        <v>2210</v>
      </c>
      <c r="K339" s="112">
        <v>46097</v>
      </c>
      <c r="L339" s="84">
        <v>0</v>
      </c>
      <c r="M339" s="70">
        <v>0</v>
      </c>
      <c r="N339" s="70">
        <v>0</v>
      </c>
      <c r="O339" s="70">
        <v>0</v>
      </c>
      <c r="P339" s="70">
        <f t="shared" si="21"/>
        <v>0</v>
      </c>
      <c r="Q339" s="70">
        <v>0</v>
      </c>
      <c r="R339" s="70">
        <v>0</v>
      </c>
      <c r="S339" s="72">
        <f t="shared" si="22"/>
        <v>0</v>
      </c>
      <c r="T339" s="110">
        <v>0</v>
      </c>
      <c r="U339" s="111">
        <v>1</v>
      </c>
      <c r="V339" s="111">
        <v>0</v>
      </c>
      <c r="W339" s="111">
        <v>0</v>
      </c>
      <c r="X339" s="111">
        <f t="shared" si="23"/>
        <v>1</v>
      </c>
      <c r="Y339" s="111">
        <v>0</v>
      </c>
      <c r="Z339" s="111">
        <v>0</v>
      </c>
      <c r="AA339" s="113">
        <f t="shared" si="24"/>
        <v>0</v>
      </c>
    </row>
    <row r="340" spans="1:27" ht="15.75" thickBot="1" x14ac:dyDescent="0.3">
      <c r="A340" s="110" t="str">
        <f>_xlfn.XLOOKUP(Table13[[#This Row],[Work UID]],'MO Store'!$A:$A,'MO Store'!F:F,,0)</f>
        <v>Romio Hamdar</v>
      </c>
      <c r="B340" s="110" t="str">
        <f>_xlfn.XLOOKUP(Table13[[#This Row],[Work UID]],'MO Store'!$A:$A,'MO Store'!G:G,,0)</f>
        <v>Austin TM</v>
      </c>
      <c r="C340" s="111" t="str">
        <f>_xlfn.XLOOKUP(Table13[[#This Row],[Work UID]],'MO Store'!$A:$A,'MO Store'!B:B,,0)</f>
        <v>Austin</v>
      </c>
      <c r="D340" s="111" t="str">
        <f>_xlfn.XLOOKUP(Table13[[#This Row],[Home UID]],'MO Store'!$A:$A,'MO Store'!C:C,,0)</f>
        <v>Rutland</v>
      </c>
      <c r="E340" s="111" t="str">
        <f>_xlfn.XLOOKUP(Table13[[#This Row],[Work UID]],'MO Store'!$A:$A,'MO Store'!C:C,,0)</f>
        <v>OLTORF</v>
      </c>
      <c r="F340" s="111" t="s">
        <v>1868</v>
      </c>
      <c r="G340" s="111">
        <v>152336</v>
      </c>
      <c r="H340" s="111">
        <v>176020</v>
      </c>
      <c r="I340" s="111" t="s">
        <v>1109</v>
      </c>
      <c r="J340" s="111" t="s">
        <v>2210</v>
      </c>
      <c r="K340" s="112">
        <v>46097</v>
      </c>
      <c r="L340" s="84">
        <v>7</v>
      </c>
      <c r="M340" s="70">
        <v>29.169999999999998</v>
      </c>
      <c r="N340" s="70">
        <v>0</v>
      </c>
      <c r="O340" s="70">
        <v>0</v>
      </c>
      <c r="P340" s="70">
        <f t="shared" si="21"/>
        <v>29.169999999999998</v>
      </c>
      <c r="Q340" s="70">
        <v>0</v>
      </c>
      <c r="R340" s="70">
        <v>0</v>
      </c>
      <c r="S340" s="72">
        <f t="shared" si="22"/>
        <v>0</v>
      </c>
      <c r="T340" s="110">
        <v>0</v>
      </c>
      <c r="U340" s="111">
        <v>8.02</v>
      </c>
      <c r="V340" s="111">
        <v>0</v>
      </c>
      <c r="W340" s="111">
        <v>0</v>
      </c>
      <c r="X340" s="111">
        <f t="shared" si="23"/>
        <v>8.02</v>
      </c>
      <c r="Y340" s="111">
        <v>0</v>
      </c>
      <c r="Z340" s="111">
        <v>0</v>
      </c>
      <c r="AA340" s="113">
        <f t="shared" si="24"/>
        <v>0</v>
      </c>
    </row>
    <row r="341" spans="1:27" ht="15.75" thickBot="1" x14ac:dyDescent="0.3">
      <c r="A341" s="110" t="str">
        <f>_xlfn.XLOOKUP(Table13[[#This Row],[Work UID]],'MO Store'!$A:$A,'MO Store'!F:F,,0)</f>
        <v>Romio Hamdar</v>
      </c>
      <c r="B341" s="110" t="str">
        <f>_xlfn.XLOOKUP(Table13[[#This Row],[Work UID]],'MO Store'!$A:$A,'MO Store'!G:G,,0)</f>
        <v>Carlos Ayala-Level Up</v>
      </c>
      <c r="C341" s="111" t="str">
        <f>_xlfn.XLOOKUP(Table13[[#This Row],[Work UID]],'MO Store'!$A:$A,'MO Store'!B:B,,0)</f>
        <v>Houston South West</v>
      </c>
      <c r="D341" s="111" t="str">
        <f>_xlfn.XLOOKUP(Table13[[#This Row],[Home UID]],'MO Store'!$A:$A,'MO Store'!C:C,,0)</f>
        <v>The Grid</v>
      </c>
      <c r="E341" s="111" t="str">
        <f>_xlfn.XLOOKUP(Table13[[#This Row],[Work UID]],'MO Store'!$A:$A,'MO Store'!C:C,,0)</f>
        <v>The Grid</v>
      </c>
      <c r="F341" s="111" t="s">
        <v>1869</v>
      </c>
      <c r="G341" s="111">
        <v>209858</v>
      </c>
      <c r="H341" s="111">
        <v>209858</v>
      </c>
      <c r="I341" s="111" t="s">
        <v>463</v>
      </c>
      <c r="J341" s="111" t="s">
        <v>2211</v>
      </c>
      <c r="K341" s="112">
        <v>45446</v>
      </c>
      <c r="L341" s="84">
        <v>38</v>
      </c>
      <c r="M341" s="70">
        <v>39.61</v>
      </c>
      <c r="N341" s="70">
        <v>0</v>
      </c>
      <c r="O341" s="70">
        <v>0</v>
      </c>
      <c r="P341" s="70">
        <f t="shared" si="21"/>
        <v>39.61</v>
      </c>
      <c r="Q341" s="70">
        <v>0</v>
      </c>
      <c r="R341" s="70">
        <v>0</v>
      </c>
      <c r="S341" s="72">
        <f t="shared" si="22"/>
        <v>0</v>
      </c>
      <c r="T341" s="110">
        <v>38</v>
      </c>
      <c r="U341" s="111">
        <v>29.770000000000003</v>
      </c>
      <c r="V341" s="111">
        <v>0</v>
      </c>
      <c r="W341" s="111">
        <v>0</v>
      </c>
      <c r="X341" s="111">
        <f t="shared" si="23"/>
        <v>29.770000000000003</v>
      </c>
      <c r="Y341" s="111">
        <v>0</v>
      </c>
      <c r="Z341" s="111">
        <v>0</v>
      </c>
      <c r="AA341" s="113">
        <f t="shared" si="24"/>
        <v>0</v>
      </c>
    </row>
    <row r="342" spans="1:27" ht="15.75" thickBot="1" x14ac:dyDescent="0.3">
      <c r="A342" s="110" t="str">
        <f>_xlfn.XLOOKUP(Table13[[#This Row],[Work UID]],'MO Store'!$A:$A,'MO Store'!F:F,,0)</f>
        <v>Romio Hamdar</v>
      </c>
      <c r="B342" s="110" t="str">
        <f>_xlfn.XLOOKUP(Table13[[#This Row],[Work UID]],'MO Store'!$A:$A,'MO Store'!G:G,,0)</f>
        <v>Isreal Gomez- Level Up</v>
      </c>
      <c r="C342" s="111" t="str">
        <f>_xlfn.XLOOKUP(Table13[[#This Row],[Work UID]],'MO Store'!$A:$A,'MO Store'!B:B,,0)</f>
        <v>Houston East</v>
      </c>
      <c r="D342" s="111" t="str">
        <f>_xlfn.XLOOKUP(Table13[[#This Row],[Home UID]],'MO Store'!$A:$A,'MO Store'!C:C,,0)</f>
        <v>Deer Park</v>
      </c>
      <c r="E342" s="111" t="str">
        <f>_xlfn.XLOOKUP(Table13[[#This Row],[Work UID]],'MO Store'!$A:$A,'MO Store'!C:C,,0)</f>
        <v>Deer Park</v>
      </c>
      <c r="F342" s="111" t="s">
        <v>1870</v>
      </c>
      <c r="G342" s="111">
        <v>209870</v>
      </c>
      <c r="H342" s="111">
        <v>209870</v>
      </c>
      <c r="I342" s="111" t="s">
        <v>1110</v>
      </c>
      <c r="J342" s="111" t="s">
        <v>2212</v>
      </c>
      <c r="K342" s="112">
        <v>46108</v>
      </c>
      <c r="L342" s="84">
        <v>28.75</v>
      </c>
      <c r="M342" s="70">
        <v>31.21</v>
      </c>
      <c r="N342" s="70">
        <v>0</v>
      </c>
      <c r="O342" s="70">
        <v>0</v>
      </c>
      <c r="P342" s="70">
        <f t="shared" si="21"/>
        <v>31.21</v>
      </c>
      <c r="Q342" s="70">
        <v>0</v>
      </c>
      <c r="R342" s="70">
        <v>0</v>
      </c>
      <c r="S342" s="72">
        <f t="shared" si="22"/>
        <v>0</v>
      </c>
      <c r="T342" s="110">
        <v>0</v>
      </c>
      <c r="U342" s="111">
        <v>40</v>
      </c>
      <c r="V342" s="111">
        <v>0.35</v>
      </c>
      <c r="W342" s="111">
        <v>0</v>
      </c>
      <c r="X342" s="111">
        <f t="shared" si="23"/>
        <v>40.35</v>
      </c>
      <c r="Y342" s="111">
        <v>0</v>
      </c>
      <c r="Z342" s="111">
        <v>0</v>
      </c>
      <c r="AA342" s="113">
        <f t="shared" si="24"/>
        <v>0</v>
      </c>
    </row>
    <row r="343" spans="1:27" ht="15.75" thickBot="1" x14ac:dyDescent="0.3">
      <c r="A343" s="110" t="str">
        <f>_xlfn.XLOOKUP(Table13[[#This Row],[Work UID]],'MO Store'!$A:$A,'MO Store'!F:F,,0)</f>
        <v>Romio Hamdar</v>
      </c>
      <c r="B343" s="110" t="str">
        <f>_xlfn.XLOOKUP(Table13[[#This Row],[Work UID]],'MO Store'!$A:$A,'MO Store'!G:G,,0)</f>
        <v>Isreal Gomez- Level Up</v>
      </c>
      <c r="C343" s="111" t="str">
        <f>_xlfn.XLOOKUP(Table13[[#This Row],[Work UID]],'MO Store'!$A:$A,'MO Store'!B:B,,0)</f>
        <v>Houston East</v>
      </c>
      <c r="D343" s="111" t="str">
        <f>_xlfn.XLOOKUP(Table13[[#This Row],[Home UID]],'MO Store'!$A:$A,'MO Store'!C:C,,0)</f>
        <v>Deer Park</v>
      </c>
      <c r="E343" s="111" t="str">
        <f>_xlfn.XLOOKUP(Table13[[#This Row],[Work UID]],'MO Store'!$A:$A,'MO Store'!C:C,,0)</f>
        <v>Fairmont Pkwy</v>
      </c>
      <c r="F343" s="111" t="s">
        <v>1871</v>
      </c>
      <c r="G343" s="111">
        <v>209870</v>
      </c>
      <c r="H343" s="111">
        <v>209869</v>
      </c>
      <c r="I343" s="111" t="s">
        <v>1110</v>
      </c>
      <c r="J343" s="111" t="s">
        <v>2212</v>
      </c>
      <c r="K343" s="112">
        <v>46108</v>
      </c>
      <c r="L343" s="84">
        <v>0</v>
      </c>
      <c r="M343" s="70">
        <v>0</v>
      </c>
      <c r="N343" s="70">
        <v>0</v>
      </c>
      <c r="O343" s="70">
        <v>0</v>
      </c>
      <c r="P343" s="70">
        <f t="shared" si="21"/>
        <v>0</v>
      </c>
      <c r="Q343" s="70">
        <v>0</v>
      </c>
      <c r="R343" s="70">
        <v>0</v>
      </c>
      <c r="S343" s="72">
        <f t="shared" si="22"/>
        <v>0</v>
      </c>
      <c r="T343" s="110">
        <v>0</v>
      </c>
      <c r="U343" s="111">
        <v>0</v>
      </c>
      <c r="V343" s="111">
        <v>0</v>
      </c>
      <c r="W343" s="111">
        <v>0</v>
      </c>
      <c r="X343" s="111">
        <f t="shared" si="23"/>
        <v>0</v>
      </c>
      <c r="Y343" s="111">
        <v>0</v>
      </c>
      <c r="Z343" s="111">
        <v>0</v>
      </c>
      <c r="AA343" s="113">
        <f t="shared" si="24"/>
        <v>0</v>
      </c>
    </row>
    <row r="344" spans="1:27" ht="15.75" thickBot="1" x14ac:dyDescent="0.3">
      <c r="A344" s="110" t="str">
        <f>_xlfn.XLOOKUP(Table13[[#This Row],[Work UID]],'MO Store'!$A:$A,'MO Store'!F:F,,0)</f>
        <v>No SD</v>
      </c>
      <c r="B344" s="110" t="str">
        <f>_xlfn.XLOOKUP(Table13[[#This Row],[Work UID]],'MO Store'!$A:$A,'MO Store'!G:G,,0)</f>
        <v>Jayme Roraff</v>
      </c>
      <c r="C344" s="111" t="str">
        <f>_xlfn.XLOOKUP(Table13[[#This Row],[Work UID]],'MO Store'!$A:$A,'MO Store'!B:B,,0)</f>
        <v>Wisconsin East</v>
      </c>
      <c r="D344" s="111" t="str">
        <f>_xlfn.XLOOKUP(Table13[[#This Row],[Home UID]],'MO Store'!$A:$A,'MO Store'!C:C,,0)</f>
        <v>WAUKESHA</v>
      </c>
      <c r="E344" s="111" t="str">
        <f>_xlfn.XLOOKUP(Table13[[#This Row],[Work UID]],'MO Store'!$A:$A,'MO Store'!C:C,,0)</f>
        <v>WAUKESHA</v>
      </c>
      <c r="F344" s="111" t="s">
        <v>1872</v>
      </c>
      <c r="G344" s="111">
        <v>176115</v>
      </c>
      <c r="H344" s="111">
        <v>176115</v>
      </c>
      <c r="I344" s="111" t="s">
        <v>974</v>
      </c>
      <c r="J344" s="111" t="s">
        <v>2213</v>
      </c>
      <c r="K344" s="112">
        <v>46002</v>
      </c>
      <c r="L344" s="84">
        <v>30</v>
      </c>
      <c r="M344" s="70">
        <v>27.95</v>
      </c>
      <c r="N344" s="70">
        <v>0</v>
      </c>
      <c r="O344" s="70">
        <v>0</v>
      </c>
      <c r="P344" s="70">
        <f t="shared" si="21"/>
        <v>27.95</v>
      </c>
      <c r="Q344" s="70">
        <v>0</v>
      </c>
      <c r="R344" s="70">
        <v>0</v>
      </c>
      <c r="S344" s="72">
        <f t="shared" si="22"/>
        <v>0</v>
      </c>
      <c r="T344" s="110">
        <v>24</v>
      </c>
      <c r="U344" s="111">
        <v>23.360000000000003</v>
      </c>
      <c r="V344" s="111">
        <v>0</v>
      </c>
      <c r="W344" s="111">
        <v>0</v>
      </c>
      <c r="X344" s="111">
        <f t="shared" si="23"/>
        <v>23.360000000000003</v>
      </c>
      <c r="Y344" s="111">
        <v>0</v>
      </c>
      <c r="Z344" s="111">
        <v>0</v>
      </c>
      <c r="AA344" s="113">
        <f t="shared" si="24"/>
        <v>0</v>
      </c>
    </row>
    <row r="345" spans="1:27" ht="15.75" thickBot="1" x14ac:dyDescent="0.3">
      <c r="A345" s="110" t="str">
        <f>_xlfn.XLOOKUP(Table13[[#This Row],[Work UID]],'MO Store'!$A:$A,'MO Store'!F:F,,0)</f>
        <v>No SD</v>
      </c>
      <c r="B345" s="110" t="str">
        <f>_xlfn.XLOOKUP(Table13[[#This Row],[Work UID]],'MO Store'!$A:$A,'MO Store'!G:G,,0)</f>
        <v>North Carolina Market - No TM</v>
      </c>
      <c r="C345" s="111" t="str">
        <f>_xlfn.XLOOKUP(Table13[[#This Row],[Work UID]],'MO Store'!$A:$A,'MO Store'!B:B,,0)</f>
        <v>North Carolina</v>
      </c>
      <c r="D345" s="111" t="str">
        <f>_xlfn.XLOOKUP(Table13[[#This Row],[Home UID]],'MO Store'!$A:$A,'MO Store'!C:C,,0)</f>
        <v>Mocksville</v>
      </c>
      <c r="E345" s="111" t="str">
        <f>_xlfn.XLOOKUP(Table13[[#This Row],[Work UID]],'MO Store'!$A:$A,'MO Store'!C:C,,0)</f>
        <v>Mocksville</v>
      </c>
      <c r="F345" s="111" t="s">
        <v>1873</v>
      </c>
      <c r="G345" s="111">
        <v>221882</v>
      </c>
      <c r="H345" s="111">
        <v>221882</v>
      </c>
      <c r="I345" s="111" t="s">
        <v>1112</v>
      </c>
      <c r="J345" s="111" t="s">
        <v>2214</v>
      </c>
      <c r="K345" s="112">
        <v>46048</v>
      </c>
      <c r="L345" s="84">
        <v>0</v>
      </c>
      <c r="M345" s="70">
        <v>0</v>
      </c>
      <c r="N345" s="70">
        <v>0</v>
      </c>
      <c r="O345" s="70">
        <v>0</v>
      </c>
      <c r="P345" s="70">
        <f t="shared" si="21"/>
        <v>0</v>
      </c>
      <c r="Q345" s="70">
        <v>0</v>
      </c>
      <c r="R345" s="70">
        <v>0</v>
      </c>
      <c r="S345" s="72">
        <f t="shared" si="22"/>
        <v>0</v>
      </c>
      <c r="T345" s="110">
        <v>27.5</v>
      </c>
      <c r="U345" s="111">
        <v>13.56</v>
      </c>
      <c r="V345" s="111">
        <v>0</v>
      </c>
      <c r="W345" s="111">
        <v>0</v>
      </c>
      <c r="X345" s="111">
        <f t="shared" si="23"/>
        <v>13.56</v>
      </c>
      <c r="Y345" s="111">
        <v>0</v>
      </c>
      <c r="Z345" s="111">
        <v>0</v>
      </c>
      <c r="AA345" s="113">
        <f t="shared" si="24"/>
        <v>0</v>
      </c>
    </row>
    <row r="346" spans="1:27" ht="15.75" thickBot="1" x14ac:dyDescent="0.3">
      <c r="A346" s="110" t="str">
        <f>_xlfn.XLOOKUP(Table13[[#This Row],[Work UID]],'MO Store'!$A:$A,'MO Store'!F:F,,0)</f>
        <v>No SD</v>
      </c>
      <c r="B346" s="110" t="str">
        <f>_xlfn.XLOOKUP(Table13[[#This Row],[Work UID]],'MO Store'!$A:$A,'MO Store'!G:G,,0)</f>
        <v>Jayme Roraff</v>
      </c>
      <c r="C346" s="111" t="str">
        <f>_xlfn.XLOOKUP(Table13[[#This Row],[Work UID]],'MO Store'!$A:$A,'MO Store'!B:B,,0)</f>
        <v>Wisconsin West</v>
      </c>
      <c r="D346" s="111" t="str">
        <f>_xlfn.XLOOKUP(Table13[[#This Row],[Home UID]],'MO Store'!$A:$A,'MO Store'!C:C,,0)</f>
        <v>Tomah Buan Street</v>
      </c>
      <c r="E346" s="111" t="str">
        <f>_xlfn.XLOOKUP(Table13[[#This Row],[Work UID]],'MO Store'!$A:$A,'MO Store'!C:C,,0)</f>
        <v>Tomah Buan Street</v>
      </c>
      <c r="F346" s="111" t="s">
        <v>1874</v>
      </c>
      <c r="G346" s="111">
        <v>180228</v>
      </c>
      <c r="H346" s="111">
        <v>180228</v>
      </c>
      <c r="I346" s="111" t="s">
        <v>221</v>
      </c>
      <c r="J346" s="111" t="s">
        <v>2215</v>
      </c>
      <c r="K346" s="112">
        <v>44865</v>
      </c>
      <c r="L346" s="84">
        <v>32</v>
      </c>
      <c r="M346" s="70">
        <v>32.31</v>
      </c>
      <c r="N346" s="70">
        <v>0</v>
      </c>
      <c r="O346" s="70">
        <v>0</v>
      </c>
      <c r="P346" s="70">
        <f t="shared" si="21"/>
        <v>32.31</v>
      </c>
      <c r="Q346" s="70">
        <v>0</v>
      </c>
      <c r="R346" s="70">
        <v>0</v>
      </c>
      <c r="S346" s="72">
        <f t="shared" si="22"/>
        <v>0</v>
      </c>
      <c r="T346" s="110">
        <v>40</v>
      </c>
      <c r="U346" s="111">
        <v>18.78</v>
      </c>
      <c r="V346" s="111">
        <v>0</v>
      </c>
      <c r="W346" s="111">
        <v>0</v>
      </c>
      <c r="X346" s="111">
        <f t="shared" si="23"/>
        <v>18.78</v>
      </c>
      <c r="Y346" s="111">
        <v>0</v>
      </c>
      <c r="Z346" s="111">
        <v>0</v>
      </c>
      <c r="AA346" s="113">
        <f t="shared" si="24"/>
        <v>0</v>
      </c>
    </row>
    <row r="347" spans="1:27" ht="15.75" thickBot="1" x14ac:dyDescent="0.3">
      <c r="A347" s="110" t="str">
        <f>_xlfn.XLOOKUP(Table13[[#This Row],[Work UID]],'MO Store'!$A:$A,'MO Store'!F:F,,0)</f>
        <v>No SD</v>
      </c>
      <c r="B347" s="110" t="str">
        <f>_xlfn.XLOOKUP(Table13[[#This Row],[Work UID]],'MO Store'!$A:$A,'MO Store'!G:G,,0)</f>
        <v>Jayme Roraff</v>
      </c>
      <c r="C347" s="111" t="str">
        <f>_xlfn.XLOOKUP(Table13[[#This Row],[Work UID]],'MO Store'!$A:$A,'MO Store'!B:B,,0)</f>
        <v>Wisconsin East</v>
      </c>
      <c r="D347" s="111" t="str">
        <f>_xlfn.XLOOKUP(Table13[[#This Row],[Home UID]],'MO Store'!$A:$A,'MO Store'!C:C,,0)</f>
        <v>WAUKESHA</v>
      </c>
      <c r="E347" s="111" t="str">
        <f>_xlfn.XLOOKUP(Table13[[#This Row],[Work UID]],'MO Store'!$A:$A,'MO Store'!C:C,,0)</f>
        <v>WAUKESHA</v>
      </c>
      <c r="F347" s="111" t="s">
        <v>1875</v>
      </c>
      <c r="G347" s="111">
        <v>176115</v>
      </c>
      <c r="H347" s="111">
        <v>176115</v>
      </c>
      <c r="I347" s="111" t="s">
        <v>814</v>
      </c>
      <c r="J347" s="111" t="s">
        <v>2216</v>
      </c>
      <c r="K347" s="112">
        <v>45834</v>
      </c>
      <c r="L347" s="84">
        <v>21</v>
      </c>
      <c r="M347" s="70">
        <v>17.350000000000001</v>
      </c>
      <c r="N347" s="70">
        <v>0</v>
      </c>
      <c r="O347" s="70">
        <v>0</v>
      </c>
      <c r="P347" s="70">
        <f t="shared" si="21"/>
        <v>17.350000000000001</v>
      </c>
      <c r="Q347" s="70">
        <v>0</v>
      </c>
      <c r="R347" s="70">
        <v>0</v>
      </c>
      <c r="S347" s="72">
        <f t="shared" si="22"/>
        <v>0</v>
      </c>
      <c r="T347" s="110">
        <v>38</v>
      </c>
      <c r="U347" s="111">
        <v>37.369999999999997</v>
      </c>
      <c r="V347" s="111">
        <v>0</v>
      </c>
      <c r="W347" s="111">
        <v>0</v>
      </c>
      <c r="X347" s="111">
        <f t="shared" si="23"/>
        <v>37.369999999999997</v>
      </c>
      <c r="Y347" s="111">
        <v>0</v>
      </c>
      <c r="Z347" s="111">
        <v>0</v>
      </c>
      <c r="AA347" s="113">
        <f t="shared" si="24"/>
        <v>0</v>
      </c>
    </row>
    <row r="348" spans="1:27" ht="15.75" thickBot="1" x14ac:dyDescent="0.3">
      <c r="A348" s="110" t="str">
        <f>_xlfn.XLOOKUP(Table13[[#This Row],[Work UID]],'MO Store'!$A:$A,'MO Store'!F:F,,0)</f>
        <v>Romio Hamdar</v>
      </c>
      <c r="B348" s="110" t="str">
        <f>_xlfn.XLOOKUP(Table13[[#This Row],[Work UID]],'MO Store'!$A:$A,'MO Store'!G:G,,0)</f>
        <v>Carlos Ayala-Level Up</v>
      </c>
      <c r="C348" s="111" t="str">
        <f>_xlfn.XLOOKUP(Table13[[#This Row],[Work UID]],'MO Store'!$A:$A,'MO Store'!B:B,,0)</f>
        <v>Houston South West</v>
      </c>
      <c r="D348" s="111" t="str">
        <f>_xlfn.XLOOKUP(Table13[[#This Row],[Home UID]],'MO Store'!$A:$A,'MO Store'!C:C,,0)</f>
        <v>The Grid</v>
      </c>
      <c r="E348" s="111" t="str">
        <f>_xlfn.XLOOKUP(Table13[[#This Row],[Work UID]],'MO Store'!$A:$A,'MO Store'!C:C,,0)</f>
        <v>The Grid</v>
      </c>
      <c r="F348" s="111" t="s">
        <v>1876</v>
      </c>
      <c r="G348" s="111">
        <v>209858</v>
      </c>
      <c r="H348" s="111">
        <v>209858</v>
      </c>
      <c r="I348" s="111" t="s">
        <v>938</v>
      </c>
      <c r="J348" s="111" t="s">
        <v>2217</v>
      </c>
      <c r="K348" s="112">
        <v>45973</v>
      </c>
      <c r="L348" s="84">
        <v>39</v>
      </c>
      <c r="M348" s="70">
        <v>13.46</v>
      </c>
      <c r="N348" s="70">
        <v>0</v>
      </c>
      <c r="O348" s="70">
        <v>0</v>
      </c>
      <c r="P348" s="70">
        <f t="shared" si="21"/>
        <v>13.46</v>
      </c>
      <c r="Q348" s="70">
        <v>0</v>
      </c>
      <c r="R348" s="70">
        <v>0</v>
      </c>
      <c r="S348" s="72">
        <f t="shared" si="22"/>
        <v>0</v>
      </c>
      <c r="T348" s="110">
        <v>39</v>
      </c>
      <c r="U348" s="111">
        <v>30.51</v>
      </c>
      <c r="V348" s="111">
        <v>0</v>
      </c>
      <c r="W348" s="111">
        <v>0</v>
      </c>
      <c r="X348" s="111">
        <f t="shared" si="23"/>
        <v>30.51</v>
      </c>
      <c r="Y348" s="111">
        <v>0</v>
      </c>
      <c r="Z348" s="111">
        <v>0</v>
      </c>
      <c r="AA348" s="113">
        <f t="shared" si="24"/>
        <v>0</v>
      </c>
    </row>
    <row r="349" spans="1:27" ht="15.75" thickBot="1" x14ac:dyDescent="0.3">
      <c r="A349" s="110" t="str">
        <f>_xlfn.XLOOKUP(Table13[[#This Row],[Work UID]],'MO Store'!$A:$A,'MO Store'!F:F,,0)</f>
        <v>Romio Hamdar</v>
      </c>
      <c r="B349" s="110" t="str">
        <f>_xlfn.XLOOKUP(Table13[[#This Row],[Work UID]],'MO Store'!$A:$A,'MO Store'!G:G,,0)</f>
        <v>Veronica Ramos</v>
      </c>
      <c r="C349" s="111" t="str">
        <f>_xlfn.XLOOKUP(Table13[[#This Row],[Work UID]],'MO Store'!$A:$A,'MO Store'!B:B,,0)</f>
        <v>San Antonio/Laredo</v>
      </c>
      <c r="D349" s="111" t="str">
        <f>_xlfn.XLOOKUP(Table13[[#This Row],[Home UID]],'MO Store'!$A:$A,'MO Store'!C:C,,0)</f>
        <v>San Pedro</v>
      </c>
      <c r="E349" s="111" t="str">
        <f>_xlfn.XLOOKUP(Table13[[#This Row],[Work UID]],'MO Store'!$A:$A,'MO Store'!C:C,,0)</f>
        <v>San Pedro</v>
      </c>
      <c r="F349" s="111" t="s">
        <v>1877</v>
      </c>
      <c r="G349" s="111">
        <v>215746</v>
      </c>
      <c r="H349" s="111">
        <v>215746</v>
      </c>
      <c r="I349" s="111" t="s">
        <v>1067</v>
      </c>
      <c r="J349" s="111" t="s">
        <v>2218</v>
      </c>
      <c r="K349" s="112">
        <v>46101</v>
      </c>
      <c r="L349" s="84">
        <v>43</v>
      </c>
      <c r="M349" s="70">
        <v>40.000000000000007</v>
      </c>
      <c r="N349" s="70">
        <v>0.17</v>
      </c>
      <c r="O349" s="70">
        <v>0</v>
      </c>
      <c r="P349" s="70">
        <f t="shared" si="21"/>
        <v>40.170000000000009</v>
      </c>
      <c r="Q349" s="70">
        <v>0</v>
      </c>
      <c r="R349" s="70">
        <v>0</v>
      </c>
      <c r="S349" s="72">
        <f t="shared" si="22"/>
        <v>0</v>
      </c>
      <c r="T349" s="110">
        <v>43</v>
      </c>
      <c r="U349" s="111">
        <v>35.53</v>
      </c>
      <c r="V349" s="111">
        <v>0</v>
      </c>
      <c r="W349" s="111">
        <v>0</v>
      </c>
      <c r="X349" s="111">
        <f t="shared" si="23"/>
        <v>35.53</v>
      </c>
      <c r="Y349" s="111">
        <v>0</v>
      </c>
      <c r="Z349" s="111">
        <v>0</v>
      </c>
      <c r="AA349" s="113">
        <f t="shared" si="24"/>
        <v>0</v>
      </c>
    </row>
    <row r="350" spans="1:27" ht="15.75" thickBot="1" x14ac:dyDescent="0.3">
      <c r="A350" s="110" t="str">
        <f>_xlfn.XLOOKUP(Table13[[#This Row],[Work UID]],'MO Store'!$A:$A,'MO Store'!F:F,,0)</f>
        <v>Romio Hamdar</v>
      </c>
      <c r="B350" s="110" t="str">
        <f>_xlfn.XLOOKUP(Table13[[#This Row],[Work UID]],'MO Store'!$A:$A,'MO Store'!G:G,,0)</f>
        <v>Colorado Market - No TM</v>
      </c>
      <c r="C350" s="111" t="str">
        <f>_xlfn.XLOOKUP(Table13[[#This Row],[Work UID]],'MO Store'!$A:$A,'MO Store'!B:B,,0)</f>
        <v>Colorado</v>
      </c>
      <c r="D350" s="111" t="str">
        <f>_xlfn.XLOOKUP(Table13[[#This Row],[Home UID]],'MO Store'!$A:$A,'MO Store'!C:C,,0)</f>
        <v>Fountain MESA ROAD</v>
      </c>
      <c r="E350" s="111" t="str">
        <f>_xlfn.XLOOKUP(Table13[[#This Row],[Work UID]],'MO Store'!$A:$A,'MO Store'!C:C,,0)</f>
        <v>Fountain MESA ROAD</v>
      </c>
      <c r="F350" s="111" t="s">
        <v>1878</v>
      </c>
      <c r="G350" s="111">
        <v>178719</v>
      </c>
      <c r="H350" s="111">
        <v>178719</v>
      </c>
      <c r="I350" s="111" t="s">
        <v>675</v>
      </c>
      <c r="J350" s="111" t="s">
        <v>2219</v>
      </c>
      <c r="K350" s="112">
        <v>45637</v>
      </c>
      <c r="L350" s="84">
        <v>30.25</v>
      </c>
      <c r="M350" s="70">
        <v>31.88</v>
      </c>
      <c r="N350" s="70">
        <v>0</v>
      </c>
      <c r="O350" s="70">
        <v>0</v>
      </c>
      <c r="P350" s="70">
        <f t="shared" si="21"/>
        <v>31.88</v>
      </c>
      <c r="Q350" s="70">
        <v>0</v>
      </c>
      <c r="R350" s="70">
        <v>0</v>
      </c>
      <c r="S350" s="72">
        <f t="shared" si="22"/>
        <v>0</v>
      </c>
      <c r="T350" s="110">
        <v>38</v>
      </c>
      <c r="U350" s="111">
        <v>40</v>
      </c>
      <c r="V350" s="111">
        <v>0.66</v>
      </c>
      <c r="W350" s="111">
        <v>0</v>
      </c>
      <c r="X350" s="111">
        <f t="shared" si="23"/>
        <v>40.659999999999997</v>
      </c>
      <c r="Y350" s="111">
        <v>0</v>
      </c>
      <c r="Z350" s="111">
        <v>0</v>
      </c>
      <c r="AA350" s="113">
        <f t="shared" si="24"/>
        <v>0</v>
      </c>
    </row>
    <row r="351" spans="1:27" ht="15.75" thickBot="1" x14ac:dyDescent="0.3">
      <c r="A351" s="110" t="str">
        <f>_xlfn.XLOOKUP(Table13[[#This Row],[Work UID]],'MO Store'!$A:$A,'MO Store'!F:F,,0)</f>
        <v>Romio Hamdar</v>
      </c>
      <c r="B351" s="110" t="str">
        <f>_xlfn.XLOOKUP(Table13[[#This Row],[Work UID]],'MO Store'!$A:$A,'MO Store'!G:G,,0)</f>
        <v>Suhail Ishaq</v>
      </c>
      <c r="C351" s="111" t="str">
        <f>_xlfn.XLOOKUP(Table13[[#This Row],[Work UID]],'MO Store'!$A:$A,'MO Store'!B:B,,0)</f>
        <v>Houston North East</v>
      </c>
      <c r="D351" s="111" t="str">
        <f>_xlfn.XLOOKUP(Table13[[#This Row],[Home UID]],'MO Store'!$A:$A,'MO Store'!C:C,,0)</f>
        <v>Riverstone</v>
      </c>
      <c r="E351" s="111" t="str">
        <f>_xlfn.XLOOKUP(Table13[[#This Row],[Work UID]],'MO Store'!$A:$A,'MO Store'!C:C,,0)</f>
        <v>Riverstone</v>
      </c>
      <c r="F351" s="111" t="s">
        <v>1879</v>
      </c>
      <c r="G351" s="111">
        <v>207758</v>
      </c>
      <c r="H351" s="111">
        <v>207758</v>
      </c>
      <c r="I351" s="111" t="s">
        <v>802</v>
      </c>
      <c r="J351" s="111" t="s">
        <v>2220</v>
      </c>
      <c r="K351" s="112">
        <v>45827</v>
      </c>
      <c r="L351" s="84">
        <v>30</v>
      </c>
      <c r="M351" s="70">
        <v>30.55</v>
      </c>
      <c r="N351" s="70">
        <v>0</v>
      </c>
      <c r="O351" s="70">
        <v>0</v>
      </c>
      <c r="P351" s="70">
        <f t="shared" si="21"/>
        <v>30.55</v>
      </c>
      <c r="Q351" s="70">
        <v>0</v>
      </c>
      <c r="R351" s="70">
        <v>0</v>
      </c>
      <c r="S351" s="72">
        <f t="shared" si="22"/>
        <v>0</v>
      </c>
      <c r="T351" s="110">
        <v>40</v>
      </c>
      <c r="U351" s="111">
        <v>39.57</v>
      </c>
      <c r="V351" s="111">
        <v>0</v>
      </c>
      <c r="W351" s="111">
        <v>0</v>
      </c>
      <c r="X351" s="111">
        <f t="shared" si="23"/>
        <v>39.57</v>
      </c>
      <c r="Y351" s="111">
        <v>0</v>
      </c>
      <c r="Z351" s="111">
        <v>0</v>
      </c>
      <c r="AA351" s="113">
        <f t="shared" si="24"/>
        <v>0</v>
      </c>
    </row>
    <row r="352" spans="1:27" ht="15.75" thickBot="1" x14ac:dyDescent="0.3">
      <c r="A352" s="110" t="str">
        <f>_xlfn.XLOOKUP(Table13[[#This Row],[Work UID]],'MO Store'!$A:$A,'MO Store'!F:F,,0)</f>
        <v>Romio Hamdar</v>
      </c>
      <c r="B352" s="110" t="str">
        <f>_xlfn.XLOOKUP(Table13[[#This Row],[Work UID]],'MO Store'!$A:$A,'MO Store'!G:G,,0)</f>
        <v>Suhail Ishaq</v>
      </c>
      <c r="C352" s="111" t="str">
        <f>_xlfn.XLOOKUP(Table13[[#This Row],[Work UID]],'MO Store'!$A:$A,'MO Store'!B:B,,0)</f>
        <v>Houston North East</v>
      </c>
      <c r="D352" s="111" t="str">
        <f>_xlfn.XLOOKUP(Table13[[#This Row],[Home UID]],'MO Store'!$A:$A,'MO Store'!C:C,,0)</f>
        <v>Richmond (River Park)</v>
      </c>
      <c r="E352" s="111" t="str">
        <f>_xlfn.XLOOKUP(Table13[[#This Row],[Work UID]],'MO Store'!$A:$A,'MO Store'!C:C,,0)</f>
        <v>Richmond (River Park)</v>
      </c>
      <c r="F352" s="111" t="s">
        <v>1880</v>
      </c>
      <c r="G352" s="111">
        <v>174110</v>
      </c>
      <c r="H352" s="111">
        <v>174110</v>
      </c>
      <c r="I352" s="111" t="s">
        <v>1052</v>
      </c>
      <c r="J352" s="111" t="s">
        <v>2221</v>
      </c>
      <c r="K352" s="112">
        <v>46087</v>
      </c>
      <c r="L352" s="84">
        <v>24</v>
      </c>
      <c r="M352" s="70">
        <v>24.78</v>
      </c>
      <c r="N352" s="70">
        <v>0</v>
      </c>
      <c r="O352" s="70">
        <v>0</v>
      </c>
      <c r="P352" s="70">
        <f t="shared" si="21"/>
        <v>24.78</v>
      </c>
      <c r="Q352" s="70">
        <v>0</v>
      </c>
      <c r="R352" s="70">
        <v>0</v>
      </c>
      <c r="S352" s="72">
        <f t="shared" si="22"/>
        <v>0</v>
      </c>
      <c r="T352" s="110">
        <v>18</v>
      </c>
      <c r="U352" s="111">
        <v>17.649999999999999</v>
      </c>
      <c r="V352" s="111">
        <v>0</v>
      </c>
      <c r="W352" s="111">
        <v>0</v>
      </c>
      <c r="X352" s="111">
        <f t="shared" si="23"/>
        <v>17.649999999999999</v>
      </c>
      <c r="Y352" s="111">
        <v>0</v>
      </c>
      <c r="Z352" s="111">
        <v>0</v>
      </c>
      <c r="AA352" s="113">
        <f t="shared" si="24"/>
        <v>0</v>
      </c>
    </row>
    <row r="353" spans="1:27" ht="15.75" thickBot="1" x14ac:dyDescent="0.3">
      <c r="A353" s="110" t="str">
        <f>_xlfn.XLOOKUP(Table13[[#This Row],[Work UID]],'MO Store'!$A:$A,'MO Store'!F:F,,0)</f>
        <v>Romio Hamdar</v>
      </c>
      <c r="B353" s="110" t="str">
        <f>_xlfn.XLOOKUP(Table13[[#This Row],[Work UID]],'MO Store'!$A:$A,'MO Store'!G:G,,0)</f>
        <v>Carlos Ayala-Level Up</v>
      </c>
      <c r="C353" s="111" t="str">
        <f>_xlfn.XLOOKUP(Table13[[#This Row],[Work UID]],'MO Store'!$A:$A,'MO Store'!B:B,,0)</f>
        <v>Houston South West</v>
      </c>
      <c r="D353" s="111" t="str">
        <f>_xlfn.XLOOKUP(Table13[[#This Row],[Home UID]],'MO Store'!$A:$A,'MO Store'!C:C,,0)</f>
        <v>Memorial Dr</v>
      </c>
      <c r="E353" s="111" t="str">
        <f>_xlfn.XLOOKUP(Table13[[#This Row],[Work UID]],'MO Store'!$A:$A,'MO Store'!C:C,,0)</f>
        <v>Memorial Dr</v>
      </c>
      <c r="F353" s="111" t="s">
        <v>1881</v>
      </c>
      <c r="G353" s="111">
        <v>213409</v>
      </c>
      <c r="H353" s="111">
        <v>213409</v>
      </c>
      <c r="I353" s="111" t="s">
        <v>310</v>
      </c>
      <c r="J353" s="111" t="s">
        <v>2222</v>
      </c>
      <c r="K353" s="112">
        <v>45516</v>
      </c>
      <c r="L353" s="84">
        <v>33</v>
      </c>
      <c r="M353" s="70">
        <v>36.43</v>
      </c>
      <c r="N353" s="70">
        <v>0</v>
      </c>
      <c r="O353" s="70">
        <v>0</v>
      </c>
      <c r="P353" s="70">
        <f t="shared" si="21"/>
        <v>36.43</v>
      </c>
      <c r="Q353" s="70">
        <v>0</v>
      </c>
      <c r="R353" s="70">
        <v>0</v>
      </c>
      <c r="S353" s="72">
        <f t="shared" si="22"/>
        <v>0</v>
      </c>
      <c r="T353" s="110">
        <v>37</v>
      </c>
      <c r="U353" s="111">
        <v>34.980000000000004</v>
      </c>
      <c r="V353" s="111">
        <v>0</v>
      </c>
      <c r="W353" s="111">
        <v>0</v>
      </c>
      <c r="X353" s="111">
        <f t="shared" si="23"/>
        <v>34.980000000000004</v>
      </c>
      <c r="Y353" s="111">
        <v>0</v>
      </c>
      <c r="Z353" s="111">
        <v>0</v>
      </c>
      <c r="AA353" s="113">
        <f t="shared" si="24"/>
        <v>0</v>
      </c>
    </row>
    <row r="354" spans="1:27" ht="15.75" thickBot="1" x14ac:dyDescent="0.3">
      <c r="A354" s="110" t="str">
        <f>_xlfn.XLOOKUP(Table13[[#This Row],[Work UID]],'MO Store'!$A:$A,'MO Store'!F:F,,0)</f>
        <v>No SD</v>
      </c>
      <c r="B354" s="110" t="str">
        <f>_xlfn.XLOOKUP(Table13[[#This Row],[Work UID]],'MO Store'!$A:$A,'MO Store'!G:G,,0)</f>
        <v>Susu Leong</v>
      </c>
      <c r="C354" s="111" t="str">
        <f>_xlfn.XLOOKUP(Table13[[#This Row],[Work UID]],'MO Store'!$A:$A,'MO Store'!B:B,,0)</f>
        <v>Arizona</v>
      </c>
      <c r="D354" s="111" t="str">
        <f>_xlfn.XLOOKUP(Table13[[#This Row],[Home UID]],'MO Store'!$A:$A,'MO Store'!C:C,,0)</f>
        <v>MIDVALE PLAZA</v>
      </c>
      <c r="E354" s="111" t="str">
        <f>_xlfn.XLOOKUP(Table13[[#This Row],[Work UID]],'MO Store'!$A:$A,'MO Store'!C:C,,0)</f>
        <v>MIDVALE PLAZA</v>
      </c>
      <c r="F354" s="111" t="s">
        <v>1882</v>
      </c>
      <c r="G354" s="111">
        <v>216515</v>
      </c>
      <c r="H354" s="111">
        <v>216515</v>
      </c>
      <c r="I354" s="111" t="s">
        <v>338</v>
      </c>
      <c r="J354" s="111" t="s">
        <v>2223</v>
      </c>
      <c r="K354" s="112">
        <v>46072</v>
      </c>
      <c r="L354" s="84">
        <v>0</v>
      </c>
      <c r="M354" s="70">
        <v>10.83</v>
      </c>
      <c r="N354" s="70">
        <v>0</v>
      </c>
      <c r="O354" s="70">
        <v>0</v>
      </c>
      <c r="P354" s="70">
        <f t="shared" si="21"/>
        <v>10.83</v>
      </c>
      <c r="Q354" s="70">
        <v>0</v>
      </c>
      <c r="R354" s="70">
        <v>0</v>
      </c>
      <c r="S354" s="72">
        <f t="shared" si="22"/>
        <v>0</v>
      </c>
      <c r="T354" s="110">
        <v>0</v>
      </c>
      <c r="U354" s="111">
        <v>6.47</v>
      </c>
      <c r="V354" s="111">
        <v>0</v>
      </c>
      <c r="W354" s="111">
        <v>0</v>
      </c>
      <c r="X354" s="111">
        <f t="shared" si="23"/>
        <v>6.47</v>
      </c>
      <c r="Y354" s="111">
        <v>0</v>
      </c>
      <c r="Z354" s="111">
        <v>0</v>
      </c>
      <c r="AA354" s="113">
        <f t="shared" si="24"/>
        <v>0</v>
      </c>
    </row>
    <row r="355" spans="1:27" ht="15.75" thickBot="1" x14ac:dyDescent="0.3">
      <c r="A355" s="110" t="str">
        <f>_xlfn.XLOOKUP(Table13[[#This Row],[Work UID]],'MO Store'!$A:$A,'MO Store'!F:F,,0)</f>
        <v>Romio Hamdar</v>
      </c>
      <c r="B355" s="110" t="str">
        <f>_xlfn.XLOOKUP(Table13[[#This Row],[Work UID]],'MO Store'!$A:$A,'MO Store'!G:G,,0)</f>
        <v>Carlos Ayala-Level Up</v>
      </c>
      <c r="C355" s="111" t="str">
        <f>_xlfn.XLOOKUP(Table13[[#This Row],[Work UID]],'MO Store'!$A:$A,'MO Store'!B:B,,0)</f>
        <v>Houston South West</v>
      </c>
      <c r="D355" s="111" t="str">
        <f>_xlfn.XLOOKUP(Table13[[#This Row],[Home UID]],'MO Store'!$A:$A,'MO Store'!C:C,,0)</f>
        <v>Memorial Dr</v>
      </c>
      <c r="E355" s="111" t="str">
        <f>_xlfn.XLOOKUP(Table13[[#This Row],[Work UID]],'MO Store'!$A:$A,'MO Store'!C:C,,0)</f>
        <v>Westheimer Tanglewilde</v>
      </c>
      <c r="F355" s="111" t="s">
        <v>1893</v>
      </c>
      <c r="G355" s="111">
        <v>213409</v>
      </c>
      <c r="H355" s="111">
        <v>209864</v>
      </c>
      <c r="I355" s="111" t="s">
        <v>962</v>
      </c>
      <c r="J355" s="111" t="s">
        <v>1975</v>
      </c>
      <c r="K355" s="112">
        <v>46001</v>
      </c>
      <c r="L355" s="84">
        <v>0</v>
      </c>
      <c r="M355" s="70">
        <v>24.47</v>
      </c>
      <c r="N355" s="70">
        <v>0</v>
      </c>
      <c r="O355" s="70">
        <v>0</v>
      </c>
      <c r="P355" s="70">
        <f t="shared" si="21"/>
        <v>24.47</v>
      </c>
      <c r="Q355" s="70">
        <v>0</v>
      </c>
      <c r="R355" s="70">
        <v>0</v>
      </c>
      <c r="S355" s="72">
        <f t="shared" ref="S355:S356" si="25">SUM(Q355:R355)</f>
        <v>0</v>
      </c>
      <c r="T355" s="110"/>
      <c r="U355" s="111"/>
      <c r="V355" s="111"/>
      <c r="W355" s="111"/>
      <c r="X355" s="111">
        <f>SUM(U355:W355)</f>
        <v>0</v>
      </c>
      <c r="Y355" s="111"/>
      <c r="Z355" s="111"/>
      <c r="AA355" s="113">
        <f>SUM(Y355:Z355)</f>
        <v>0</v>
      </c>
    </row>
    <row r="356" spans="1:27" ht="15.75" thickBot="1" x14ac:dyDescent="0.3">
      <c r="A356" s="110" t="str">
        <f>_xlfn.XLOOKUP(Table13[[#This Row],[Work UID]],'MO Store'!$A:$A,'MO Store'!F:F,,0)</f>
        <v>Romio Hamdar</v>
      </c>
      <c r="B356" s="110" t="str">
        <f>_xlfn.XLOOKUP(Table13[[#This Row],[Work UID]],'MO Store'!$A:$A,'MO Store'!G:G,,0)</f>
        <v>Isreal Gomez- Level Up</v>
      </c>
      <c r="C356" s="111" t="str">
        <f>_xlfn.XLOOKUP(Table13[[#This Row],[Work UID]],'MO Store'!$A:$A,'MO Store'!B:B,,0)</f>
        <v>Houston East</v>
      </c>
      <c r="D356" s="111" t="str">
        <f>_xlfn.XLOOKUP(Table13[[#This Row],[Home UID]],'MO Store'!$A:$A,'MO Store'!C:C,,0)</f>
        <v>The Grid</v>
      </c>
      <c r="E356" s="111" t="str">
        <f>_xlfn.XLOOKUP(Table13[[#This Row],[Work UID]],'MO Store'!$A:$A,'MO Store'!C:C,,0)</f>
        <v>Falls Creek Humble</v>
      </c>
      <c r="F356" s="111" t="s">
        <v>1894</v>
      </c>
      <c r="G356" s="111">
        <v>209858</v>
      </c>
      <c r="H356" s="111">
        <v>176028</v>
      </c>
      <c r="I356" s="111" t="s">
        <v>914</v>
      </c>
      <c r="J356" s="111" t="s">
        <v>2001</v>
      </c>
      <c r="K356" s="112">
        <v>45959</v>
      </c>
      <c r="L356" s="84">
        <v>0</v>
      </c>
      <c r="M356" s="70">
        <v>7.37</v>
      </c>
      <c r="N356" s="70">
        <v>0</v>
      </c>
      <c r="O356" s="70">
        <v>0</v>
      </c>
      <c r="P356" s="70">
        <f t="shared" si="21"/>
        <v>7.37</v>
      </c>
      <c r="Q356" s="70">
        <v>0</v>
      </c>
      <c r="R356" s="70">
        <v>0</v>
      </c>
      <c r="S356" s="72">
        <f t="shared" si="25"/>
        <v>0</v>
      </c>
      <c r="T356" s="110"/>
      <c r="U356" s="111"/>
      <c r="V356" s="111"/>
      <c r="W356" s="111"/>
      <c r="X356" s="111">
        <f>SUM(U356:W356)</f>
        <v>0</v>
      </c>
      <c r="Y356" s="111"/>
      <c r="Z356" s="111"/>
      <c r="AA356" s="113">
        <f>SUM(Y356:Z356)</f>
        <v>0</v>
      </c>
    </row>
    <row r="357" spans="1:27" ht="15.75" thickBot="1" x14ac:dyDescent="0.3">
      <c r="A357" s="110" t="str">
        <f>_xlfn.XLOOKUP(Table13[[#This Row],[Work UID]],'MO Store'!$A:$A,'MO Store'!F:F,,0)</f>
        <v>Romio Hamdar</v>
      </c>
      <c r="B357" s="110" t="str">
        <f>_xlfn.XLOOKUP(Table13[[#This Row],[Work UID]],'MO Store'!$A:$A,'MO Store'!G:G,,0)</f>
        <v>Suhail Ishaq</v>
      </c>
      <c r="C357" s="111" t="str">
        <f>_xlfn.XLOOKUP(Table13[[#This Row],[Work UID]],'MO Store'!$A:$A,'MO Store'!B:B,,0)</f>
        <v>Houston North East</v>
      </c>
      <c r="D357" s="111" t="str">
        <f>_xlfn.XLOOKUP(Table13[[#This Row],[Home UID]],'MO Store'!$A:$A,'MO Store'!C:C,,0)</f>
        <v>Midtown</v>
      </c>
      <c r="E357" s="111" t="str">
        <f>_xlfn.XLOOKUP(Table13[[#This Row],[Work UID]],'MO Store'!$A:$A,'MO Store'!C:C,,0)</f>
        <v>Midtown</v>
      </c>
      <c r="F357" s="111" t="s">
        <v>1895</v>
      </c>
      <c r="G357" s="111">
        <v>176027</v>
      </c>
      <c r="H357" s="111">
        <v>176027</v>
      </c>
      <c r="I357" s="111" t="s">
        <v>1900</v>
      </c>
      <c r="J357" s="111" t="s">
        <v>2224</v>
      </c>
      <c r="K357" s="112">
        <v>45061</v>
      </c>
      <c r="L357" s="84">
        <v>0</v>
      </c>
      <c r="M357" s="70">
        <v>0</v>
      </c>
      <c r="N357" s="70">
        <v>0</v>
      </c>
      <c r="O357" s="70">
        <v>0</v>
      </c>
      <c r="P357" s="70">
        <f t="shared" si="21"/>
        <v>0</v>
      </c>
      <c r="Q357" s="70"/>
      <c r="R357" s="70"/>
      <c r="S357" s="72">
        <f t="shared" ref="S357:S361" si="26">SUM(Q357:R357)</f>
        <v>0</v>
      </c>
      <c r="T357" s="110"/>
      <c r="U357" s="111"/>
      <c r="V357" s="111"/>
      <c r="W357" s="111"/>
      <c r="X357" s="111">
        <f t="shared" ref="X357:X361" si="27">SUM(U357:W357)</f>
        <v>0</v>
      </c>
      <c r="Y357" s="111"/>
      <c r="Z357" s="111"/>
      <c r="AA357" s="113">
        <f t="shared" ref="AA357:AA361" si="28">SUM(Y357:Z357)</f>
        <v>0</v>
      </c>
    </row>
    <row r="358" spans="1:27" ht="15.75" thickBot="1" x14ac:dyDescent="0.3">
      <c r="A358" s="110" t="str">
        <f>_xlfn.XLOOKUP(Table13[[#This Row],[Work UID]],'MO Store'!$A:$A,'MO Store'!F:F,,0)</f>
        <v>Romio Hamdar</v>
      </c>
      <c r="B358" s="110" t="str">
        <f>_xlfn.XLOOKUP(Table13[[#This Row],[Work UID]],'MO Store'!$A:$A,'MO Store'!G:G,,0)</f>
        <v>Veronica Ramos</v>
      </c>
      <c r="C358" s="111" t="str">
        <f>_xlfn.XLOOKUP(Table13[[#This Row],[Work UID]],'MO Store'!$A:$A,'MO Store'!B:B,,0)</f>
        <v>San Antonio/Laredo</v>
      </c>
      <c r="D358" s="111" t="str">
        <f>_xlfn.XLOOKUP(Table13[[#This Row],[Home UID]],'MO Store'!$A:$A,'MO Store'!C:C,,0)</f>
        <v>San Pedro</v>
      </c>
      <c r="E358" s="111" t="str">
        <f>_xlfn.XLOOKUP(Table13[[#This Row],[Work UID]],'MO Store'!$A:$A,'MO Store'!C:C,,0)</f>
        <v>San Pedro</v>
      </c>
      <c r="F358" s="111" t="s">
        <v>1896</v>
      </c>
      <c r="G358" s="111">
        <v>215746</v>
      </c>
      <c r="H358" s="111">
        <v>215746</v>
      </c>
      <c r="I358" s="111" t="s">
        <v>1901</v>
      </c>
      <c r="J358" s="111" t="s">
        <v>2225</v>
      </c>
      <c r="K358" s="112">
        <v>45131</v>
      </c>
      <c r="L358" s="84">
        <v>0</v>
      </c>
      <c r="M358" s="70">
        <v>0</v>
      </c>
      <c r="N358" s="70">
        <v>0</v>
      </c>
      <c r="O358" s="70">
        <v>0</v>
      </c>
      <c r="P358" s="70">
        <f t="shared" si="21"/>
        <v>0</v>
      </c>
      <c r="Q358" s="70"/>
      <c r="R358" s="70"/>
      <c r="S358" s="72">
        <f t="shared" si="26"/>
        <v>0</v>
      </c>
      <c r="T358" s="110"/>
      <c r="U358" s="111"/>
      <c r="V358" s="111"/>
      <c r="W358" s="111"/>
      <c r="X358" s="111">
        <f t="shared" si="27"/>
        <v>0</v>
      </c>
      <c r="Y358" s="111"/>
      <c r="Z358" s="111"/>
      <c r="AA358" s="113">
        <f t="shared" si="28"/>
        <v>0</v>
      </c>
    </row>
    <row r="359" spans="1:27" ht="15.75" thickBot="1" x14ac:dyDescent="0.3">
      <c r="A359" s="110" t="str">
        <f>_xlfn.XLOOKUP(Table13[[#This Row],[Work UID]],'MO Store'!$A:$A,'MO Store'!F:F,,0)</f>
        <v>Romio Hamdar</v>
      </c>
      <c r="B359" s="110" t="str">
        <f>_xlfn.XLOOKUP(Table13[[#This Row],[Work UID]],'MO Store'!$A:$A,'MO Store'!G:G,,0)</f>
        <v>Suhail Ishaq</v>
      </c>
      <c r="C359" s="111" t="str">
        <f>_xlfn.XLOOKUP(Table13[[#This Row],[Work UID]],'MO Store'!$A:$A,'MO Store'!B:B,,0)</f>
        <v>Houston North East</v>
      </c>
      <c r="D359" s="111" t="str">
        <f>_xlfn.XLOOKUP(Table13[[#This Row],[Home UID]],'MO Store'!$A:$A,'MO Store'!C:C,,0)</f>
        <v>Antoine Town Center</v>
      </c>
      <c r="E359" s="111" t="str">
        <f>_xlfn.XLOOKUP(Table13[[#This Row],[Work UID]],'MO Store'!$A:$A,'MO Store'!C:C,,0)</f>
        <v>Antoine Town Center</v>
      </c>
      <c r="F359" s="111" t="s">
        <v>1897</v>
      </c>
      <c r="G359" s="111">
        <v>209865</v>
      </c>
      <c r="H359" s="111">
        <v>209865</v>
      </c>
      <c r="I359" s="111" t="s">
        <v>1507</v>
      </c>
      <c r="J359" s="111" t="s">
        <v>2226</v>
      </c>
      <c r="K359" s="112">
        <v>46120</v>
      </c>
      <c r="L359" s="84">
        <v>39</v>
      </c>
      <c r="M359" s="70">
        <v>39.200000000000003</v>
      </c>
      <c r="N359" s="70">
        <v>0</v>
      </c>
      <c r="O359" s="70">
        <v>0</v>
      </c>
      <c r="P359" s="70">
        <f t="shared" si="21"/>
        <v>39.200000000000003</v>
      </c>
      <c r="Q359" s="70"/>
      <c r="R359" s="70"/>
      <c r="S359" s="72">
        <f t="shared" si="26"/>
        <v>0</v>
      </c>
      <c r="T359" s="110"/>
      <c r="U359" s="111"/>
      <c r="V359" s="111"/>
      <c r="W359" s="111"/>
      <c r="X359" s="111">
        <f t="shared" si="27"/>
        <v>0</v>
      </c>
      <c r="Y359" s="111"/>
      <c r="Z359" s="111"/>
      <c r="AA359" s="113">
        <f t="shared" si="28"/>
        <v>0</v>
      </c>
    </row>
    <row r="360" spans="1:27" ht="15.75" thickBot="1" x14ac:dyDescent="0.3">
      <c r="A360" s="110" t="str">
        <f>_xlfn.XLOOKUP(Table13[[#This Row],[Work UID]],'MO Store'!$A:$A,'MO Store'!F:F,,0)</f>
        <v>Romio Hamdar</v>
      </c>
      <c r="B360" s="110" t="str">
        <f>_xlfn.XLOOKUP(Table13[[#This Row],[Work UID]],'MO Store'!$A:$A,'MO Store'!G:G,,0)</f>
        <v>Colorado Market - No TM</v>
      </c>
      <c r="C360" s="111" t="str">
        <f>_xlfn.XLOOKUP(Table13[[#This Row],[Work UID]],'MO Store'!$A:$A,'MO Store'!B:B,,0)</f>
        <v>Colorado</v>
      </c>
      <c r="D360" s="111" t="str">
        <f>_xlfn.XLOOKUP(Table13[[#This Row],[Home UID]],'MO Store'!$A:$A,'MO Store'!C:C,,0)</f>
        <v>Academy Blvd CO</v>
      </c>
      <c r="E360" s="111" t="str">
        <f>_xlfn.XLOOKUP(Table13[[#This Row],[Work UID]],'MO Store'!$A:$A,'MO Store'!C:C,,0)</f>
        <v>Academy Blvd CO</v>
      </c>
      <c r="F360" s="111" t="s">
        <v>1898</v>
      </c>
      <c r="G360" s="111">
        <v>176049</v>
      </c>
      <c r="H360" s="111">
        <v>176049</v>
      </c>
      <c r="I360" s="111" t="s">
        <v>897</v>
      </c>
      <c r="J360" s="111" t="s">
        <v>2227</v>
      </c>
      <c r="K360" s="112">
        <v>45933</v>
      </c>
      <c r="L360" s="84">
        <v>25.5</v>
      </c>
      <c r="M360" s="70">
        <v>0</v>
      </c>
      <c r="N360" s="70">
        <v>0</v>
      </c>
      <c r="O360" s="70">
        <v>0</v>
      </c>
      <c r="P360" s="70">
        <f t="shared" si="21"/>
        <v>0</v>
      </c>
      <c r="Q360" s="70"/>
      <c r="R360" s="70"/>
      <c r="S360" s="72">
        <f t="shared" si="26"/>
        <v>0</v>
      </c>
      <c r="T360" s="110"/>
      <c r="U360" s="111"/>
      <c r="V360" s="111"/>
      <c r="W360" s="111"/>
      <c r="X360" s="111">
        <f t="shared" si="27"/>
        <v>0</v>
      </c>
      <c r="Y360" s="111"/>
      <c r="Z360" s="111"/>
      <c r="AA360" s="113">
        <f t="shared" si="28"/>
        <v>0</v>
      </c>
    </row>
    <row r="361" spans="1:27" ht="15.75" thickBot="1" x14ac:dyDescent="0.3">
      <c r="A361" s="110" t="str">
        <f>_xlfn.XLOOKUP(Table13[[#This Row],[Work UID]],'MO Store'!$A:$A,'MO Store'!F:F,,0)</f>
        <v>No SD</v>
      </c>
      <c r="B361" s="110" t="str">
        <f>_xlfn.XLOOKUP(Table13[[#This Row],[Work UID]],'MO Store'!$A:$A,'MO Store'!G:G,,0)</f>
        <v>Jayme Roraff</v>
      </c>
      <c r="C361" s="111" t="str">
        <f>_xlfn.XLOOKUP(Table13[[#This Row],[Work UID]],'MO Store'!$A:$A,'MO Store'!B:B,,0)</f>
        <v>Wisconsin West</v>
      </c>
      <c r="D361" s="111" t="str">
        <f>_xlfn.XLOOKUP(Table13[[#This Row],[Home UID]],'MO Store'!$A:$A,'MO Store'!C:C,,0)</f>
        <v>APPLETON</v>
      </c>
      <c r="E361" s="111" t="str">
        <f>_xlfn.XLOOKUP(Table13[[#This Row],[Work UID]],'MO Store'!$A:$A,'MO Store'!C:C,,0)</f>
        <v>APPLETON</v>
      </c>
      <c r="F361" s="111" t="s">
        <v>1899</v>
      </c>
      <c r="G361" s="111">
        <v>207757</v>
      </c>
      <c r="H361" s="111">
        <v>207757</v>
      </c>
      <c r="I361" s="111" t="s">
        <v>1323</v>
      </c>
      <c r="J361" s="111" t="s">
        <v>2228</v>
      </c>
      <c r="K361" s="112">
        <v>46107</v>
      </c>
      <c r="L361" s="84">
        <v>31</v>
      </c>
      <c r="M361" s="70">
        <v>34.700000000000003</v>
      </c>
      <c r="N361" s="70">
        <v>0</v>
      </c>
      <c r="O361" s="70">
        <v>0</v>
      </c>
      <c r="P361" s="70">
        <f t="shared" si="21"/>
        <v>34.700000000000003</v>
      </c>
      <c r="Q361" s="70"/>
      <c r="R361" s="70"/>
      <c r="S361" s="72">
        <f t="shared" si="26"/>
        <v>0</v>
      </c>
      <c r="T361" s="110"/>
      <c r="U361" s="111"/>
      <c r="V361" s="111"/>
      <c r="W361" s="111"/>
      <c r="X361" s="111">
        <f t="shared" si="27"/>
        <v>0</v>
      </c>
      <c r="Y361" s="111"/>
      <c r="Z361" s="111"/>
      <c r="AA361" s="113">
        <f t="shared" si="28"/>
        <v>0</v>
      </c>
    </row>
    <row r="362" spans="1:27" ht="15.75" thickBot="1" x14ac:dyDescent="0.3">
      <c r="A362" s="110" t="str">
        <f>_xlfn.XLOOKUP(Table13[[#This Row],[Work UID]],'MO Store'!$A:$A,'MO Store'!F:F,,0)</f>
        <v>No SD</v>
      </c>
      <c r="B362" s="110" t="str">
        <f>_xlfn.XLOOKUP(Table13[[#This Row],[Work UID]],'MO Store'!$A:$A,'MO Store'!G:G,,0)</f>
        <v>Susu Leong</v>
      </c>
      <c r="C362" s="111" t="str">
        <f>_xlfn.XLOOKUP(Table13[[#This Row],[Work UID]],'MO Store'!$A:$A,'MO Store'!B:B,,0)</f>
        <v>Arizona</v>
      </c>
      <c r="D362" s="111" t="str">
        <f>_xlfn.XLOOKUP(Table13[[#This Row],[Home UID]],'MO Store'!$A:$A,'MO Store'!C:C,,0)</f>
        <v>VAL VISTA</v>
      </c>
      <c r="E362" s="111" t="str">
        <f>_xlfn.XLOOKUP(Table13[[#This Row],[Work UID]],'MO Store'!$A:$A,'MO Store'!C:C,,0)</f>
        <v>The Groves</v>
      </c>
      <c r="F362" s="111" t="s">
        <v>1905</v>
      </c>
      <c r="G362" s="111">
        <v>176995</v>
      </c>
      <c r="H362" s="111">
        <v>211579</v>
      </c>
      <c r="I362" s="111" t="s">
        <v>742</v>
      </c>
      <c r="J362" s="111" t="s">
        <v>1921</v>
      </c>
      <c r="K362" s="112">
        <v>45737</v>
      </c>
      <c r="L362" s="84">
        <v>0</v>
      </c>
      <c r="M362" s="70">
        <v>3.6</v>
      </c>
      <c r="N362" s="70">
        <v>0</v>
      </c>
      <c r="O362" s="70">
        <v>0</v>
      </c>
      <c r="P362" s="70">
        <f t="shared" ref="P362:P367" si="29">SUM(M362:O362)</f>
        <v>3.6</v>
      </c>
      <c r="Q362" s="70"/>
      <c r="R362" s="70"/>
      <c r="S362" s="72">
        <f t="shared" ref="S362:S367" si="30">SUM(Q362:R362)</f>
        <v>0</v>
      </c>
      <c r="T362" s="110"/>
      <c r="U362" s="111"/>
      <c r="V362" s="111"/>
      <c r="W362" s="111"/>
      <c r="X362" s="111">
        <f t="shared" ref="X362:X367" si="31">SUM(U362:W362)</f>
        <v>0</v>
      </c>
      <c r="Y362" s="111"/>
      <c r="Z362" s="111"/>
      <c r="AA362" s="113">
        <f t="shared" ref="AA362:AA367" si="32">SUM(Y362:Z362)</f>
        <v>0</v>
      </c>
    </row>
    <row r="363" spans="1:27" ht="15.75" thickBot="1" x14ac:dyDescent="0.3">
      <c r="A363" s="110" t="str">
        <f>_xlfn.XLOOKUP(Table13[[#This Row],[Work UID]],'MO Store'!$A:$A,'MO Store'!F:F,,0)</f>
        <v>No SD</v>
      </c>
      <c r="B363" s="110" t="str">
        <f>_xlfn.XLOOKUP(Table13[[#This Row],[Work UID]],'MO Store'!$A:$A,'MO Store'!G:G,,0)</f>
        <v>North Carolina Market - No TM</v>
      </c>
      <c r="C363" s="111" t="str">
        <f>_xlfn.XLOOKUP(Table13[[#This Row],[Work UID]],'MO Store'!$A:$A,'MO Store'!B:B,,0)</f>
        <v>North Carolina</v>
      </c>
      <c r="D363" s="111" t="str">
        <f>_xlfn.XLOOKUP(Table13[[#This Row],[Home UID]],'MO Store'!$A:$A,'MO Store'!C:C,,0)</f>
        <v>Garner Raleigh</v>
      </c>
      <c r="E363" s="111" t="str">
        <f>_xlfn.XLOOKUP(Table13[[#This Row],[Work UID]],'MO Store'!$A:$A,'MO Store'!C:C,,0)</f>
        <v>Garner Raleigh</v>
      </c>
      <c r="F363" s="111" t="s">
        <v>1906</v>
      </c>
      <c r="G363" s="111">
        <v>176289</v>
      </c>
      <c r="H363" s="111">
        <v>176289</v>
      </c>
      <c r="I363" s="111" t="s">
        <v>1891</v>
      </c>
      <c r="J363" s="111" t="s">
        <v>2229</v>
      </c>
      <c r="K363" s="112">
        <v>46122</v>
      </c>
      <c r="L363" s="84">
        <v>0</v>
      </c>
      <c r="M363" s="70">
        <v>20.309999999999999</v>
      </c>
      <c r="N363" s="70">
        <v>0</v>
      </c>
      <c r="O363" s="70">
        <v>0</v>
      </c>
      <c r="P363" s="70">
        <f t="shared" si="29"/>
        <v>20.309999999999999</v>
      </c>
      <c r="Q363" s="70"/>
      <c r="R363" s="70"/>
      <c r="S363" s="72">
        <f t="shared" si="30"/>
        <v>0</v>
      </c>
      <c r="T363" s="110"/>
      <c r="U363" s="111"/>
      <c r="V363" s="111"/>
      <c r="W363" s="111"/>
      <c r="X363" s="111">
        <f t="shared" si="31"/>
        <v>0</v>
      </c>
      <c r="Y363" s="111"/>
      <c r="Z363" s="111"/>
      <c r="AA363" s="113">
        <f t="shared" si="32"/>
        <v>0</v>
      </c>
    </row>
    <row r="364" spans="1:27" ht="15.75" thickBot="1" x14ac:dyDescent="0.3">
      <c r="A364" s="110" t="str">
        <f>_xlfn.XLOOKUP(Table13[[#This Row],[Work UID]],'MO Store'!$A:$A,'MO Store'!F:F,,0)</f>
        <v>Romio Hamdar</v>
      </c>
      <c r="B364" s="110" t="str">
        <f>_xlfn.XLOOKUP(Table13[[#This Row],[Work UID]],'MO Store'!$A:$A,'MO Store'!G:G,,0)</f>
        <v>Isreal Gomez- Level Up</v>
      </c>
      <c r="C364" s="111" t="str">
        <f>_xlfn.XLOOKUP(Table13[[#This Row],[Work UID]],'MO Store'!$A:$A,'MO Store'!B:B,,0)</f>
        <v>Houston East</v>
      </c>
      <c r="D364" s="111" t="str">
        <f>_xlfn.XLOOKUP(Table13[[#This Row],[Home UID]],'MO Store'!$A:$A,'MO Store'!C:C,,0)</f>
        <v>Angleton Harvin Dr</v>
      </c>
      <c r="E364" s="111" t="str">
        <f>_xlfn.XLOOKUP(Table13[[#This Row],[Work UID]],'MO Store'!$A:$A,'MO Store'!C:C,,0)</f>
        <v>Angleton Harvin Dr</v>
      </c>
      <c r="F364" s="111" t="s">
        <v>1907</v>
      </c>
      <c r="G364" s="111">
        <v>180412</v>
      </c>
      <c r="H364" s="111">
        <v>180412</v>
      </c>
      <c r="I364" s="111" t="s">
        <v>1903</v>
      </c>
      <c r="J364" s="111" t="s">
        <v>2230</v>
      </c>
      <c r="K364" s="112">
        <v>46122</v>
      </c>
      <c r="L364" s="84">
        <v>14</v>
      </c>
      <c r="M364" s="70">
        <v>20.5</v>
      </c>
      <c r="N364" s="70">
        <v>0</v>
      </c>
      <c r="O364" s="70">
        <v>0</v>
      </c>
      <c r="P364" s="70">
        <f t="shared" si="29"/>
        <v>20.5</v>
      </c>
      <c r="Q364" s="70"/>
      <c r="R364" s="70"/>
      <c r="S364" s="72">
        <f t="shared" si="30"/>
        <v>0</v>
      </c>
      <c r="T364" s="110"/>
      <c r="U364" s="111"/>
      <c r="V364" s="111"/>
      <c r="W364" s="111"/>
      <c r="X364" s="111">
        <f t="shared" si="31"/>
        <v>0</v>
      </c>
      <c r="Y364" s="111"/>
      <c r="Z364" s="111"/>
      <c r="AA364" s="113">
        <f t="shared" si="32"/>
        <v>0</v>
      </c>
    </row>
    <row r="365" spans="1:27" ht="15.75" thickBot="1" x14ac:dyDescent="0.3">
      <c r="A365" s="110" t="str">
        <f>_xlfn.XLOOKUP(Table13[[#This Row],[Work UID]],'MO Store'!$A:$A,'MO Store'!F:F,,0)</f>
        <v>No SD</v>
      </c>
      <c r="B365" s="110" t="str">
        <f>_xlfn.XLOOKUP(Table13[[#This Row],[Work UID]],'MO Store'!$A:$A,'MO Store'!G:G,,0)</f>
        <v>Susu Leong</v>
      </c>
      <c r="C365" s="111" t="str">
        <f>_xlfn.XLOOKUP(Table13[[#This Row],[Work UID]],'MO Store'!$A:$A,'MO Store'!B:B,,0)</f>
        <v>Arizona</v>
      </c>
      <c r="D365" s="111" t="str">
        <f>_xlfn.XLOOKUP(Table13[[#This Row],[Home UID]],'MO Store'!$A:$A,'MO Store'!C:C,,0)</f>
        <v>Bethany Home</v>
      </c>
      <c r="E365" s="111" t="str">
        <f>_xlfn.XLOOKUP(Table13[[#This Row],[Work UID]],'MO Store'!$A:$A,'MO Store'!C:C,,0)</f>
        <v>The Groves</v>
      </c>
      <c r="F365" s="111" t="s">
        <v>1908</v>
      </c>
      <c r="G365" s="111">
        <v>216514</v>
      </c>
      <c r="H365" s="111">
        <v>211579</v>
      </c>
      <c r="I365" s="111" t="s">
        <v>672</v>
      </c>
      <c r="J365" s="111" t="s">
        <v>2076</v>
      </c>
      <c r="K365" s="112">
        <v>45635</v>
      </c>
      <c r="L365" s="84">
        <v>0</v>
      </c>
      <c r="M365" s="70">
        <v>3.07</v>
      </c>
      <c r="N365" s="70">
        <v>0</v>
      </c>
      <c r="O365" s="70">
        <v>0</v>
      </c>
      <c r="P365" s="70">
        <f t="shared" si="29"/>
        <v>3.07</v>
      </c>
      <c r="Q365" s="70"/>
      <c r="R365" s="70"/>
      <c r="S365" s="72">
        <f t="shared" si="30"/>
        <v>0</v>
      </c>
      <c r="T365" s="110"/>
      <c r="U365" s="111"/>
      <c r="V365" s="111"/>
      <c r="W365" s="111"/>
      <c r="X365" s="111">
        <f t="shared" si="31"/>
        <v>0</v>
      </c>
      <c r="Y365" s="111"/>
      <c r="Z365" s="111"/>
      <c r="AA365" s="113">
        <f t="shared" si="32"/>
        <v>0</v>
      </c>
    </row>
    <row r="366" spans="1:27" ht="15.75" thickBot="1" x14ac:dyDescent="0.3">
      <c r="A366" s="110" t="str">
        <f>_xlfn.XLOOKUP(Table13[[#This Row],[Work UID]],'MO Store'!$A:$A,'MO Store'!F:F,,0)</f>
        <v>Romio Hamdar</v>
      </c>
      <c r="B366" s="110" t="str">
        <f>_xlfn.XLOOKUP(Table13[[#This Row],[Work UID]],'MO Store'!$A:$A,'MO Store'!G:G,,0)</f>
        <v>Colorado Market - No TM</v>
      </c>
      <c r="C366" s="111" t="str">
        <f>_xlfn.XLOOKUP(Table13[[#This Row],[Work UID]],'MO Store'!$A:$A,'MO Store'!B:B,,0)</f>
        <v>Colorado</v>
      </c>
      <c r="D366" s="111" t="str">
        <f>_xlfn.XLOOKUP(Table13[[#This Row],[Home UID]],'MO Store'!$A:$A,'MO Store'!C:C,,0)</f>
        <v>Interquest</v>
      </c>
      <c r="E366" s="111" t="str">
        <f>_xlfn.XLOOKUP(Table13[[#This Row],[Work UID]],'MO Store'!$A:$A,'MO Store'!C:C,,0)</f>
        <v>Academy Blvd CO</v>
      </c>
      <c r="F366" s="111" t="s">
        <v>1909</v>
      </c>
      <c r="G366" s="111">
        <v>241356</v>
      </c>
      <c r="H366" s="111">
        <v>176049</v>
      </c>
      <c r="I366" s="111" t="s">
        <v>824</v>
      </c>
      <c r="J366" s="111" t="s">
        <v>2098</v>
      </c>
      <c r="K366" s="112">
        <v>46120</v>
      </c>
      <c r="L366" s="84">
        <v>0</v>
      </c>
      <c r="M366" s="70">
        <v>16.25</v>
      </c>
      <c r="N366" s="70">
        <v>0</v>
      </c>
      <c r="O366" s="70">
        <v>0</v>
      </c>
      <c r="P366" s="70">
        <f t="shared" si="29"/>
        <v>16.25</v>
      </c>
      <c r="Q366" s="70"/>
      <c r="R366" s="70"/>
      <c r="S366" s="72">
        <f t="shared" si="30"/>
        <v>0</v>
      </c>
      <c r="T366" s="110"/>
      <c r="U366" s="111"/>
      <c r="V366" s="111"/>
      <c r="W366" s="111"/>
      <c r="X366" s="111">
        <f t="shared" si="31"/>
        <v>0</v>
      </c>
      <c r="Y366" s="111"/>
      <c r="Z366" s="111"/>
      <c r="AA366" s="113">
        <f t="shared" si="32"/>
        <v>0</v>
      </c>
    </row>
    <row r="367" spans="1:27" ht="15.75" thickBot="1" x14ac:dyDescent="0.3">
      <c r="A367" s="110" t="str">
        <f>_xlfn.XLOOKUP(Table13[[#This Row],[Work UID]],'MO Store'!$A:$A,'MO Store'!F:F,,0)</f>
        <v>Romio Hamdar</v>
      </c>
      <c r="B367" s="110" t="str">
        <f>_xlfn.XLOOKUP(Table13[[#This Row],[Work UID]],'MO Store'!$A:$A,'MO Store'!G:G,,0)</f>
        <v>Suhail Ishaq</v>
      </c>
      <c r="C367" s="111" t="str">
        <f>_xlfn.XLOOKUP(Table13[[#This Row],[Work UID]],'MO Store'!$A:$A,'MO Store'!B:B,,0)</f>
        <v>Houston North East</v>
      </c>
      <c r="D367" s="111" t="str">
        <f>_xlfn.XLOOKUP(Table13[[#This Row],[Home UID]],'MO Store'!$A:$A,'MO Store'!C:C,,0)</f>
        <v>Little York Rd</v>
      </c>
      <c r="E367" s="111" t="str">
        <f>_xlfn.XLOOKUP(Table13[[#This Row],[Work UID]],'MO Store'!$A:$A,'MO Store'!C:C,,0)</f>
        <v>Antoine Town Center</v>
      </c>
      <c r="F367" s="111" t="s">
        <v>1910</v>
      </c>
      <c r="G367" s="111">
        <v>217138</v>
      </c>
      <c r="H367" s="111">
        <v>209865</v>
      </c>
      <c r="I367" s="111" t="s">
        <v>172</v>
      </c>
      <c r="J367" s="111" t="s">
        <v>2202</v>
      </c>
      <c r="K367" s="112">
        <v>45271</v>
      </c>
      <c r="L367" s="84">
        <v>0</v>
      </c>
      <c r="M367" s="70">
        <v>7.64</v>
      </c>
      <c r="N367" s="70">
        <v>0</v>
      </c>
      <c r="O367" s="70">
        <v>0</v>
      </c>
      <c r="P367" s="70">
        <f t="shared" si="29"/>
        <v>7.64</v>
      </c>
      <c r="Q367" s="70"/>
      <c r="R367" s="70"/>
      <c r="S367" s="72">
        <f t="shared" si="30"/>
        <v>0</v>
      </c>
      <c r="T367" s="110"/>
      <c r="U367" s="111"/>
      <c r="V367" s="111"/>
      <c r="W367" s="111"/>
      <c r="X367" s="111">
        <f t="shared" si="31"/>
        <v>0</v>
      </c>
      <c r="Y367" s="111"/>
      <c r="Z367" s="111"/>
      <c r="AA367" s="113">
        <f t="shared" si="32"/>
        <v>0</v>
      </c>
    </row>
    <row r="368" spans="1:27" ht="15.75" thickBot="1" x14ac:dyDescent="0.3">
      <c r="A368" s="110" t="str">
        <f>_xlfn.XLOOKUP(Table13[[#This Row],[Work UID]],'MO Store'!$A:$A,'MO Store'!F:F,,0)</f>
        <v>Romio Hamdar</v>
      </c>
      <c r="B368" s="110" t="str">
        <f>_xlfn.XLOOKUP(Table13[[#This Row],[Work UID]],'MO Store'!$A:$A,'MO Store'!G:G,,0)</f>
        <v>Veronica Ramos</v>
      </c>
      <c r="C368" s="111" t="str">
        <f>_xlfn.XLOOKUP(Table13[[#This Row],[Work UID]],'MO Store'!$A:$A,'MO Store'!B:B,,0)</f>
        <v>San Antonio/Laredo</v>
      </c>
      <c r="D368" s="111" t="str">
        <f>_xlfn.XLOOKUP(Table13[[#This Row],[Home UID]],'MO Store'!$A:$A,'MO Store'!C:C,,0)</f>
        <v>LAREDO PLANTATION CENTRE</v>
      </c>
      <c r="E368" s="111" t="str">
        <f>_xlfn.XLOOKUP(Table13[[#This Row],[Work UID]],'MO Store'!$A:$A,'MO Store'!C:C,,0)</f>
        <v>LAREDO PLANTATION CENTRE</v>
      </c>
      <c r="F368" s="111" t="s">
        <v>1919</v>
      </c>
      <c r="G368" s="111">
        <v>207752</v>
      </c>
      <c r="H368" s="111">
        <v>207752</v>
      </c>
      <c r="I368" s="111" t="s">
        <v>1509</v>
      </c>
      <c r="J368" s="111" t="s">
        <v>2231</v>
      </c>
      <c r="K368" s="112">
        <v>46121</v>
      </c>
      <c r="L368" s="84">
        <v>8</v>
      </c>
      <c r="M368" s="70">
        <v>21.12</v>
      </c>
      <c r="N368" s="70">
        <v>0</v>
      </c>
      <c r="O368" s="70">
        <v>0</v>
      </c>
      <c r="P368" s="70">
        <f t="shared" ref="P368:P369" si="33">SUM(M368:O368)</f>
        <v>21.12</v>
      </c>
      <c r="Q368" s="70"/>
      <c r="R368" s="70"/>
      <c r="S368" s="72">
        <f t="shared" ref="S368:S369" si="34">SUM(Q368:R368)</f>
        <v>0</v>
      </c>
      <c r="T368" s="110"/>
      <c r="U368" s="111"/>
      <c r="V368" s="111"/>
      <c r="W368" s="111"/>
      <c r="X368" s="111">
        <f t="shared" ref="X368:X369" si="35">SUM(U368:W368)</f>
        <v>0</v>
      </c>
      <c r="Y368" s="111"/>
      <c r="Z368" s="111"/>
      <c r="AA368" s="113">
        <f t="shared" ref="AA368:AA369" si="36">SUM(Y368:Z368)</f>
        <v>0</v>
      </c>
    </row>
    <row r="369" spans="1:27" x14ac:dyDescent="0.25">
      <c r="A369" s="110" t="str">
        <f>_xlfn.XLOOKUP(Table13[[#This Row],[Work UID]],'MO Store'!$A:$A,'MO Store'!F:F,,0)</f>
        <v>No SD</v>
      </c>
      <c r="B369" s="110" t="str">
        <f>_xlfn.XLOOKUP(Table13[[#This Row],[Work UID]],'MO Store'!$A:$A,'MO Store'!G:G,,0)</f>
        <v>Susu Leong</v>
      </c>
      <c r="C369" s="111" t="str">
        <f>_xlfn.XLOOKUP(Table13[[#This Row],[Work UID]],'MO Store'!$A:$A,'MO Store'!B:B,,0)</f>
        <v>Arizona</v>
      </c>
      <c r="D369" s="111" t="str">
        <f>_xlfn.XLOOKUP(Table13[[#This Row],[Home UID]],'MO Store'!$A:$A,'MO Store'!C:C,,0)</f>
        <v>Bethany Home</v>
      </c>
      <c r="E369" s="111" t="str">
        <f>_xlfn.XLOOKUP(Table13[[#This Row],[Work UID]],'MO Store'!$A:$A,'MO Store'!C:C,,0)</f>
        <v>Bethany Home</v>
      </c>
      <c r="F369" s="111" t="s">
        <v>1920</v>
      </c>
      <c r="G369" s="111">
        <v>216514</v>
      </c>
      <c r="H369" s="111">
        <v>216514</v>
      </c>
      <c r="I369" s="111" t="s">
        <v>1889</v>
      </c>
      <c r="J369" s="111" t="s">
        <v>2232</v>
      </c>
      <c r="K369" s="112">
        <v>46122</v>
      </c>
      <c r="L369" s="84">
        <v>0</v>
      </c>
      <c r="M369" s="70">
        <v>11.53</v>
      </c>
      <c r="N369" s="70">
        <v>0</v>
      </c>
      <c r="O369" s="70">
        <v>0</v>
      </c>
      <c r="P369" s="70">
        <f t="shared" si="33"/>
        <v>11.53</v>
      </c>
      <c r="Q369" s="70"/>
      <c r="R369" s="70"/>
      <c r="S369" s="72">
        <f t="shared" si="34"/>
        <v>0</v>
      </c>
      <c r="T369" s="110"/>
      <c r="U369" s="111"/>
      <c r="V369" s="111"/>
      <c r="W369" s="111"/>
      <c r="X369" s="111">
        <f t="shared" si="35"/>
        <v>0</v>
      </c>
      <c r="Y369" s="111"/>
      <c r="Z369" s="111"/>
      <c r="AA369" s="113">
        <f t="shared" si="36"/>
        <v>0</v>
      </c>
    </row>
    <row r="370" spans="1:27" x14ac:dyDescent="0.25">
      <c r="K370" s="114"/>
    </row>
    <row r="371" spans="1:27" x14ac:dyDescent="0.25">
      <c r="K371" s="114"/>
    </row>
    <row r="372" spans="1:27" x14ac:dyDescent="0.25">
      <c r="K372" s="114"/>
    </row>
    <row r="373" spans="1:27" x14ac:dyDescent="0.25">
      <c r="K373" s="114"/>
    </row>
    <row r="374" spans="1:27" x14ac:dyDescent="0.25">
      <c r="K374" s="114"/>
    </row>
    <row r="375" spans="1:27" x14ac:dyDescent="0.25">
      <c r="K375" s="114"/>
    </row>
    <row r="376" spans="1:27" x14ac:dyDescent="0.25">
      <c r="K376" s="114"/>
    </row>
    <row r="377" spans="1:27" x14ac:dyDescent="0.25">
      <c r="K377" s="114"/>
    </row>
    <row r="378" spans="1:27" x14ac:dyDescent="0.25">
      <c r="K378" s="114"/>
    </row>
    <row r="379" spans="1:27" x14ac:dyDescent="0.25">
      <c r="K379" s="114"/>
    </row>
    <row r="380" spans="1:27" x14ac:dyDescent="0.25">
      <c r="K380" s="114"/>
    </row>
    <row r="381" spans="1:27" x14ac:dyDescent="0.25">
      <c r="K381" s="114"/>
    </row>
    <row r="382" spans="1:27" x14ac:dyDescent="0.25">
      <c r="K382" s="114"/>
    </row>
    <row r="383" spans="1:27" x14ac:dyDescent="0.25">
      <c r="K383" s="114"/>
    </row>
    <row r="384" spans="1:27" x14ac:dyDescent="0.25">
      <c r="K384" s="114"/>
    </row>
    <row r="385" spans="11:11" x14ac:dyDescent="0.25">
      <c r="K385" s="114"/>
    </row>
    <row r="386" spans="11:11" x14ac:dyDescent="0.25">
      <c r="K386" s="114"/>
    </row>
    <row r="387" spans="11:11" x14ac:dyDescent="0.25">
      <c r="K387" s="114"/>
    </row>
    <row r="388" spans="11:11" x14ac:dyDescent="0.25">
      <c r="K388" s="114"/>
    </row>
    <row r="389" spans="11:11" x14ac:dyDescent="0.25">
      <c r="K389" s="114"/>
    </row>
    <row r="390" spans="11:11" x14ac:dyDescent="0.25">
      <c r="K390" s="114"/>
    </row>
    <row r="391" spans="11:11" x14ac:dyDescent="0.25">
      <c r="K391" s="114"/>
    </row>
    <row r="392" spans="11:11" x14ac:dyDescent="0.25">
      <c r="K392" s="114"/>
    </row>
    <row r="393" spans="11:11" x14ac:dyDescent="0.25">
      <c r="K393" s="114"/>
    </row>
    <row r="394" spans="11:11" x14ac:dyDescent="0.25">
      <c r="K394" s="114"/>
    </row>
    <row r="395" spans="11:11" x14ac:dyDescent="0.25">
      <c r="K395" s="114"/>
    </row>
    <row r="396" spans="11:11" x14ac:dyDescent="0.25">
      <c r="K396" s="114"/>
    </row>
    <row r="397" spans="11:11" x14ac:dyDescent="0.25">
      <c r="K397" s="114"/>
    </row>
    <row r="398" spans="11:11" x14ac:dyDescent="0.25">
      <c r="K398" s="114"/>
    </row>
    <row r="399" spans="11:11" x14ac:dyDescent="0.25">
      <c r="K399" s="114"/>
    </row>
    <row r="400" spans="11:11" x14ac:dyDescent="0.25">
      <c r="K400" s="114"/>
    </row>
    <row r="401" spans="11:11" x14ac:dyDescent="0.25">
      <c r="K401" s="114"/>
    </row>
    <row r="402" spans="11:11" x14ac:dyDescent="0.25">
      <c r="K402" s="114"/>
    </row>
    <row r="403" spans="11:11" x14ac:dyDescent="0.25">
      <c r="K403" s="114"/>
    </row>
    <row r="404" spans="11:11" x14ac:dyDescent="0.25">
      <c r="K404" s="114"/>
    </row>
    <row r="405" spans="11:11" x14ac:dyDescent="0.25">
      <c r="K405" s="114"/>
    </row>
    <row r="406" spans="11:11" x14ac:dyDescent="0.25">
      <c r="K406" s="114"/>
    </row>
    <row r="407" spans="11:11" x14ac:dyDescent="0.25">
      <c r="K407" s="114"/>
    </row>
    <row r="408" spans="11:11" x14ac:dyDescent="0.25">
      <c r="K408" s="114"/>
    </row>
    <row r="409" spans="11:11" x14ac:dyDescent="0.25">
      <c r="K409" s="114"/>
    </row>
    <row r="410" spans="11:11" x14ac:dyDescent="0.25">
      <c r="K410" s="114"/>
    </row>
    <row r="411" spans="11:11" x14ac:dyDescent="0.25">
      <c r="K411" s="114"/>
    </row>
    <row r="412" spans="11:11" x14ac:dyDescent="0.25">
      <c r="K412" s="114"/>
    </row>
    <row r="413" spans="11:11" x14ac:dyDescent="0.25">
      <c r="K413" s="114"/>
    </row>
    <row r="414" spans="11:11" x14ac:dyDescent="0.25">
      <c r="K414" s="114"/>
    </row>
    <row r="415" spans="11:11" x14ac:dyDescent="0.25">
      <c r="K415" s="114"/>
    </row>
    <row r="416" spans="11:11" x14ac:dyDescent="0.25">
      <c r="K416" s="114"/>
    </row>
    <row r="417" spans="11:11" x14ac:dyDescent="0.25">
      <c r="K417" s="114"/>
    </row>
    <row r="418" spans="11:11" x14ac:dyDescent="0.25">
      <c r="K418" s="114"/>
    </row>
    <row r="419" spans="11:11" x14ac:dyDescent="0.25">
      <c r="K419" s="114"/>
    </row>
    <row r="420" spans="11:11" x14ac:dyDescent="0.25">
      <c r="K420" s="114"/>
    </row>
    <row r="421" spans="11:11" x14ac:dyDescent="0.25">
      <c r="K421" s="114"/>
    </row>
    <row r="422" spans="11:11" x14ac:dyDescent="0.25">
      <c r="K422" s="114"/>
    </row>
    <row r="423" spans="11:11" x14ac:dyDescent="0.25">
      <c r="K423" s="114"/>
    </row>
    <row r="424" spans="11:11" x14ac:dyDescent="0.25">
      <c r="K424" s="114"/>
    </row>
    <row r="425" spans="11:11" x14ac:dyDescent="0.25">
      <c r="K425" s="114"/>
    </row>
    <row r="426" spans="11:11" x14ac:dyDescent="0.25">
      <c r="K426" s="114"/>
    </row>
    <row r="427" spans="11:11" x14ac:dyDescent="0.25">
      <c r="K427" s="114"/>
    </row>
    <row r="428" spans="11:11" x14ac:dyDescent="0.25">
      <c r="K428" s="114"/>
    </row>
    <row r="429" spans="11:11" x14ac:dyDescent="0.25">
      <c r="K429" s="114"/>
    </row>
    <row r="430" spans="11:11" x14ac:dyDescent="0.25">
      <c r="K430" s="114"/>
    </row>
    <row r="431" spans="11:11" x14ac:dyDescent="0.25">
      <c r="K431" s="114"/>
    </row>
    <row r="432" spans="11:11" x14ac:dyDescent="0.25">
      <c r="K432" s="114"/>
    </row>
    <row r="433" spans="11:11" x14ac:dyDescent="0.25">
      <c r="K433" s="114"/>
    </row>
    <row r="434" spans="11:11" x14ac:dyDescent="0.25">
      <c r="K434" s="114"/>
    </row>
    <row r="435" spans="11:11" x14ac:dyDescent="0.25">
      <c r="K435" s="114"/>
    </row>
    <row r="436" spans="11:11" x14ac:dyDescent="0.25">
      <c r="K436" s="114"/>
    </row>
    <row r="437" spans="11:11" x14ac:dyDescent="0.25">
      <c r="K437" s="114"/>
    </row>
    <row r="438" spans="11:11" x14ac:dyDescent="0.25">
      <c r="K438" s="114"/>
    </row>
    <row r="439" spans="11:11" x14ac:dyDescent="0.25">
      <c r="K439" s="114"/>
    </row>
    <row r="440" spans="11:11" x14ac:dyDescent="0.25">
      <c r="K440" s="114"/>
    </row>
    <row r="441" spans="11:11" x14ac:dyDescent="0.25">
      <c r="K441" s="114"/>
    </row>
    <row r="442" spans="11:11" x14ac:dyDescent="0.25">
      <c r="K442" s="114"/>
    </row>
    <row r="443" spans="11:11" x14ac:dyDescent="0.25">
      <c r="K443" s="114"/>
    </row>
    <row r="444" spans="11:11" x14ac:dyDescent="0.25">
      <c r="K444" s="114"/>
    </row>
    <row r="445" spans="11:11" x14ac:dyDescent="0.25">
      <c r="K445" s="114"/>
    </row>
    <row r="446" spans="11:11" x14ac:dyDescent="0.25">
      <c r="K446" s="114"/>
    </row>
    <row r="447" spans="11:11" x14ac:dyDescent="0.25">
      <c r="K447" s="114"/>
    </row>
    <row r="448" spans="11:11" x14ac:dyDescent="0.25">
      <c r="K448" s="114"/>
    </row>
    <row r="449" spans="11:11" x14ac:dyDescent="0.25">
      <c r="K449" s="114"/>
    </row>
    <row r="450" spans="11:11" x14ac:dyDescent="0.25">
      <c r="K450" s="114"/>
    </row>
    <row r="451" spans="11:11" x14ac:dyDescent="0.25">
      <c r="K451" s="114"/>
    </row>
    <row r="452" spans="11:11" x14ac:dyDescent="0.25">
      <c r="K452" s="114"/>
    </row>
    <row r="453" spans="11:11" x14ac:dyDescent="0.25">
      <c r="K453" s="114"/>
    </row>
    <row r="454" spans="11:11" x14ac:dyDescent="0.25">
      <c r="K454" s="114"/>
    </row>
    <row r="455" spans="11:11" x14ac:dyDescent="0.25">
      <c r="K455" s="114"/>
    </row>
    <row r="456" spans="11:11" x14ac:dyDescent="0.25">
      <c r="K456" s="114"/>
    </row>
    <row r="457" spans="11:11" x14ac:dyDescent="0.25">
      <c r="K457" s="114"/>
    </row>
    <row r="458" spans="11:11" x14ac:dyDescent="0.25">
      <c r="K458" s="114"/>
    </row>
    <row r="459" spans="11:11" x14ac:dyDescent="0.25">
      <c r="K459" s="114"/>
    </row>
    <row r="460" spans="11:11" x14ac:dyDescent="0.25">
      <c r="K460" s="114"/>
    </row>
    <row r="461" spans="11:11" x14ac:dyDescent="0.25">
      <c r="K461" s="114"/>
    </row>
    <row r="462" spans="11:11" x14ac:dyDescent="0.25">
      <c r="K462" s="114"/>
    </row>
    <row r="463" spans="11:11" x14ac:dyDescent="0.25">
      <c r="K463" s="114"/>
    </row>
    <row r="464" spans="11:11" x14ac:dyDescent="0.25">
      <c r="K464" s="114"/>
    </row>
    <row r="465" spans="11:11" x14ac:dyDescent="0.25">
      <c r="K465" s="114"/>
    </row>
    <row r="466" spans="11:11" x14ac:dyDescent="0.25">
      <c r="K466" s="114"/>
    </row>
    <row r="467" spans="11:11" x14ac:dyDescent="0.25">
      <c r="K467" s="114"/>
    </row>
    <row r="468" spans="11:11" x14ac:dyDescent="0.25">
      <c r="K468" s="114"/>
    </row>
    <row r="469" spans="11:11" x14ac:dyDescent="0.25">
      <c r="K469" s="114"/>
    </row>
    <row r="470" spans="11:11" x14ac:dyDescent="0.25">
      <c r="K470" s="114"/>
    </row>
    <row r="471" spans="11:11" x14ac:dyDescent="0.25">
      <c r="K471" s="114"/>
    </row>
    <row r="472" spans="11:11" x14ac:dyDescent="0.25">
      <c r="K472" s="114"/>
    </row>
    <row r="473" spans="11:11" x14ac:dyDescent="0.25">
      <c r="K473" s="114"/>
    </row>
    <row r="474" spans="11:11" x14ac:dyDescent="0.25">
      <c r="K474" s="114"/>
    </row>
    <row r="475" spans="11:11" x14ac:dyDescent="0.25">
      <c r="K475" s="114"/>
    </row>
    <row r="476" spans="11:11" x14ac:dyDescent="0.25">
      <c r="K476" s="114"/>
    </row>
    <row r="477" spans="11:11" x14ac:dyDescent="0.25">
      <c r="K477" s="114"/>
    </row>
    <row r="478" spans="11:11" x14ac:dyDescent="0.25">
      <c r="K478" s="114"/>
    </row>
    <row r="479" spans="11:11" x14ac:dyDescent="0.25">
      <c r="K479" s="114"/>
    </row>
    <row r="480" spans="11:11" x14ac:dyDescent="0.25">
      <c r="K480" s="114"/>
    </row>
    <row r="481" spans="11:11" x14ac:dyDescent="0.25">
      <c r="K481" s="114"/>
    </row>
    <row r="482" spans="11:11" x14ac:dyDescent="0.25">
      <c r="K482" s="114"/>
    </row>
    <row r="483" spans="11:11" x14ac:dyDescent="0.25">
      <c r="K483" s="114"/>
    </row>
    <row r="484" spans="11:11" x14ac:dyDescent="0.25">
      <c r="K484" s="114"/>
    </row>
    <row r="485" spans="11:11" x14ac:dyDescent="0.25">
      <c r="K485" s="114"/>
    </row>
    <row r="486" spans="11:11" x14ac:dyDescent="0.25">
      <c r="K486" s="114"/>
    </row>
    <row r="487" spans="11:11" x14ac:dyDescent="0.25">
      <c r="K487" s="114"/>
    </row>
    <row r="488" spans="11:11" x14ac:dyDescent="0.25">
      <c r="K488" s="114"/>
    </row>
    <row r="489" spans="11:11" x14ac:dyDescent="0.25">
      <c r="K489" s="114"/>
    </row>
    <row r="490" spans="11:11" x14ac:dyDescent="0.25">
      <c r="K490" s="114"/>
    </row>
    <row r="491" spans="11:11" x14ac:dyDescent="0.25">
      <c r="K491" s="114"/>
    </row>
    <row r="492" spans="11:11" x14ac:dyDescent="0.25">
      <c r="K492" s="114"/>
    </row>
    <row r="493" spans="11:11" x14ac:dyDescent="0.25">
      <c r="K493" s="114"/>
    </row>
    <row r="494" spans="11:11" x14ac:dyDescent="0.25">
      <c r="K494" s="114"/>
    </row>
    <row r="495" spans="11:11" x14ac:dyDescent="0.25">
      <c r="K495" s="114"/>
    </row>
    <row r="496" spans="11:11" x14ac:dyDescent="0.25">
      <c r="K496" s="114"/>
    </row>
    <row r="497" spans="11:11" x14ac:dyDescent="0.25">
      <c r="K497" s="114"/>
    </row>
    <row r="498" spans="11:11" x14ac:dyDescent="0.25">
      <c r="K498" s="114"/>
    </row>
    <row r="499" spans="11:11" x14ac:dyDescent="0.25">
      <c r="K499" s="114"/>
    </row>
    <row r="500" spans="11:11" x14ac:dyDescent="0.25">
      <c r="K500" s="114"/>
    </row>
    <row r="501" spans="11:11" x14ac:dyDescent="0.25">
      <c r="K501" s="114"/>
    </row>
    <row r="502" spans="11:11" x14ac:dyDescent="0.25">
      <c r="K502" s="114"/>
    </row>
    <row r="503" spans="11:11" x14ac:dyDescent="0.25">
      <c r="K503" s="114"/>
    </row>
    <row r="504" spans="11:11" x14ac:dyDescent="0.25">
      <c r="K504" s="114"/>
    </row>
    <row r="505" spans="11:11" x14ac:dyDescent="0.25">
      <c r="K505" s="114"/>
    </row>
    <row r="506" spans="11:11" x14ac:dyDescent="0.25">
      <c r="K506" s="114"/>
    </row>
    <row r="507" spans="11:11" x14ac:dyDescent="0.25">
      <c r="K507" s="114"/>
    </row>
    <row r="508" spans="11:11" x14ac:dyDescent="0.25">
      <c r="K508" s="114"/>
    </row>
    <row r="509" spans="11:11" x14ac:dyDescent="0.25">
      <c r="K509" s="114"/>
    </row>
    <row r="510" spans="11:11" x14ac:dyDescent="0.25">
      <c r="K510" s="114"/>
    </row>
    <row r="511" spans="11:11" x14ac:dyDescent="0.25">
      <c r="K511" s="114"/>
    </row>
    <row r="512" spans="11:11" x14ac:dyDescent="0.25">
      <c r="K512" s="114"/>
    </row>
    <row r="513" spans="11:11" x14ac:dyDescent="0.25">
      <c r="K513" s="114"/>
    </row>
    <row r="514" spans="11:11" x14ac:dyDescent="0.25">
      <c r="K514" s="114"/>
    </row>
    <row r="515" spans="11:11" x14ac:dyDescent="0.25">
      <c r="K515" s="114"/>
    </row>
    <row r="516" spans="11:11" x14ac:dyDescent="0.25">
      <c r="K516" s="114"/>
    </row>
    <row r="517" spans="11:11" x14ac:dyDescent="0.25">
      <c r="K517" s="114"/>
    </row>
    <row r="518" spans="11:11" x14ac:dyDescent="0.25">
      <c r="K518" s="114"/>
    </row>
    <row r="519" spans="11:11" x14ac:dyDescent="0.25">
      <c r="K519" s="114"/>
    </row>
    <row r="520" spans="11:11" x14ac:dyDescent="0.25">
      <c r="K520" s="114"/>
    </row>
    <row r="521" spans="11:11" x14ac:dyDescent="0.25">
      <c r="K521" s="114"/>
    </row>
    <row r="522" spans="11:11" x14ac:dyDescent="0.25">
      <c r="K522" s="114"/>
    </row>
    <row r="523" spans="11:11" x14ac:dyDescent="0.25">
      <c r="K523" s="114"/>
    </row>
    <row r="524" spans="11:11" x14ac:dyDescent="0.25">
      <c r="K524" s="114"/>
    </row>
    <row r="525" spans="11:11" x14ac:dyDescent="0.25">
      <c r="K525" s="114"/>
    </row>
    <row r="526" spans="11:11" x14ac:dyDescent="0.25">
      <c r="K526" s="114"/>
    </row>
    <row r="527" spans="11:11" x14ac:dyDescent="0.25">
      <c r="K527" s="114"/>
    </row>
    <row r="528" spans="11:11" x14ac:dyDescent="0.25">
      <c r="K528" s="114"/>
    </row>
    <row r="529" spans="11:11" x14ac:dyDescent="0.25">
      <c r="K529" s="114"/>
    </row>
    <row r="530" spans="11:11" x14ac:dyDescent="0.25">
      <c r="K530" s="114"/>
    </row>
    <row r="531" spans="11:11" x14ac:dyDescent="0.25">
      <c r="K531" s="114"/>
    </row>
    <row r="532" spans="11:11" x14ac:dyDescent="0.25">
      <c r="K532" s="114"/>
    </row>
    <row r="533" spans="11:11" x14ac:dyDescent="0.25">
      <c r="K533" s="114"/>
    </row>
    <row r="534" spans="11:11" x14ac:dyDescent="0.25">
      <c r="K534" s="114"/>
    </row>
    <row r="535" spans="11:11" x14ac:dyDescent="0.25">
      <c r="K535" s="114"/>
    </row>
    <row r="536" spans="11:11" x14ac:dyDescent="0.25">
      <c r="K536" s="114"/>
    </row>
    <row r="537" spans="11:11" x14ac:dyDescent="0.25">
      <c r="K537" s="114"/>
    </row>
    <row r="538" spans="11:11" x14ac:dyDescent="0.25">
      <c r="K538" s="114"/>
    </row>
    <row r="539" spans="11:11" x14ac:dyDescent="0.25">
      <c r="K539" s="114"/>
    </row>
    <row r="540" spans="11:11" x14ac:dyDescent="0.25">
      <c r="K540" s="114"/>
    </row>
    <row r="541" spans="11:11" x14ac:dyDescent="0.25">
      <c r="K541" s="114"/>
    </row>
    <row r="542" spans="11:11" x14ac:dyDescent="0.25">
      <c r="K542" s="114"/>
    </row>
    <row r="543" spans="11:11" x14ac:dyDescent="0.25">
      <c r="K543" s="114"/>
    </row>
    <row r="544" spans="11:11" x14ac:dyDescent="0.25">
      <c r="K544" s="114"/>
    </row>
    <row r="545" spans="11:11" x14ac:dyDescent="0.25">
      <c r="K545" s="114"/>
    </row>
    <row r="546" spans="11:11" x14ac:dyDescent="0.25">
      <c r="K546" s="114"/>
    </row>
    <row r="547" spans="11:11" x14ac:dyDescent="0.25">
      <c r="K547" s="114"/>
    </row>
    <row r="548" spans="11:11" x14ac:dyDescent="0.25">
      <c r="K548" s="114"/>
    </row>
    <row r="549" spans="11:11" x14ac:dyDescent="0.25">
      <c r="K549" s="114"/>
    </row>
    <row r="550" spans="11:11" x14ac:dyDescent="0.25">
      <c r="K550" s="114"/>
    </row>
    <row r="551" spans="11:11" x14ac:dyDescent="0.25">
      <c r="K551" s="114"/>
    </row>
    <row r="552" spans="11:11" x14ac:dyDescent="0.25">
      <c r="K552" s="114"/>
    </row>
    <row r="553" spans="11:11" x14ac:dyDescent="0.25">
      <c r="K553" s="114"/>
    </row>
    <row r="554" spans="11:11" x14ac:dyDescent="0.25">
      <c r="K554" s="114"/>
    </row>
    <row r="555" spans="11:11" x14ac:dyDescent="0.25">
      <c r="K555" s="114"/>
    </row>
    <row r="556" spans="11:11" x14ac:dyDescent="0.25">
      <c r="K556" s="114"/>
    </row>
    <row r="557" spans="11:11" x14ac:dyDescent="0.25">
      <c r="K557" s="114"/>
    </row>
    <row r="558" spans="11:11" x14ac:dyDescent="0.25">
      <c r="K558" s="114"/>
    </row>
    <row r="559" spans="11:11" x14ac:dyDescent="0.25">
      <c r="K559" s="114"/>
    </row>
    <row r="560" spans="11:11" x14ac:dyDescent="0.25">
      <c r="K560" s="114"/>
    </row>
    <row r="561" spans="11:11" x14ac:dyDescent="0.25">
      <c r="K561" s="114"/>
    </row>
    <row r="562" spans="11:11" x14ac:dyDescent="0.25">
      <c r="K562" s="114"/>
    </row>
    <row r="563" spans="11:11" x14ac:dyDescent="0.25">
      <c r="K563" s="114"/>
    </row>
    <row r="564" spans="11:11" x14ac:dyDescent="0.25">
      <c r="K564" s="114"/>
    </row>
    <row r="565" spans="11:11" x14ac:dyDescent="0.25">
      <c r="K565" s="114"/>
    </row>
    <row r="566" spans="11:11" x14ac:dyDescent="0.25">
      <c r="K566" s="114"/>
    </row>
    <row r="567" spans="11:11" x14ac:dyDescent="0.25">
      <c r="K567" s="114"/>
    </row>
    <row r="568" spans="11:11" x14ac:dyDescent="0.25">
      <c r="K568" s="114"/>
    </row>
    <row r="569" spans="11:11" x14ac:dyDescent="0.25">
      <c r="K569" s="114"/>
    </row>
    <row r="570" spans="11:11" x14ac:dyDescent="0.25">
      <c r="K570" s="114"/>
    </row>
    <row r="571" spans="11:11" x14ac:dyDescent="0.25">
      <c r="K571" s="114"/>
    </row>
    <row r="572" spans="11:11" x14ac:dyDescent="0.25">
      <c r="K572" s="114"/>
    </row>
    <row r="573" spans="11:11" x14ac:dyDescent="0.25">
      <c r="K573" s="114"/>
    </row>
    <row r="574" spans="11:11" x14ac:dyDescent="0.25">
      <c r="K574" s="114"/>
    </row>
    <row r="575" spans="11:11" x14ac:dyDescent="0.25">
      <c r="K575" s="114"/>
    </row>
    <row r="576" spans="11:11" x14ac:dyDescent="0.25">
      <c r="K576" s="114"/>
    </row>
    <row r="577" spans="11:11" x14ac:dyDescent="0.25">
      <c r="K577" s="114"/>
    </row>
    <row r="578" spans="11:11" x14ac:dyDescent="0.25">
      <c r="K578" s="114"/>
    </row>
    <row r="579" spans="11:11" x14ac:dyDescent="0.25">
      <c r="K579" s="114"/>
    </row>
    <row r="580" spans="11:11" x14ac:dyDescent="0.25">
      <c r="K580" s="114"/>
    </row>
    <row r="581" spans="11:11" x14ac:dyDescent="0.25">
      <c r="K581" s="114"/>
    </row>
    <row r="582" spans="11:11" x14ac:dyDescent="0.25">
      <c r="K582" s="114"/>
    </row>
    <row r="583" spans="11:11" x14ac:dyDescent="0.25">
      <c r="K583" s="114"/>
    </row>
    <row r="584" spans="11:11" x14ac:dyDescent="0.25">
      <c r="K584" s="114"/>
    </row>
    <row r="585" spans="11:11" x14ac:dyDescent="0.25">
      <c r="K585" s="114"/>
    </row>
    <row r="586" spans="11:11" x14ac:dyDescent="0.25">
      <c r="K586" s="114"/>
    </row>
    <row r="587" spans="11:11" x14ac:dyDescent="0.25">
      <c r="K587" s="114"/>
    </row>
    <row r="588" spans="11:11" x14ac:dyDescent="0.25">
      <c r="K588" s="114"/>
    </row>
    <row r="589" spans="11:11" x14ac:dyDescent="0.25">
      <c r="K589" s="114"/>
    </row>
    <row r="590" spans="11:11" x14ac:dyDescent="0.25">
      <c r="K590" s="114"/>
    </row>
    <row r="591" spans="11:11" x14ac:dyDescent="0.25">
      <c r="K591" s="114"/>
    </row>
    <row r="592" spans="11:11" x14ac:dyDescent="0.25">
      <c r="K592" s="114"/>
    </row>
    <row r="593" spans="11:11" x14ac:dyDescent="0.25">
      <c r="K593" s="114"/>
    </row>
    <row r="594" spans="11:11" x14ac:dyDescent="0.25">
      <c r="K594" s="114"/>
    </row>
    <row r="595" spans="11:11" x14ac:dyDescent="0.25">
      <c r="K595" s="114"/>
    </row>
    <row r="596" spans="11:11" x14ac:dyDescent="0.25">
      <c r="K596" s="114"/>
    </row>
    <row r="597" spans="11:11" x14ac:dyDescent="0.25">
      <c r="K597" s="114"/>
    </row>
    <row r="598" spans="11:11" x14ac:dyDescent="0.25">
      <c r="K598" s="114"/>
    </row>
    <row r="599" spans="11:11" x14ac:dyDescent="0.25">
      <c r="K599" s="114"/>
    </row>
    <row r="600" spans="11:11" x14ac:dyDescent="0.25">
      <c r="K600" s="114"/>
    </row>
    <row r="601" spans="11:11" x14ac:dyDescent="0.25">
      <c r="K601" s="114"/>
    </row>
    <row r="602" spans="11:11" x14ac:dyDescent="0.25">
      <c r="K602" s="114"/>
    </row>
    <row r="603" spans="11:11" x14ac:dyDescent="0.25">
      <c r="K603" s="114"/>
    </row>
    <row r="604" spans="11:11" x14ac:dyDescent="0.25">
      <c r="K604" s="114"/>
    </row>
    <row r="605" spans="11:11" x14ac:dyDescent="0.25">
      <c r="K605" s="114"/>
    </row>
    <row r="606" spans="11:11" x14ac:dyDescent="0.25">
      <c r="K606" s="114"/>
    </row>
    <row r="607" spans="11:11" x14ac:dyDescent="0.25">
      <c r="K607" s="114"/>
    </row>
    <row r="608" spans="11:11" x14ac:dyDescent="0.25">
      <c r="K608" s="114"/>
    </row>
    <row r="609" spans="11:11" x14ac:dyDescent="0.25">
      <c r="K609" s="114"/>
    </row>
    <row r="610" spans="11:11" x14ac:dyDescent="0.25">
      <c r="K610" s="114"/>
    </row>
    <row r="611" spans="11:11" x14ac:dyDescent="0.25">
      <c r="K611" s="114"/>
    </row>
    <row r="612" spans="11:11" x14ac:dyDescent="0.25">
      <c r="K612" s="114"/>
    </row>
    <row r="613" spans="11:11" x14ac:dyDescent="0.25">
      <c r="K613" s="114"/>
    </row>
    <row r="614" spans="11:11" x14ac:dyDescent="0.25">
      <c r="K614" s="114"/>
    </row>
    <row r="615" spans="11:11" x14ac:dyDescent="0.25">
      <c r="K615" s="114"/>
    </row>
    <row r="616" spans="11:11" x14ac:dyDescent="0.25">
      <c r="K616" s="114"/>
    </row>
    <row r="617" spans="11:11" x14ac:dyDescent="0.25">
      <c r="K617" s="114"/>
    </row>
    <row r="618" spans="11:11" x14ac:dyDescent="0.25">
      <c r="K618" s="114"/>
    </row>
    <row r="619" spans="11:11" x14ac:dyDescent="0.25">
      <c r="K619" s="114"/>
    </row>
    <row r="620" spans="11:11" x14ac:dyDescent="0.25">
      <c r="K620" s="114"/>
    </row>
    <row r="621" spans="11:11" x14ac:dyDescent="0.25">
      <c r="K621" s="114"/>
    </row>
    <row r="622" spans="11:11" x14ac:dyDescent="0.25">
      <c r="K622" s="114"/>
    </row>
    <row r="623" spans="11:11" x14ac:dyDescent="0.25">
      <c r="K623" s="114"/>
    </row>
    <row r="624" spans="11:11" x14ac:dyDescent="0.25">
      <c r="K624" s="114"/>
    </row>
    <row r="625" spans="11:11" x14ac:dyDescent="0.25">
      <c r="K625" s="114"/>
    </row>
    <row r="626" spans="11:11" x14ac:dyDescent="0.25">
      <c r="K626" s="114"/>
    </row>
    <row r="627" spans="11:11" x14ac:dyDescent="0.25">
      <c r="K627" s="114"/>
    </row>
    <row r="628" spans="11:11" x14ac:dyDescent="0.25">
      <c r="K628" s="114"/>
    </row>
    <row r="629" spans="11:11" x14ac:dyDescent="0.25">
      <c r="K629" s="114"/>
    </row>
    <row r="630" spans="11:11" x14ac:dyDescent="0.25">
      <c r="K630" s="114"/>
    </row>
    <row r="631" spans="11:11" x14ac:dyDescent="0.25">
      <c r="K631" s="114"/>
    </row>
    <row r="632" spans="11:11" x14ac:dyDescent="0.25">
      <c r="K632" s="114"/>
    </row>
    <row r="633" spans="11:11" x14ac:dyDescent="0.25">
      <c r="K633" s="114"/>
    </row>
    <row r="634" spans="11:11" x14ac:dyDescent="0.25">
      <c r="K634" s="114"/>
    </row>
    <row r="635" spans="11:11" x14ac:dyDescent="0.25">
      <c r="K635" s="114"/>
    </row>
    <row r="636" spans="11:11" x14ac:dyDescent="0.25">
      <c r="K636" s="114"/>
    </row>
    <row r="637" spans="11:11" x14ac:dyDescent="0.25">
      <c r="K637" s="114"/>
    </row>
    <row r="638" spans="11:11" x14ac:dyDescent="0.25">
      <c r="K638" s="114"/>
    </row>
    <row r="639" spans="11:11" x14ac:dyDescent="0.25">
      <c r="K639" s="114"/>
    </row>
    <row r="640" spans="11:11" x14ac:dyDescent="0.25">
      <c r="K640" s="114"/>
    </row>
    <row r="641" spans="11:11" x14ac:dyDescent="0.25">
      <c r="K641" s="114"/>
    </row>
    <row r="642" spans="11:11" x14ac:dyDescent="0.25">
      <c r="K642" s="114"/>
    </row>
    <row r="643" spans="11:11" x14ac:dyDescent="0.25">
      <c r="K643" s="114"/>
    </row>
    <row r="644" spans="11:11" x14ac:dyDescent="0.25">
      <c r="K644" s="114"/>
    </row>
    <row r="645" spans="11:11" x14ac:dyDescent="0.25">
      <c r="K645" s="114"/>
    </row>
    <row r="646" spans="11:11" x14ac:dyDescent="0.25">
      <c r="K646" s="114"/>
    </row>
    <row r="647" spans="11:11" x14ac:dyDescent="0.25">
      <c r="K647" s="114"/>
    </row>
    <row r="648" spans="11:11" x14ac:dyDescent="0.25">
      <c r="K648" s="114"/>
    </row>
    <row r="649" spans="11:11" x14ac:dyDescent="0.25">
      <c r="K649" s="114"/>
    </row>
    <row r="650" spans="11:11" x14ac:dyDescent="0.25">
      <c r="K650" s="114"/>
    </row>
    <row r="651" spans="11:11" x14ac:dyDescent="0.25">
      <c r="K651" s="114"/>
    </row>
    <row r="652" spans="11:11" x14ac:dyDescent="0.25">
      <c r="K652" s="114"/>
    </row>
    <row r="653" spans="11:11" x14ac:dyDescent="0.25">
      <c r="K653" s="114"/>
    </row>
    <row r="654" spans="11:11" x14ac:dyDescent="0.25">
      <c r="K654" s="114"/>
    </row>
    <row r="655" spans="11:11" x14ac:dyDescent="0.25">
      <c r="K655" s="114"/>
    </row>
    <row r="656" spans="11:11" x14ac:dyDescent="0.25">
      <c r="K656" s="114"/>
    </row>
    <row r="657" spans="11:11" x14ac:dyDescent="0.25">
      <c r="K657" s="114"/>
    </row>
    <row r="658" spans="11:11" x14ac:dyDescent="0.25">
      <c r="K658" s="114"/>
    </row>
    <row r="659" spans="11:11" x14ac:dyDescent="0.25">
      <c r="K659" s="114"/>
    </row>
    <row r="660" spans="11:11" x14ac:dyDescent="0.25">
      <c r="K660" s="114"/>
    </row>
    <row r="661" spans="11:11" x14ac:dyDescent="0.25">
      <c r="K661" s="114"/>
    </row>
    <row r="662" spans="11:11" x14ac:dyDescent="0.25">
      <c r="K662" s="114"/>
    </row>
    <row r="663" spans="11:11" x14ac:dyDescent="0.25">
      <c r="K663" s="114"/>
    </row>
    <row r="664" spans="11:11" x14ac:dyDescent="0.25">
      <c r="K664" s="114"/>
    </row>
    <row r="665" spans="11:11" x14ac:dyDescent="0.25">
      <c r="K665" s="114"/>
    </row>
    <row r="666" spans="11:11" x14ac:dyDescent="0.25">
      <c r="K666" s="114"/>
    </row>
    <row r="667" spans="11:11" x14ac:dyDescent="0.25">
      <c r="K667" s="114"/>
    </row>
    <row r="668" spans="11:11" x14ac:dyDescent="0.25">
      <c r="K668" s="114"/>
    </row>
    <row r="669" spans="11:11" x14ac:dyDescent="0.25">
      <c r="K669" s="114"/>
    </row>
    <row r="670" spans="11:11" x14ac:dyDescent="0.25">
      <c r="K670" s="114"/>
    </row>
    <row r="671" spans="11:11" x14ac:dyDescent="0.25">
      <c r="K671" s="114"/>
    </row>
    <row r="672" spans="11:11" x14ac:dyDescent="0.25">
      <c r="K672" s="114"/>
    </row>
    <row r="673" spans="11:11" x14ac:dyDescent="0.25">
      <c r="K673" s="114"/>
    </row>
    <row r="674" spans="11:11" x14ac:dyDescent="0.25">
      <c r="K674" s="114"/>
    </row>
    <row r="675" spans="11:11" x14ac:dyDescent="0.25">
      <c r="K675" s="114"/>
    </row>
    <row r="676" spans="11:11" x14ac:dyDescent="0.25">
      <c r="K676" s="114"/>
    </row>
    <row r="677" spans="11:11" x14ac:dyDescent="0.25">
      <c r="K677" s="114"/>
    </row>
    <row r="678" spans="11:11" x14ac:dyDescent="0.25">
      <c r="K678" s="114"/>
    </row>
    <row r="679" spans="11:11" x14ac:dyDescent="0.25">
      <c r="K679" s="114"/>
    </row>
    <row r="680" spans="11:11" x14ac:dyDescent="0.25">
      <c r="K680" s="114"/>
    </row>
    <row r="681" spans="11:11" x14ac:dyDescent="0.25">
      <c r="K681" s="114"/>
    </row>
    <row r="682" spans="11:11" x14ac:dyDescent="0.25">
      <c r="K682" s="114"/>
    </row>
    <row r="683" spans="11:11" x14ac:dyDescent="0.25">
      <c r="K683" s="114"/>
    </row>
    <row r="684" spans="11:11" x14ac:dyDescent="0.25">
      <c r="K684" s="114"/>
    </row>
    <row r="685" spans="11:11" x14ac:dyDescent="0.25">
      <c r="K685" s="114"/>
    </row>
    <row r="686" spans="11:11" x14ac:dyDescent="0.25">
      <c r="K686" s="114"/>
    </row>
    <row r="687" spans="11:11" x14ac:dyDescent="0.25">
      <c r="K687" s="114"/>
    </row>
    <row r="688" spans="11:11" x14ac:dyDescent="0.25">
      <c r="K688" s="114"/>
    </row>
    <row r="689" spans="11:11" x14ac:dyDescent="0.25">
      <c r="K689" s="114"/>
    </row>
    <row r="690" spans="11:11" x14ac:dyDescent="0.25">
      <c r="K690" s="114"/>
    </row>
    <row r="691" spans="11:11" x14ac:dyDescent="0.25">
      <c r="K691" s="114"/>
    </row>
    <row r="692" spans="11:11" x14ac:dyDescent="0.25">
      <c r="K692" s="114"/>
    </row>
    <row r="693" spans="11:11" x14ac:dyDescent="0.25">
      <c r="K693" s="114"/>
    </row>
    <row r="694" spans="11:11" x14ac:dyDescent="0.25">
      <c r="K694" s="114"/>
    </row>
    <row r="695" spans="11:11" x14ac:dyDescent="0.25">
      <c r="K695" s="114"/>
    </row>
    <row r="696" spans="11:11" x14ac:dyDescent="0.25">
      <c r="K696" s="114"/>
    </row>
    <row r="697" spans="11:11" x14ac:dyDescent="0.25">
      <c r="K697" s="114"/>
    </row>
    <row r="698" spans="11:11" x14ac:dyDescent="0.25">
      <c r="K698" s="114"/>
    </row>
    <row r="699" spans="11:11" x14ac:dyDescent="0.25">
      <c r="K699" s="114"/>
    </row>
    <row r="700" spans="11:11" x14ac:dyDescent="0.25">
      <c r="K700" s="114"/>
    </row>
    <row r="701" spans="11:11" x14ac:dyDescent="0.25">
      <c r="K701" s="114"/>
    </row>
    <row r="702" spans="11:11" x14ac:dyDescent="0.25">
      <c r="K702" s="114"/>
    </row>
    <row r="703" spans="11:11" x14ac:dyDescent="0.25">
      <c r="K703" s="114"/>
    </row>
    <row r="704" spans="11:11" x14ac:dyDescent="0.25">
      <c r="K704" s="114"/>
    </row>
    <row r="705" spans="11:11" x14ac:dyDescent="0.25">
      <c r="K705" s="114"/>
    </row>
    <row r="706" spans="11:11" x14ac:dyDescent="0.25">
      <c r="K706" s="114"/>
    </row>
    <row r="707" spans="11:11" x14ac:dyDescent="0.25">
      <c r="K707" s="114"/>
    </row>
    <row r="708" spans="11:11" x14ac:dyDescent="0.25">
      <c r="K708" s="114"/>
    </row>
    <row r="709" spans="11:11" x14ac:dyDescent="0.25">
      <c r="K709" s="114"/>
    </row>
    <row r="710" spans="11:11" x14ac:dyDescent="0.25">
      <c r="K710" s="114"/>
    </row>
    <row r="711" spans="11:11" x14ac:dyDescent="0.25">
      <c r="K711" s="114"/>
    </row>
    <row r="712" spans="11:11" x14ac:dyDescent="0.25">
      <c r="K712" s="114"/>
    </row>
    <row r="713" spans="11:11" x14ac:dyDescent="0.25">
      <c r="K713" s="114"/>
    </row>
    <row r="714" spans="11:11" x14ac:dyDescent="0.25">
      <c r="K714" s="114"/>
    </row>
    <row r="715" spans="11:11" x14ac:dyDescent="0.25">
      <c r="K715" s="114"/>
    </row>
    <row r="716" spans="11:11" x14ac:dyDescent="0.25">
      <c r="K716" s="114"/>
    </row>
    <row r="717" spans="11:11" x14ac:dyDescent="0.25">
      <c r="K717" s="114"/>
    </row>
    <row r="718" spans="11:11" x14ac:dyDescent="0.25">
      <c r="K718" s="114"/>
    </row>
    <row r="719" spans="11:11" x14ac:dyDescent="0.25">
      <c r="K719" s="114"/>
    </row>
    <row r="720" spans="11:11" x14ac:dyDescent="0.25">
      <c r="K720" s="114"/>
    </row>
    <row r="721" spans="11:11" x14ac:dyDescent="0.25">
      <c r="K721" s="114"/>
    </row>
    <row r="722" spans="11:11" x14ac:dyDescent="0.25">
      <c r="K722" s="114"/>
    </row>
    <row r="723" spans="11:11" x14ac:dyDescent="0.25">
      <c r="K723" s="114"/>
    </row>
    <row r="724" spans="11:11" x14ac:dyDescent="0.25">
      <c r="K724" s="114"/>
    </row>
    <row r="725" spans="11:11" x14ac:dyDescent="0.25">
      <c r="K725" s="114"/>
    </row>
    <row r="726" spans="11:11" x14ac:dyDescent="0.25">
      <c r="K726" s="114"/>
    </row>
    <row r="727" spans="11:11" x14ac:dyDescent="0.25">
      <c r="K727" s="114"/>
    </row>
    <row r="728" spans="11:11" x14ac:dyDescent="0.25">
      <c r="K728" s="114"/>
    </row>
    <row r="729" spans="11:11" x14ac:dyDescent="0.25">
      <c r="K729" s="114"/>
    </row>
    <row r="730" spans="11:11" x14ac:dyDescent="0.25">
      <c r="K730" s="114"/>
    </row>
    <row r="731" spans="11:11" x14ac:dyDescent="0.25">
      <c r="K731" s="114"/>
    </row>
    <row r="732" spans="11:11" x14ac:dyDescent="0.25">
      <c r="K732" s="114"/>
    </row>
    <row r="733" spans="11:11" x14ac:dyDescent="0.25">
      <c r="K733" s="114"/>
    </row>
    <row r="734" spans="11:11" x14ac:dyDescent="0.25">
      <c r="K734" s="114"/>
    </row>
    <row r="735" spans="11:11" x14ac:dyDescent="0.25">
      <c r="K735" s="114"/>
    </row>
    <row r="736" spans="11:11" x14ac:dyDescent="0.25">
      <c r="K736" s="114"/>
    </row>
    <row r="737" spans="11:11" x14ac:dyDescent="0.25">
      <c r="K737" s="114"/>
    </row>
    <row r="738" spans="11:11" x14ac:dyDescent="0.25">
      <c r="K738" s="114"/>
    </row>
    <row r="739" spans="11:11" x14ac:dyDescent="0.25">
      <c r="K739" s="114"/>
    </row>
    <row r="740" spans="11:11" x14ac:dyDescent="0.25">
      <c r="K740" s="114"/>
    </row>
    <row r="741" spans="11:11" x14ac:dyDescent="0.25">
      <c r="K741" s="114"/>
    </row>
    <row r="742" spans="11:11" x14ac:dyDescent="0.25">
      <c r="K742" s="114"/>
    </row>
    <row r="743" spans="11:11" x14ac:dyDescent="0.25">
      <c r="K743" s="114"/>
    </row>
    <row r="744" spans="11:11" x14ac:dyDescent="0.25">
      <c r="K744" s="114"/>
    </row>
    <row r="745" spans="11:11" x14ac:dyDescent="0.25">
      <c r="K745" s="114"/>
    </row>
    <row r="746" spans="11:11" x14ac:dyDescent="0.25">
      <c r="K746" s="114"/>
    </row>
    <row r="747" spans="11:11" x14ac:dyDescent="0.25">
      <c r="K747" s="114"/>
    </row>
    <row r="748" spans="11:11" x14ac:dyDescent="0.25">
      <c r="K748" s="114"/>
    </row>
    <row r="749" spans="11:11" x14ac:dyDescent="0.25">
      <c r="K749" s="114"/>
    </row>
    <row r="750" spans="11:11" x14ac:dyDescent="0.25">
      <c r="K750" s="114"/>
    </row>
    <row r="751" spans="11:11" x14ac:dyDescent="0.25">
      <c r="K751" s="114"/>
    </row>
    <row r="752" spans="11:11" x14ac:dyDescent="0.25">
      <c r="K752" s="114"/>
    </row>
    <row r="753" spans="11:11" x14ac:dyDescent="0.25">
      <c r="K753" s="114"/>
    </row>
    <row r="754" spans="11:11" x14ac:dyDescent="0.25">
      <c r="K754" s="114"/>
    </row>
    <row r="755" spans="11:11" x14ac:dyDescent="0.25">
      <c r="K755" s="114"/>
    </row>
    <row r="756" spans="11:11" x14ac:dyDescent="0.25">
      <c r="K756" s="114"/>
    </row>
    <row r="757" spans="11:11" x14ac:dyDescent="0.25">
      <c r="K757" s="114"/>
    </row>
    <row r="758" spans="11:11" x14ac:dyDescent="0.25">
      <c r="K758" s="114"/>
    </row>
    <row r="759" spans="11:11" x14ac:dyDescent="0.25">
      <c r="K759" s="114"/>
    </row>
    <row r="760" spans="11:11" x14ac:dyDescent="0.25">
      <c r="K760" s="114"/>
    </row>
    <row r="761" spans="11:11" x14ac:dyDescent="0.25">
      <c r="K761" s="114"/>
    </row>
    <row r="762" spans="11:11" x14ac:dyDescent="0.25">
      <c r="K762" s="114"/>
    </row>
    <row r="763" spans="11:11" x14ac:dyDescent="0.25">
      <c r="K763" s="114"/>
    </row>
    <row r="764" spans="11:11" x14ac:dyDescent="0.25">
      <c r="K764" s="114"/>
    </row>
    <row r="765" spans="11:11" x14ac:dyDescent="0.25">
      <c r="K765" s="114"/>
    </row>
    <row r="766" spans="11:11" x14ac:dyDescent="0.25">
      <c r="K766" s="114"/>
    </row>
    <row r="767" spans="11:11" x14ac:dyDescent="0.25">
      <c r="K767" s="114"/>
    </row>
    <row r="768" spans="11:11" x14ac:dyDescent="0.25">
      <c r="K768" s="114"/>
    </row>
    <row r="769" spans="11:11" x14ac:dyDescent="0.25">
      <c r="K769" s="114"/>
    </row>
    <row r="770" spans="11:11" x14ac:dyDescent="0.25">
      <c r="K770" s="114"/>
    </row>
    <row r="771" spans="11:11" x14ac:dyDescent="0.25">
      <c r="K771" s="114"/>
    </row>
    <row r="772" spans="11:11" x14ac:dyDescent="0.25">
      <c r="K772" s="114"/>
    </row>
    <row r="773" spans="11:11" x14ac:dyDescent="0.25">
      <c r="K773" s="114"/>
    </row>
    <row r="774" spans="11:11" x14ac:dyDescent="0.25">
      <c r="K774" s="114"/>
    </row>
    <row r="775" spans="11:11" x14ac:dyDescent="0.25">
      <c r="K775" s="114"/>
    </row>
    <row r="776" spans="11:11" x14ac:dyDescent="0.25">
      <c r="K776" s="114"/>
    </row>
    <row r="777" spans="11:11" x14ac:dyDescent="0.25">
      <c r="K777" s="114"/>
    </row>
    <row r="778" spans="11:11" x14ac:dyDescent="0.25">
      <c r="K778" s="114"/>
    </row>
    <row r="779" spans="11:11" x14ac:dyDescent="0.25">
      <c r="K779" s="114"/>
    </row>
    <row r="780" spans="11:11" x14ac:dyDescent="0.25">
      <c r="K780" s="114"/>
    </row>
    <row r="781" spans="11:11" x14ac:dyDescent="0.25">
      <c r="K781" s="114"/>
    </row>
    <row r="782" spans="11:11" x14ac:dyDescent="0.25">
      <c r="K782" s="114"/>
    </row>
    <row r="783" spans="11:11" x14ac:dyDescent="0.25">
      <c r="K783" s="114"/>
    </row>
    <row r="784" spans="11:11" x14ac:dyDescent="0.25">
      <c r="K784" s="114"/>
    </row>
    <row r="785" spans="11:11" x14ac:dyDescent="0.25">
      <c r="K785" s="114"/>
    </row>
    <row r="786" spans="11:11" x14ac:dyDescent="0.25">
      <c r="K786" s="114"/>
    </row>
    <row r="787" spans="11:11" x14ac:dyDescent="0.25">
      <c r="K787" s="114"/>
    </row>
    <row r="788" spans="11:11" x14ac:dyDescent="0.25">
      <c r="K788" s="114"/>
    </row>
    <row r="789" spans="11:11" x14ac:dyDescent="0.25">
      <c r="K789" s="114"/>
    </row>
    <row r="790" spans="11:11" x14ac:dyDescent="0.25">
      <c r="K790" s="114"/>
    </row>
    <row r="791" spans="11:11" x14ac:dyDescent="0.25">
      <c r="K791" s="114"/>
    </row>
    <row r="792" spans="11:11" x14ac:dyDescent="0.25">
      <c r="K792" s="114"/>
    </row>
    <row r="793" spans="11:11" x14ac:dyDescent="0.25">
      <c r="K793" s="114"/>
    </row>
    <row r="794" spans="11:11" x14ac:dyDescent="0.25">
      <c r="K794" s="114"/>
    </row>
    <row r="795" spans="11:11" x14ac:dyDescent="0.25">
      <c r="K795" s="114"/>
    </row>
    <row r="796" spans="11:11" x14ac:dyDescent="0.25">
      <c r="K796" s="114"/>
    </row>
    <row r="797" spans="11:11" x14ac:dyDescent="0.25">
      <c r="K797" s="114"/>
    </row>
    <row r="798" spans="11:11" x14ac:dyDescent="0.25">
      <c r="K798" s="114"/>
    </row>
    <row r="799" spans="11:11" x14ac:dyDescent="0.25">
      <c r="K799" s="114"/>
    </row>
    <row r="800" spans="11:11" x14ac:dyDescent="0.25">
      <c r="K800" s="114"/>
    </row>
    <row r="801" spans="11:11" x14ac:dyDescent="0.25">
      <c r="K801" s="114"/>
    </row>
    <row r="802" spans="11:11" x14ac:dyDescent="0.25">
      <c r="K802" s="114"/>
    </row>
    <row r="803" spans="11:11" x14ac:dyDescent="0.25">
      <c r="K803" s="114"/>
    </row>
    <row r="804" spans="11:11" x14ac:dyDescent="0.25">
      <c r="K804" s="114"/>
    </row>
    <row r="805" spans="11:11" x14ac:dyDescent="0.25">
      <c r="K805" s="114"/>
    </row>
    <row r="806" spans="11:11" x14ac:dyDescent="0.25">
      <c r="K806" s="114"/>
    </row>
    <row r="807" spans="11:11" x14ac:dyDescent="0.25">
      <c r="K807" s="114"/>
    </row>
    <row r="808" spans="11:11" x14ac:dyDescent="0.25">
      <c r="K808" s="114"/>
    </row>
    <row r="809" spans="11:11" x14ac:dyDescent="0.25">
      <c r="K809" s="114"/>
    </row>
    <row r="810" spans="11:11" x14ac:dyDescent="0.25">
      <c r="K810" s="114"/>
    </row>
    <row r="811" spans="11:11" x14ac:dyDescent="0.25">
      <c r="K811" s="114"/>
    </row>
    <row r="812" spans="11:11" x14ac:dyDescent="0.25">
      <c r="K812" s="114"/>
    </row>
    <row r="813" spans="11:11" x14ac:dyDescent="0.25">
      <c r="K813" s="114"/>
    </row>
    <row r="814" spans="11:11" x14ac:dyDescent="0.25">
      <c r="K814" s="114"/>
    </row>
    <row r="815" spans="11:11" x14ac:dyDescent="0.25">
      <c r="K815" s="114"/>
    </row>
    <row r="816" spans="11:11" x14ac:dyDescent="0.25">
      <c r="K816" s="114"/>
    </row>
    <row r="817" spans="11:11" x14ac:dyDescent="0.25">
      <c r="K817" s="114"/>
    </row>
    <row r="818" spans="11:11" x14ac:dyDescent="0.25">
      <c r="K818" s="114"/>
    </row>
    <row r="819" spans="11:11" x14ac:dyDescent="0.25">
      <c r="K819" s="114"/>
    </row>
    <row r="820" spans="11:11" x14ac:dyDescent="0.25">
      <c r="K820" s="114"/>
    </row>
    <row r="821" spans="11:11" x14ac:dyDescent="0.25">
      <c r="K821" s="114"/>
    </row>
    <row r="822" spans="11:11" x14ac:dyDescent="0.25">
      <c r="K822" s="114"/>
    </row>
    <row r="823" spans="11:11" x14ac:dyDescent="0.25">
      <c r="K823" s="114"/>
    </row>
    <row r="824" spans="11:11" x14ac:dyDescent="0.25">
      <c r="K824" s="114"/>
    </row>
    <row r="825" spans="11:11" x14ac:dyDescent="0.25">
      <c r="K825" s="114"/>
    </row>
    <row r="826" spans="11:11" x14ac:dyDescent="0.25">
      <c r="K826" s="114"/>
    </row>
    <row r="827" spans="11:11" x14ac:dyDescent="0.25">
      <c r="K827" s="114"/>
    </row>
    <row r="828" spans="11:11" x14ac:dyDescent="0.25">
      <c r="K828" s="114"/>
    </row>
    <row r="829" spans="11:11" x14ac:dyDescent="0.25">
      <c r="K829" s="114"/>
    </row>
    <row r="830" spans="11:11" x14ac:dyDescent="0.25">
      <c r="K830" s="114"/>
    </row>
    <row r="831" spans="11:11" x14ac:dyDescent="0.25">
      <c r="K831" s="114"/>
    </row>
    <row r="832" spans="11:11" x14ac:dyDescent="0.25">
      <c r="K832" s="114"/>
    </row>
    <row r="833" spans="11:11" x14ac:dyDescent="0.25">
      <c r="K833" s="114"/>
    </row>
    <row r="834" spans="11:11" x14ac:dyDescent="0.25">
      <c r="K834" s="114"/>
    </row>
    <row r="835" spans="11:11" x14ac:dyDescent="0.25">
      <c r="K835" s="114"/>
    </row>
    <row r="836" spans="11:11" x14ac:dyDescent="0.25">
      <c r="K836" s="114"/>
    </row>
    <row r="837" spans="11:11" x14ac:dyDescent="0.25">
      <c r="K837" s="114"/>
    </row>
    <row r="838" spans="11:11" x14ac:dyDescent="0.25">
      <c r="K838" s="114"/>
    </row>
    <row r="839" spans="11:11" x14ac:dyDescent="0.25">
      <c r="K839" s="114"/>
    </row>
    <row r="840" spans="11:11" x14ac:dyDescent="0.25">
      <c r="K840" s="114"/>
    </row>
    <row r="841" spans="11:11" x14ac:dyDescent="0.25">
      <c r="K841" s="114"/>
    </row>
    <row r="842" spans="11:11" x14ac:dyDescent="0.25">
      <c r="K842" s="114"/>
    </row>
    <row r="843" spans="11:11" x14ac:dyDescent="0.25">
      <c r="K843" s="114"/>
    </row>
    <row r="844" spans="11:11" x14ac:dyDescent="0.25">
      <c r="K844" s="114"/>
    </row>
    <row r="845" spans="11:11" x14ac:dyDescent="0.25">
      <c r="K845" s="114"/>
    </row>
    <row r="846" spans="11:11" x14ac:dyDescent="0.25">
      <c r="K846" s="114"/>
    </row>
    <row r="847" spans="11:11" x14ac:dyDescent="0.25">
      <c r="K847" s="114"/>
    </row>
    <row r="848" spans="11:11" x14ac:dyDescent="0.25">
      <c r="K848" s="114"/>
    </row>
    <row r="849" spans="11:11" x14ac:dyDescent="0.25">
      <c r="K849" s="114"/>
    </row>
    <row r="850" spans="11:11" x14ac:dyDescent="0.25">
      <c r="K850" s="114"/>
    </row>
    <row r="851" spans="11:11" x14ac:dyDescent="0.25">
      <c r="K851" s="114"/>
    </row>
    <row r="852" spans="11:11" x14ac:dyDescent="0.25">
      <c r="K852" s="114"/>
    </row>
    <row r="853" spans="11:11" x14ac:dyDescent="0.25">
      <c r="K853" s="114"/>
    </row>
    <row r="854" spans="11:11" x14ac:dyDescent="0.25">
      <c r="K854" s="114"/>
    </row>
    <row r="855" spans="11:11" x14ac:dyDescent="0.25">
      <c r="K855" s="114"/>
    </row>
    <row r="856" spans="11:11" x14ac:dyDescent="0.25">
      <c r="K856" s="114"/>
    </row>
    <row r="857" spans="11:11" x14ac:dyDescent="0.25">
      <c r="K857" s="114"/>
    </row>
    <row r="858" spans="11:11" x14ac:dyDescent="0.25">
      <c r="K858" s="114"/>
    </row>
    <row r="859" spans="11:11" x14ac:dyDescent="0.25">
      <c r="K859" s="114"/>
    </row>
    <row r="860" spans="11:11" x14ac:dyDescent="0.25">
      <c r="K860" s="114"/>
    </row>
    <row r="861" spans="11:11" x14ac:dyDescent="0.25">
      <c r="K861" s="114"/>
    </row>
    <row r="862" spans="11:11" x14ac:dyDescent="0.25">
      <c r="K862" s="114"/>
    </row>
    <row r="863" spans="11:11" x14ac:dyDescent="0.25">
      <c r="K863" s="114"/>
    </row>
    <row r="864" spans="11:11" x14ac:dyDescent="0.25">
      <c r="K864" s="114"/>
    </row>
    <row r="865" spans="11:11" x14ac:dyDescent="0.25">
      <c r="K865" s="114"/>
    </row>
    <row r="866" spans="11:11" x14ac:dyDescent="0.25">
      <c r="K866" s="114"/>
    </row>
    <row r="867" spans="11:11" x14ac:dyDescent="0.25">
      <c r="K867" s="114"/>
    </row>
    <row r="868" spans="11:11" x14ac:dyDescent="0.25">
      <c r="K868" s="114"/>
    </row>
    <row r="869" spans="11:11" x14ac:dyDescent="0.25">
      <c r="K869" s="114"/>
    </row>
    <row r="870" spans="11:11" x14ac:dyDescent="0.25">
      <c r="K870" s="114"/>
    </row>
    <row r="871" spans="11:11" x14ac:dyDescent="0.25">
      <c r="K871" s="114"/>
    </row>
    <row r="872" spans="11:11" x14ac:dyDescent="0.25">
      <c r="K872" s="114"/>
    </row>
    <row r="873" spans="11:11" x14ac:dyDescent="0.25">
      <c r="K873" s="114"/>
    </row>
    <row r="874" spans="11:11" x14ac:dyDescent="0.25">
      <c r="K874" s="114"/>
    </row>
    <row r="875" spans="11:11" x14ac:dyDescent="0.25">
      <c r="K875" s="114"/>
    </row>
    <row r="876" spans="11:11" x14ac:dyDescent="0.25">
      <c r="K876" s="114"/>
    </row>
    <row r="877" spans="11:11" x14ac:dyDescent="0.25">
      <c r="K877" s="114"/>
    </row>
    <row r="878" spans="11:11" x14ac:dyDescent="0.25">
      <c r="K878" s="114"/>
    </row>
    <row r="879" spans="11:11" x14ac:dyDescent="0.25">
      <c r="K879" s="114"/>
    </row>
    <row r="880" spans="11:11" x14ac:dyDescent="0.25">
      <c r="K880" s="114"/>
    </row>
    <row r="881" spans="11:11" x14ac:dyDescent="0.25">
      <c r="K881" s="114"/>
    </row>
    <row r="882" spans="11:11" x14ac:dyDescent="0.25">
      <c r="K882" s="114"/>
    </row>
    <row r="883" spans="11:11" x14ac:dyDescent="0.25">
      <c r="K883" s="114"/>
    </row>
    <row r="884" spans="11:11" x14ac:dyDescent="0.25">
      <c r="K884" s="114"/>
    </row>
    <row r="885" spans="11:11" x14ac:dyDescent="0.25">
      <c r="K885" s="114"/>
    </row>
    <row r="886" spans="11:11" x14ac:dyDescent="0.25">
      <c r="K886" s="114"/>
    </row>
    <row r="887" spans="11:11" x14ac:dyDescent="0.25">
      <c r="K887" s="114"/>
    </row>
    <row r="888" spans="11:11" x14ac:dyDescent="0.25">
      <c r="K888" s="114"/>
    </row>
    <row r="889" spans="11:11" x14ac:dyDescent="0.25">
      <c r="K889" s="114"/>
    </row>
    <row r="890" spans="11:11" x14ac:dyDescent="0.25">
      <c r="K890" s="114"/>
    </row>
    <row r="891" spans="11:11" x14ac:dyDescent="0.25">
      <c r="K891" s="114"/>
    </row>
    <row r="892" spans="11:11" x14ac:dyDescent="0.25">
      <c r="K892" s="114"/>
    </row>
    <row r="893" spans="11:11" x14ac:dyDescent="0.25">
      <c r="K893" s="114"/>
    </row>
    <row r="894" spans="11:11" x14ac:dyDescent="0.25">
      <c r="K894" s="114"/>
    </row>
    <row r="895" spans="11:11" x14ac:dyDescent="0.25">
      <c r="K895" s="114"/>
    </row>
    <row r="896" spans="11:11" x14ac:dyDescent="0.25">
      <c r="K896" s="114"/>
    </row>
    <row r="897" spans="11:11" x14ac:dyDescent="0.25">
      <c r="K897" s="114"/>
    </row>
    <row r="898" spans="11:11" x14ac:dyDescent="0.25">
      <c r="K898" s="114"/>
    </row>
    <row r="899" spans="11:11" x14ac:dyDescent="0.25">
      <c r="K899" s="114"/>
    </row>
    <row r="900" spans="11:11" x14ac:dyDescent="0.25">
      <c r="K900" s="114"/>
    </row>
    <row r="901" spans="11:11" x14ac:dyDescent="0.25">
      <c r="K901" s="114"/>
    </row>
    <row r="902" spans="11:11" x14ac:dyDescent="0.25">
      <c r="K902" s="114"/>
    </row>
    <row r="903" spans="11:11" x14ac:dyDescent="0.25">
      <c r="K903" s="114"/>
    </row>
    <row r="904" spans="11:11" x14ac:dyDescent="0.25">
      <c r="K904" s="114"/>
    </row>
    <row r="905" spans="11:11" x14ac:dyDescent="0.25">
      <c r="K905" s="114"/>
    </row>
    <row r="906" spans="11:11" x14ac:dyDescent="0.25">
      <c r="K906" s="114"/>
    </row>
    <row r="907" spans="11:11" x14ac:dyDescent="0.25">
      <c r="K907" s="114"/>
    </row>
    <row r="908" spans="11:11" x14ac:dyDescent="0.25">
      <c r="K908" s="114"/>
    </row>
    <row r="909" spans="11:11" x14ac:dyDescent="0.25">
      <c r="K909" s="114"/>
    </row>
    <row r="910" spans="11:11" x14ac:dyDescent="0.25">
      <c r="K910" s="114"/>
    </row>
    <row r="911" spans="11:11" x14ac:dyDescent="0.25">
      <c r="K911" s="114"/>
    </row>
    <row r="912" spans="11:11" x14ac:dyDescent="0.25">
      <c r="K912" s="114"/>
    </row>
    <row r="913" spans="11:11" x14ac:dyDescent="0.25">
      <c r="K913" s="114"/>
    </row>
    <row r="914" spans="11:11" x14ac:dyDescent="0.25">
      <c r="K914" s="114"/>
    </row>
    <row r="915" spans="11:11" x14ac:dyDescent="0.25">
      <c r="K915" s="114"/>
    </row>
    <row r="916" spans="11:11" x14ac:dyDescent="0.25">
      <c r="K916" s="114"/>
    </row>
    <row r="917" spans="11:11" x14ac:dyDescent="0.25">
      <c r="K917" s="114"/>
    </row>
    <row r="918" spans="11:11" x14ac:dyDescent="0.25">
      <c r="K918" s="114"/>
    </row>
    <row r="919" spans="11:11" x14ac:dyDescent="0.25">
      <c r="K919" s="114"/>
    </row>
    <row r="920" spans="11:11" x14ac:dyDescent="0.25">
      <c r="K920" s="114"/>
    </row>
    <row r="921" spans="11:11" x14ac:dyDescent="0.25">
      <c r="K921" s="114"/>
    </row>
    <row r="922" spans="11:11" x14ac:dyDescent="0.25">
      <c r="K922" s="114"/>
    </row>
    <row r="923" spans="11:11" x14ac:dyDescent="0.25">
      <c r="K923" s="114"/>
    </row>
    <row r="924" spans="11:11" x14ac:dyDescent="0.25">
      <c r="K924" s="114"/>
    </row>
    <row r="925" spans="11:11" x14ac:dyDescent="0.25">
      <c r="K925" s="114"/>
    </row>
    <row r="926" spans="11:11" x14ac:dyDescent="0.25">
      <c r="K926" s="114"/>
    </row>
    <row r="927" spans="11:11" x14ac:dyDescent="0.25">
      <c r="K927" s="114"/>
    </row>
    <row r="928" spans="11:11" x14ac:dyDescent="0.25">
      <c r="K928" s="114"/>
    </row>
    <row r="929" spans="11:11" x14ac:dyDescent="0.25">
      <c r="K929" s="114"/>
    </row>
    <row r="930" spans="11:11" x14ac:dyDescent="0.25">
      <c r="K930" s="114"/>
    </row>
    <row r="931" spans="11:11" x14ac:dyDescent="0.25">
      <c r="K931" s="114"/>
    </row>
    <row r="932" spans="11:11" x14ac:dyDescent="0.25">
      <c r="K932" s="114"/>
    </row>
    <row r="933" spans="11:11" x14ac:dyDescent="0.25">
      <c r="K933" s="114"/>
    </row>
    <row r="934" spans="11:11" x14ac:dyDescent="0.25">
      <c r="K934" s="114"/>
    </row>
    <row r="935" spans="11:11" x14ac:dyDescent="0.25">
      <c r="K935" s="114"/>
    </row>
    <row r="936" spans="11:11" x14ac:dyDescent="0.25">
      <c r="K936" s="114"/>
    </row>
    <row r="937" spans="11:11" x14ac:dyDescent="0.25">
      <c r="K937" s="114"/>
    </row>
    <row r="938" spans="11:11" x14ac:dyDescent="0.25">
      <c r="K938" s="114"/>
    </row>
    <row r="939" spans="11:11" x14ac:dyDescent="0.25">
      <c r="K939" s="114"/>
    </row>
    <row r="940" spans="11:11" x14ac:dyDescent="0.25">
      <c r="K940" s="114"/>
    </row>
    <row r="941" spans="11:11" x14ac:dyDescent="0.25">
      <c r="K941" s="114"/>
    </row>
    <row r="942" spans="11:11" x14ac:dyDescent="0.25">
      <c r="K942" s="114"/>
    </row>
    <row r="943" spans="11:11" x14ac:dyDescent="0.25">
      <c r="K943" s="114"/>
    </row>
    <row r="944" spans="11:11" x14ac:dyDescent="0.25">
      <c r="K944" s="114"/>
    </row>
    <row r="945" spans="11:11" x14ac:dyDescent="0.25">
      <c r="K945" s="114"/>
    </row>
    <row r="946" spans="11:11" x14ac:dyDescent="0.25">
      <c r="K946" s="114"/>
    </row>
    <row r="947" spans="11:11" x14ac:dyDescent="0.25">
      <c r="K947" s="114"/>
    </row>
    <row r="948" spans="11:11" x14ac:dyDescent="0.25">
      <c r="K948" s="114"/>
    </row>
    <row r="949" spans="11:11" x14ac:dyDescent="0.25">
      <c r="K949" s="114"/>
    </row>
    <row r="950" spans="11:11" x14ac:dyDescent="0.25">
      <c r="K950" s="114"/>
    </row>
    <row r="951" spans="11:11" x14ac:dyDescent="0.25">
      <c r="K951" s="114"/>
    </row>
    <row r="952" spans="11:11" x14ac:dyDescent="0.25">
      <c r="K952" s="114"/>
    </row>
    <row r="953" spans="11:11" x14ac:dyDescent="0.25">
      <c r="K953" s="114"/>
    </row>
    <row r="954" spans="11:11" x14ac:dyDescent="0.25">
      <c r="K954" s="114"/>
    </row>
    <row r="955" spans="11:11" x14ac:dyDescent="0.25">
      <c r="K955" s="114"/>
    </row>
    <row r="956" spans="11:11" x14ac:dyDescent="0.25">
      <c r="K956" s="114"/>
    </row>
    <row r="957" spans="11:11" x14ac:dyDescent="0.25">
      <c r="K957" s="114"/>
    </row>
    <row r="958" spans="11:11" x14ac:dyDescent="0.25">
      <c r="K958" s="114"/>
    </row>
    <row r="959" spans="11:11" x14ac:dyDescent="0.25">
      <c r="K959" s="114"/>
    </row>
    <row r="960" spans="11:11" x14ac:dyDescent="0.25">
      <c r="K960" s="114"/>
    </row>
    <row r="961" spans="11:11" x14ac:dyDescent="0.25">
      <c r="K961" s="114"/>
    </row>
    <row r="962" spans="11:11" x14ac:dyDescent="0.25">
      <c r="K962" s="114"/>
    </row>
    <row r="963" spans="11:11" x14ac:dyDescent="0.25">
      <c r="K963" s="114"/>
    </row>
    <row r="964" spans="11:11" x14ac:dyDescent="0.25">
      <c r="K964" s="114"/>
    </row>
    <row r="965" spans="11:11" x14ac:dyDescent="0.25">
      <c r="K965" s="114"/>
    </row>
    <row r="966" spans="11:11" x14ac:dyDescent="0.25">
      <c r="K966" s="114"/>
    </row>
    <row r="967" spans="11:11" x14ac:dyDescent="0.25">
      <c r="K967" s="114"/>
    </row>
    <row r="968" spans="11:11" x14ac:dyDescent="0.25">
      <c r="K968" s="114"/>
    </row>
    <row r="969" spans="11:11" x14ac:dyDescent="0.25">
      <c r="K969" s="114"/>
    </row>
    <row r="970" spans="11:11" x14ac:dyDescent="0.25">
      <c r="K970" s="114"/>
    </row>
    <row r="971" spans="11:11" x14ac:dyDescent="0.25">
      <c r="K971" s="114"/>
    </row>
    <row r="972" spans="11:11" x14ac:dyDescent="0.25">
      <c r="K972" s="114"/>
    </row>
    <row r="973" spans="11:11" x14ac:dyDescent="0.25">
      <c r="K973" s="114"/>
    </row>
    <row r="974" spans="11:11" x14ac:dyDescent="0.25">
      <c r="K974" s="114"/>
    </row>
    <row r="975" spans="11:11" x14ac:dyDescent="0.25">
      <c r="K975" s="114"/>
    </row>
    <row r="976" spans="11:11" x14ac:dyDescent="0.25">
      <c r="K976" s="114"/>
    </row>
    <row r="977" spans="11:11" x14ac:dyDescent="0.25">
      <c r="K977" s="114"/>
    </row>
    <row r="978" spans="11:11" x14ac:dyDescent="0.25">
      <c r="K978" s="114"/>
    </row>
    <row r="979" spans="11:11" x14ac:dyDescent="0.25">
      <c r="K979" s="114"/>
    </row>
    <row r="980" spans="11:11" x14ac:dyDescent="0.25">
      <c r="K980" s="114"/>
    </row>
    <row r="981" spans="11:11" x14ac:dyDescent="0.25">
      <c r="K981" s="114"/>
    </row>
    <row r="982" spans="11:11" x14ac:dyDescent="0.25">
      <c r="K982" s="114"/>
    </row>
    <row r="983" spans="11:11" x14ac:dyDescent="0.25">
      <c r="K983" s="114"/>
    </row>
    <row r="984" spans="11:11" x14ac:dyDescent="0.25">
      <c r="K984" s="114"/>
    </row>
    <row r="985" spans="11:11" x14ac:dyDescent="0.25">
      <c r="K985" s="114"/>
    </row>
    <row r="986" spans="11:11" x14ac:dyDescent="0.25">
      <c r="K986" s="114"/>
    </row>
    <row r="987" spans="11:11" x14ac:dyDescent="0.25">
      <c r="K987" s="114"/>
    </row>
    <row r="988" spans="11:11" x14ac:dyDescent="0.25">
      <c r="K988" s="114"/>
    </row>
    <row r="989" spans="11:11" x14ac:dyDescent="0.25">
      <c r="K989" s="114"/>
    </row>
    <row r="990" spans="11:11" x14ac:dyDescent="0.25">
      <c r="K990" s="114"/>
    </row>
    <row r="991" spans="11:11" x14ac:dyDescent="0.25">
      <c r="K991" s="114"/>
    </row>
    <row r="992" spans="11:11" x14ac:dyDescent="0.25">
      <c r="K992" s="114"/>
    </row>
    <row r="993" spans="11:11" x14ac:dyDescent="0.25">
      <c r="K993" s="114"/>
    </row>
    <row r="994" spans="11:11" x14ac:dyDescent="0.25">
      <c r="K994" s="114"/>
    </row>
    <row r="995" spans="11:11" x14ac:dyDescent="0.25">
      <c r="K995" s="114"/>
    </row>
    <row r="996" spans="11:11" x14ac:dyDescent="0.25">
      <c r="K996" s="114"/>
    </row>
    <row r="997" spans="11:11" x14ac:dyDescent="0.25">
      <c r="K997" s="114"/>
    </row>
    <row r="998" spans="11:11" x14ac:dyDescent="0.25">
      <c r="K998" s="114"/>
    </row>
    <row r="999" spans="11:11" x14ac:dyDescent="0.25">
      <c r="K999" s="114"/>
    </row>
    <row r="1000" spans="11:11" x14ac:dyDescent="0.25">
      <c r="K1000" s="114"/>
    </row>
    <row r="1001" spans="11:11" x14ac:dyDescent="0.25">
      <c r="K1001" s="114"/>
    </row>
    <row r="1002" spans="11:11" x14ac:dyDescent="0.25">
      <c r="K1002" s="114"/>
    </row>
    <row r="1003" spans="11:11" x14ac:dyDescent="0.25">
      <c r="K1003" s="114"/>
    </row>
    <row r="1004" spans="11:11" x14ac:dyDescent="0.25">
      <c r="K1004" s="114"/>
    </row>
    <row r="1005" spans="11:11" x14ac:dyDescent="0.25">
      <c r="K1005" s="114"/>
    </row>
    <row r="1006" spans="11:11" x14ac:dyDescent="0.25">
      <c r="K1006" s="114"/>
    </row>
    <row r="1007" spans="11:11" x14ac:dyDescent="0.25">
      <c r="K1007" s="114"/>
    </row>
    <row r="1008" spans="11:11" x14ac:dyDescent="0.25">
      <c r="K1008" s="114"/>
    </row>
    <row r="1009" spans="11:11" x14ac:dyDescent="0.25">
      <c r="K1009" s="114"/>
    </row>
    <row r="1010" spans="11:11" x14ac:dyDescent="0.25">
      <c r="K1010" s="114"/>
    </row>
    <row r="1011" spans="11:11" x14ac:dyDescent="0.25">
      <c r="K1011" s="114"/>
    </row>
    <row r="1012" spans="11:11" x14ac:dyDescent="0.25">
      <c r="K1012" s="114"/>
    </row>
    <row r="1013" spans="11:11" x14ac:dyDescent="0.25">
      <c r="K1013" s="114"/>
    </row>
    <row r="1014" spans="11:11" x14ac:dyDescent="0.25">
      <c r="K1014" s="114"/>
    </row>
    <row r="1015" spans="11:11" x14ac:dyDescent="0.25">
      <c r="K1015" s="114"/>
    </row>
    <row r="1016" spans="11:11" x14ac:dyDescent="0.25">
      <c r="K1016" s="114"/>
    </row>
    <row r="1017" spans="11:11" x14ac:dyDescent="0.25">
      <c r="K1017" s="114"/>
    </row>
    <row r="1018" spans="11:11" x14ac:dyDescent="0.25">
      <c r="K1018" s="114"/>
    </row>
    <row r="1019" spans="11:11" x14ac:dyDescent="0.25">
      <c r="K1019" s="114"/>
    </row>
    <row r="1020" spans="11:11" x14ac:dyDescent="0.25">
      <c r="K1020" s="114"/>
    </row>
    <row r="1021" spans="11:11" x14ac:dyDescent="0.25">
      <c r="K1021" s="114"/>
    </row>
    <row r="1022" spans="11:11" x14ac:dyDescent="0.25">
      <c r="K1022" s="114"/>
    </row>
    <row r="1023" spans="11:11" x14ac:dyDescent="0.25">
      <c r="K1023" s="114"/>
    </row>
    <row r="1024" spans="11:11" x14ac:dyDescent="0.25">
      <c r="K1024" s="114"/>
    </row>
    <row r="1025" spans="11:11" x14ac:dyDescent="0.25">
      <c r="K1025" s="114"/>
    </row>
    <row r="1026" spans="11:11" x14ac:dyDescent="0.25">
      <c r="K1026" s="114"/>
    </row>
    <row r="1027" spans="11:11" x14ac:dyDescent="0.25">
      <c r="K1027" s="114"/>
    </row>
    <row r="1028" spans="11:11" x14ac:dyDescent="0.25">
      <c r="K1028" s="114"/>
    </row>
    <row r="1029" spans="11:11" x14ac:dyDescent="0.25">
      <c r="K1029" s="114"/>
    </row>
    <row r="1030" spans="11:11" x14ac:dyDescent="0.25">
      <c r="K1030" s="114"/>
    </row>
    <row r="1031" spans="11:11" x14ac:dyDescent="0.25">
      <c r="K1031" s="114"/>
    </row>
    <row r="1032" spans="11:11" x14ac:dyDescent="0.25">
      <c r="K1032" s="114"/>
    </row>
    <row r="1033" spans="11:11" x14ac:dyDescent="0.25">
      <c r="K1033" s="114"/>
    </row>
    <row r="1034" spans="11:11" x14ac:dyDescent="0.25">
      <c r="K1034" s="114"/>
    </row>
    <row r="1035" spans="11:11" x14ac:dyDescent="0.25">
      <c r="K1035" s="114"/>
    </row>
    <row r="1036" spans="11:11" x14ac:dyDescent="0.25">
      <c r="K1036" s="114"/>
    </row>
    <row r="1037" spans="11:11" x14ac:dyDescent="0.25">
      <c r="K1037" s="114"/>
    </row>
    <row r="1038" spans="11:11" x14ac:dyDescent="0.25">
      <c r="K1038" s="114"/>
    </row>
    <row r="1039" spans="11:11" x14ac:dyDescent="0.25">
      <c r="K1039" s="114"/>
    </row>
    <row r="1040" spans="11:11" x14ac:dyDescent="0.25">
      <c r="K1040" s="114"/>
    </row>
    <row r="1041" spans="11:11" x14ac:dyDescent="0.25">
      <c r="K1041" s="114"/>
    </row>
    <row r="1042" spans="11:11" x14ac:dyDescent="0.25">
      <c r="K1042" s="114"/>
    </row>
    <row r="1043" spans="11:11" x14ac:dyDescent="0.25">
      <c r="K1043" s="114"/>
    </row>
    <row r="1044" spans="11:11" x14ac:dyDescent="0.25">
      <c r="K1044" s="114"/>
    </row>
    <row r="1045" spans="11:11" x14ac:dyDescent="0.25">
      <c r="K1045" s="114"/>
    </row>
    <row r="1046" spans="11:11" x14ac:dyDescent="0.25">
      <c r="K1046" s="114"/>
    </row>
    <row r="1047" spans="11:11" x14ac:dyDescent="0.25">
      <c r="K1047" s="114"/>
    </row>
    <row r="1048" spans="11:11" x14ac:dyDescent="0.25">
      <c r="K1048" s="114"/>
    </row>
    <row r="1049" spans="11:11" x14ac:dyDescent="0.25">
      <c r="K1049" s="114"/>
    </row>
    <row r="1050" spans="11:11" x14ac:dyDescent="0.25">
      <c r="K1050" s="114"/>
    </row>
    <row r="1051" spans="11:11" x14ac:dyDescent="0.25">
      <c r="K1051" s="114"/>
    </row>
    <row r="1052" spans="11:11" x14ac:dyDescent="0.25">
      <c r="K1052" s="114"/>
    </row>
    <row r="1053" spans="11:11" x14ac:dyDescent="0.25">
      <c r="K1053" s="114"/>
    </row>
    <row r="1054" spans="11:11" x14ac:dyDescent="0.25">
      <c r="K1054" s="114"/>
    </row>
    <row r="1055" spans="11:11" x14ac:dyDescent="0.25">
      <c r="K1055" s="114"/>
    </row>
    <row r="1056" spans="11:11" x14ac:dyDescent="0.25">
      <c r="K1056" s="114"/>
    </row>
    <row r="1057" spans="11:11" x14ac:dyDescent="0.25">
      <c r="K1057" s="114"/>
    </row>
    <row r="1058" spans="11:11" x14ac:dyDescent="0.25">
      <c r="K1058" s="114"/>
    </row>
    <row r="1059" spans="11:11" x14ac:dyDescent="0.25">
      <c r="K1059" s="114"/>
    </row>
    <row r="1060" spans="11:11" x14ac:dyDescent="0.25">
      <c r="K1060" s="114"/>
    </row>
    <row r="1061" spans="11:11" x14ac:dyDescent="0.25">
      <c r="K1061" s="114"/>
    </row>
    <row r="1062" spans="11:11" x14ac:dyDescent="0.25">
      <c r="K1062" s="114"/>
    </row>
    <row r="1063" spans="11:11" x14ac:dyDescent="0.25">
      <c r="K1063" s="114"/>
    </row>
    <row r="1064" spans="11:11" x14ac:dyDescent="0.25">
      <c r="K1064" s="114"/>
    </row>
    <row r="1065" spans="11:11" x14ac:dyDescent="0.25">
      <c r="K1065" s="114"/>
    </row>
    <row r="1066" spans="11:11" x14ac:dyDescent="0.25">
      <c r="K1066" s="114"/>
    </row>
    <row r="1067" spans="11:11" x14ac:dyDescent="0.25">
      <c r="K1067" s="114"/>
    </row>
    <row r="1068" spans="11:11" x14ac:dyDescent="0.25">
      <c r="K1068" s="114"/>
    </row>
    <row r="1069" spans="11:11" x14ac:dyDescent="0.25">
      <c r="K1069" s="114"/>
    </row>
    <row r="1070" spans="11:11" x14ac:dyDescent="0.25">
      <c r="K1070" s="114"/>
    </row>
    <row r="1071" spans="11:11" x14ac:dyDescent="0.25">
      <c r="K1071" s="114"/>
    </row>
    <row r="1072" spans="11:11" x14ac:dyDescent="0.25">
      <c r="K1072" s="114"/>
    </row>
    <row r="1073" spans="11:11" x14ac:dyDescent="0.25">
      <c r="K1073" s="114"/>
    </row>
    <row r="1074" spans="11:11" x14ac:dyDescent="0.25">
      <c r="K1074" s="114"/>
    </row>
    <row r="1075" spans="11:11" x14ac:dyDescent="0.25">
      <c r="K1075" s="114"/>
    </row>
    <row r="1076" spans="11:11" x14ac:dyDescent="0.25">
      <c r="K1076" s="114"/>
    </row>
    <row r="1077" spans="11:11" x14ac:dyDescent="0.25">
      <c r="K1077" s="114"/>
    </row>
    <row r="1078" spans="11:11" x14ac:dyDescent="0.25">
      <c r="K1078" s="114"/>
    </row>
    <row r="1079" spans="11:11" x14ac:dyDescent="0.25">
      <c r="K1079" s="114"/>
    </row>
    <row r="1080" spans="11:11" x14ac:dyDescent="0.25">
      <c r="K1080" s="114"/>
    </row>
    <row r="1081" spans="11:11" x14ac:dyDescent="0.25">
      <c r="K1081" s="114"/>
    </row>
    <row r="1082" spans="11:11" x14ac:dyDescent="0.25">
      <c r="K1082" s="114"/>
    </row>
    <row r="1083" spans="11:11" x14ac:dyDescent="0.25">
      <c r="K1083" s="114"/>
    </row>
    <row r="1084" spans="11:11" x14ac:dyDescent="0.25">
      <c r="K1084" s="114"/>
    </row>
    <row r="1085" spans="11:11" x14ac:dyDescent="0.25">
      <c r="K1085" s="114"/>
    </row>
    <row r="1086" spans="11:11" x14ac:dyDescent="0.25">
      <c r="K1086" s="114"/>
    </row>
    <row r="1087" spans="11:11" x14ac:dyDescent="0.25">
      <c r="K1087" s="114"/>
    </row>
    <row r="1088" spans="11:11" x14ac:dyDescent="0.25">
      <c r="K1088" s="114"/>
    </row>
    <row r="1089" spans="11:11" x14ac:dyDescent="0.25">
      <c r="K1089" s="114"/>
    </row>
    <row r="1090" spans="11:11" x14ac:dyDescent="0.25">
      <c r="K1090" s="114"/>
    </row>
    <row r="1091" spans="11:11" x14ac:dyDescent="0.25">
      <c r="K1091" s="114"/>
    </row>
    <row r="1092" spans="11:11" x14ac:dyDescent="0.25">
      <c r="K1092" s="114"/>
    </row>
    <row r="1093" spans="11:11" x14ac:dyDescent="0.25">
      <c r="K1093" s="114"/>
    </row>
    <row r="1094" spans="11:11" x14ac:dyDescent="0.25">
      <c r="K1094" s="114"/>
    </row>
    <row r="1095" spans="11:11" x14ac:dyDescent="0.25">
      <c r="K1095" s="114"/>
    </row>
    <row r="1096" spans="11:11" x14ac:dyDescent="0.25">
      <c r="K1096" s="114"/>
    </row>
    <row r="1097" spans="11:11" x14ac:dyDescent="0.25">
      <c r="K1097" s="114"/>
    </row>
    <row r="1098" spans="11:11" x14ac:dyDescent="0.25">
      <c r="K1098" s="114"/>
    </row>
    <row r="1099" spans="11:11" x14ac:dyDescent="0.25">
      <c r="K1099" s="114"/>
    </row>
    <row r="1100" spans="11:11" x14ac:dyDescent="0.25">
      <c r="K1100" s="114"/>
    </row>
    <row r="1101" spans="11:11" x14ac:dyDescent="0.25">
      <c r="K1101" s="114"/>
    </row>
    <row r="1102" spans="11:11" x14ac:dyDescent="0.25">
      <c r="K1102" s="114"/>
    </row>
    <row r="1103" spans="11:11" x14ac:dyDescent="0.25">
      <c r="K1103" s="114"/>
    </row>
    <row r="1104" spans="11:11" x14ac:dyDescent="0.25">
      <c r="K1104" s="114"/>
    </row>
    <row r="1105" spans="11:11" x14ac:dyDescent="0.25">
      <c r="K1105" s="114"/>
    </row>
    <row r="1106" spans="11:11" x14ac:dyDescent="0.25">
      <c r="K1106" s="114"/>
    </row>
    <row r="1107" spans="11:11" x14ac:dyDescent="0.25">
      <c r="K1107" s="114"/>
    </row>
    <row r="1108" spans="11:11" x14ac:dyDescent="0.25">
      <c r="K1108" s="114"/>
    </row>
    <row r="1109" spans="11:11" x14ac:dyDescent="0.25">
      <c r="K1109" s="114"/>
    </row>
    <row r="1110" spans="11:11" x14ac:dyDescent="0.25">
      <c r="K1110" s="114"/>
    </row>
    <row r="1111" spans="11:11" x14ac:dyDescent="0.25">
      <c r="K1111" s="114"/>
    </row>
    <row r="1112" spans="11:11" x14ac:dyDescent="0.25">
      <c r="K1112" s="114"/>
    </row>
    <row r="1113" spans="11:11" x14ac:dyDescent="0.25">
      <c r="K1113" s="114"/>
    </row>
    <row r="1114" spans="11:11" x14ac:dyDescent="0.25">
      <c r="K1114" s="114"/>
    </row>
    <row r="1115" spans="11:11" x14ac:dyDescent="0.25">
      <c r="K1115" s="114"/>
    </row>
    <row r="1116" spans="11:11" x14ac:dyDescent="0.25">
      <c r="K1116" s="114"/>
    </row>
    <row r="1117" spans="11:11" x14ac:dyDescent="0.25">
      <c r="K1117" s="114"/>
    </row>
    <row r="1118" spans="11:11" x14ac:dyDescent="0.25">
      <c r="K1118" s="114"/>
    </row>
    <row r="1119" spans="11:11" x14ac:dyDescent="0.25">
      <c r="K1119" s="114"/>
    </row>
    <row r="1120" spans="11:11" x14ac:dyDescent="0.25">
      <c r="K1120" s="114"/>
    </row>
    <row r="1121" spans="11:11" x14ac:dyDescent="0.25">
      <c r="K1121" s="114"/>
    </row>
    <row r="1122" spans="11:11" x14ac:dyDescent="0.25">
      <c r="K1122" s="114"/>
    </row>
    <row r="1123" spans="11:11" x14ac:dyDescent="0.25">
      <c r="K1123" s="114"/>
    </row>
    <row r="1124" spans="11:11" x14ac:dyDescent="0.25">
      <c r="K1124" s="114"/>
    </row>
    <row r="1125" spans="11:11" x14ac:dyDescent="0.25">
      <c r="K1125" s="114"/>
    </row>
    <row r="1126" spans="11:11" x14ac:dyDescent="0.25">
      <c r="K1126" s="114"/>
    </row>
    <row r="1127" spans="11:11" x14ac:dyDescent="0.25">
      <c r="K1127" s="114"/>
    </row>
    <row r="1128" spans="11:11" x14ac:dyDescent="0.25">
      <c r="K1128" s="114"/>
    </row>
    <row r="1129" spans="11:11" x14ac:dyDescent="0.25">
      <c r="K1129" s="114"/>
    </row>
    <row r="1130" spans="11:11" x14ac:dyDescent="0.25">
      <c r="K1130" s="114"/>
    </row>
    <row r="1131" spans="11:11" x14ac:dyDescent="0.25">
      <c r="K1131" s="114"/>
    </row>
    <row r="1132" spans="11:11" x14ac:dyDescent="0.25">
      <c r="K1132" s="114"/>
    </row>
    <row r="1133" spans="11:11" x14ac:dyDescent="0.25">
      <c r="K1133" s="114"/>
    </row>
    <row r="1134" spans="11:11" x14ac:dyDescent="0.25">
      <c r="K1134" s="114"/>
    </row>
    <row r="1135" spans="11:11" x14ac:dyDescent="0.25">
      <c r="K1135" s="114"/>
    </row>
    <row r="1136" spans="11:11" x14ac:dyDescent="0.25">
      <c r="K1136" s="114"/>
    </row>
    <row r="1137" spans="11:11" x14ac:dyDescent="0.25">
      <c r="K1137" s="114"/>
    </row>
    <row r="1138" spans="11:11" x14ac:dyDescent="0.25">
      <c r="K1138" s="114"/>
    </row>
    <row r="1139" spans="11:11" x14ac:dyDescent="0.25">
      <c r="K1139" s="114"/>
    </row>
    <row r="1140" spans="11:11" x14ac:dyDescent="0.25">
      <c r="K1140" s="114"/>
    </row>
    <row r="1141" spans="11:11" x14ac:dyDescent="0.25">
      <c r="K1141" s="114"/>
    </row>
    <row r="1142" spans="11:11" x14ac:dyDescent="0.25">
      <c r="K1142" s="114"/>
    </row>
    <row r="1143" spans="11:11" x14ac:dyDescent="0.25">
      <c r="K1143" s="114"/>
    </row>
    <row r="1144" spans="11:11" x14ac:dyDescent="0.25">
      <c r="K1144" s="114"/>
    </row>
    <row r="1145" spans="11:11" x14ac:dyDescent="0.25">
      <c r="K1145" s="114"/>
    </row>
    <row r="1146" spans="11:11" x14ac:dyDescent="0.25">
      <c r="K1146" s="114"/>
    </row>
    <row r="1147" spans="11:11" x14ac:dyDescent="0.25">
      <c r="K1147" s="114"/>
    </row>
    <row r="1148" spans="11:11" x14ac:dyDescent="0.25">
      <c r="K1148" s="114"/>
    </row>
    <row r="1149" spans="11:11" x14ac:dyDescent="0.25">
      <c r="K1149" s="114"/>
    </row>
    <row r="1150" spans="11:11" x14ac:dyDescent="0.25">
      <c r="K1150" s="114"/>
    </row>
    <row r="1151" spans="11:11" x14ac:dyDescent="0.25">
      <c r="K1151" s="114"/>
    </row>
    <row r="1152" spans="11:11" x14ac:dyDescent="0.25">
      <c r="K1152" s="114"/>
    </row>
    <row r="1153" spans="11:11" x14ac:dyDescent="0.25">
      <c r="K1153" s="114"/>
    </row>
    <row r="1154" spans="11:11" x14ac:dyDescent="0.25">
      <c r="K1154" s="114"/>
    </row>
    <row r="1155" spans="11:11" x14ac:dyDescent="0.25">
      <c r="K1155" s="114"/>
    </row>
    <row r="1156" spans="11:11" x14ac:dyDescent="0.25">
      <c r="K1156" s="114"/>
    </row>
    <row r="1157" spans="11:11" x14ac:dyDescent="0.25">
      <c r="K1157" s="114"/>
    </row>
    <row r="1158" spans="11:11" x14ac:dyDescent="0.25">
      <c r="K1158" s="114"/>
    </row>
    <row r="1159" spans="11:11" x14ac:dyDescent="0.25">
      <c r="K1159" s="114"/>
    </row>
    <row r="1160" spans="11:11" x14ac:dyDescent="0.25">
      <c r="K1160" s="114"/>
    </row>
    <row r="1161" spans="11:11" x14ac:dyDescent="0.25">
      <c r="K1161" s="114"/>
    </row>
    <row r="1162" spans="11:11" x14ac:dyDescent="0.25">
      <c r="K1162" s="114"/>
    </row>
    <row r="1163" spans="11:11" x14ac:dyDescent="0.25">
      <c r="K1163" s="114"/>
    </row>
    <row r="1164" spans="11:11" x14ac:dyDescent="0.25">
      <c r="K1164" s="114"/>
    </row>
    <row r="1165" spans="11:11" x14ac:dyDescent="0.25">
      <c r="K1165" s="114"/>
    </row>
    <row r="1166" spans="11:11" x14ac:dyDescent="0.25">
      <c r="K1166" s="114"/>
    </row>
    <row r="1167" spans="11:11" x14ac:dyDescent="0.25">
      <c r="K1167" s="114"/>
    </row>
    <row r="1168" spans="11:11" x14ac:dyDescent="0.25">
      <c r="K1168" s="114"/>
    </row>
    <row r="1169" spans="11:11" x14ac:dyDescent="0.25">
      <c r="K1169" s="114"/>
    </row>
    <row r="1170" spans="11:11" x14ac:dyDescent="0.25">
      <c r="K1170" s="114"/>
    </row>
    <row r="1171" spans="11:11" x14ac:dyDescent="0.25">
      <c r="K1171" s="114"/>
    </row>
    <row r="1172" spans="11:11" x14ac:dyDescent="0.25">
      <c r="K1172" s="114"/>
    </row>
    <row r="1173" spans="11:11" x14ac:dyDescent="0.25">
      <c r="K1173" s="114"/>
    </row>
    <row r="1174" spans="11:11" x14ac:dyDescent="0.25">
      <c r="K1174" s="114"/>
    </row>
    <row r="1175" spans="11:11" x14ac:dyDescent="0.25">
      <c r="K1175" s="114"/>
    </row>
    <row r="1176" spans="11:11" x14ac:dyDescent="0.25">
      <c r="K1176" s="114"/>
    </row>
    <row r="1177" spans="11:11" x14ac:dyDescent="0.25">
      <c r="K1177" s="114"/>
    </row>
    <row r="1178" spans="11:11" x14ac:dyDescent="0.25">
      <c r="K1178" s="114"/>
    </row>
    <row r="1179" spans="11:11" x14ac:dyDescent="0.25">
      <c r="K1179" s="114"/>
    </row>
    <row r="1180" spans="11:11" x14ac:dyDescent="0.25">
      <c r="K1180" s="114"/>
    </row>
    <row r="1181" spans="11:11" x14ac:dyDescent="0.25">
      <c r="K1181" s="114"/>
    </row>
    <row r="1182" spans="11:11" x14ac:dyDescent="0.25">
      <c r="K1182" s="114"/>
    </row>
    <row r="1183" spans="11:11" x14ac:dyDescent="0.25">
      <c r="K1183" s="114"/>
    </row>
    <row r="1184" spans="11:11" x14ac:dyDescent="0.25">
      <c r="K1184" s="114"/>
    </row>
    <row r="1185" spans="11:11" x14ac:dyDescent="0.25">
      <c r="K1185" s="114"/>
    </row>
    <row r="1186" spans="11:11" x14ac:dyDescent="0.25">
      <c r="K1186" s="114"/>
    </row>
    <row r="1187" spans="11:11" x14ac:dyDescent="0.25">
      <c r="K1187" s="114"/>
    </row>
    <row r="1188" spans="11:11" x14ac:dyDescent="0.25">
      <c r="K1188" s="114"/>
    </row>
    <row r="1189" spans="11:11" x14ac:dyDescent="0.25">
      <c r="K1189" s="114"/>
    </row>
    <row r="1190" spans="11:11" x14ac:dyDescent="0.25">
      <c r="K1190" s="114"/>
    </row>
    <row r="1191" spans="11:11" x14ac:dyDescent="0.25">
      <c r="K1191" s="114"/>
    </row>
    <row r="1192" spans="11:11" x14ac:dyDescent="0.25">
      <c r="K1192" s="114"/>
    </row>
    <row r="1193" spans="11:11" x14ac:dyDescent="0.25">
      <c r="K1193" s="114"/>
    </row>
    <row r="1194" spans="11:11" x14ac:dyDescent="0.25">
      <c r="K1194" s="114"/>
    </row>
    <row r="1195" spans="11:11" x14ac:dyDescent="0.25">
      <c r="K1195" s="114"/>
    </row>
    <row r="1196" spans="11:11" x14ac:dyDescent="0.25">
      <c r="K1196" s="114"/>
    </row>
    <row r="1197" spans="11:11" x14ac:dyDescent="0.25">
      <c r="K1197" s="114"/>
    </row>
    <row r="1198" spans="11:11" x14ac:dyDescent="0.25">
      <c r="K1198" s="114"/>
    </row>
    <row r="1199" spans="11:11" x14ac:dyDescent="0.25">
      <c r="K1199" s="114"/>
    </row>
    <row r="1200" spans="11:11" x14ac:dyDescent="0.25">
      <c r="K1200" s="114"/>
    </row>
    <row r="1201" spans="11:11" x14ac:dyDescent="0.25">
      <c r="K1201" s="114"/>
    </row>
    <row r="1202" spans="11:11" x14ac:dyDescent="0.25">
      <c r="K1202" s="114"/>
    </row>
    <row r="1203" spans="11:11" x14ac:dyDescent="0.25">
      <c r="K1203" s="114"/>
    </row>
    <row r="1204" spans="11:11" x14ac:dyDescent="0.25">
      <c r="K1204" s="114"/>
    </row>
    <row r="1205" spans="11:11" x14ac:dyDescent="0.25">
      <c r="K1205" s="114"/>
    </row>
    <row r="1206" spans="11:11" x14ac:dyDescent="0.25">
      <c r="K1206" s="114"/>
    </row>
    <row r="1207" spans="11:11" x14ac:dyDescent="0.25">
      <c r="K1207" s="114"/>
    </row>
    <row r="1208" spans="11:11" x14ac:dyDescent="0.25">
      <c r="K1208" s="114"/>
    </row>
    <row r="1209" spans="11:11" x14ac:dyDescent="0.25">
      <c r="K1209" s="114"/>
    </row>
    <row r="1210" spans="11:11" x14ac:dyDescent="0.25">
      <c r="K1210" s="114"/>
    </row>
    <row r="1211" spans="11:11" x14ac:dyDescent="0.25">
      <c r="K1211" s="114"/>
    </row>
    <row r="1212" spans="11:11" x14ac:dyDescent="0.25">
      <c r="K1212" s="114"/>
    </row>
    <row r="1213" spans="11:11" x14ac:dyDescent="0.25">
      <c r="K1213" s="114"/>
    </row>
    <row r="1214" spans="11:11" x14ac:dyDescent="0.25">
      <c r="K1214" s="114"/>
    </row>
    <row r="1215" spans="11:11" x14ac:dyDescent="0.25">
      <c r="K1215" s="114"/>
    </row>
    <row r="1216" spans="11:11" x14ac:dyDescent="0.25">
      <c r="K1216" s="114"/>
    </row>
    <row r="1217" spans="11:11" x14ac:dyDescent="0.25">
      <c r="K1217" s="114"/>
    </row>
    <row r="1218" spans="11:11" x14ac:dyDescent="0.25">
      <c r="K1218" s="114"/>
    </row>
    <row r="1219" spans="11:11" x14ac:dyDescent="0.25">
      <c r="K1219" s="114"/>
    </row>
    <row r="1220" spans="11:11" x14ac:dyDescent="0.25">
      <c r="K1220" s="114"/>
    </row>
    <row r="1221" spans="11:11" x14ac:dyDescent="0.25">
      <c r="K1221" s="114"/>
    </row>
    <row r="1222" spans="11:11" x14ac:dyDescent="0.25">
      <c r="K1222" s="114"/>
    </row>
    <row r="1223" spans="11:11" x14ac:dyDescent="0.25">
      <c r="K1223" s="114"/>
    </row>
    <row r="1224" spans="11:11" x14ac:dyDescent="0.25">
      <c r="K1224" s="114"/>
    </row>
    <row r="1225" spans="11:11" x14ac:dyDescent="0.25">
      <c r="K1225" s="114"/>
    </row>
    <row r="1226" spans="11:11" x14ac:dyDescent="0.25">
      <c r="K1226" s="114"/>
    </row>
    <row r="1227" spans="11:11" x14ac:dyDescent="0.25">
      <c r="K1227" s="114"/>
    </row>
    <row r="1228" spans="11:11" x14ac:dyDescent="0.25">
      <c r="K1228" s="114"/>
    </row>
    <row r="1229" spans="11:11" x14ac:dyDescent="0.25">
      <c r="K1229" s="114"/>
    </row>
    <row r="1230" spans="11:11" x14ac:dyDescent="0.25">
      <c r="K1230" s="114"/>
    </row>
    <row r="1231" spans="11:11" x14ac:dyDescent="0.25">
      <c r="K1231" s="114"/>
    </row>
    <row r="1232" spans="11:11" x14ac:dyDescent="0.25">
      <c r="K1232" s="114"/>
    </row>
    <row r="1233" spans="11:11" x14ac:dyDescent="0.25">
      <c r="K1233" s="114"/>
    </row>
    <row r="1234" spans="11:11" x14ac:dyDescent="0.25">
      <c r="K1234" s="114"/>
    </row>
    <row r="1235" spans="11:11" x14ac:dyDescent="0.25">
      <c r="K1235" s="114"/>
    </row>
    <row r="1236" spans="11:11" x14ac:dyDescent="0.25">
      <c r="K1236" s="114"/>
    </row>
    <row r="1237" spans="11:11" x14ac:dyDescent="0.25">
      <c r="K1237" s="114"/>
    </row>
    <row r="1238" spans="11:11" x14ac:dyDescent="0.25">
      <c r="K1238" s="114"/>
    </row>
    <row r="1239" spans="11:11" x14ac:dyDescent="0.25">
      <c r="K1239" s="114"/>
    </row>
    <row r="1240" spans="11:11" x14ac:dyDescent="0.25">
      <c r="K1240" s="114"/>
    </row>
    <row r="1241" spans="11:11" x14ac:dyDescent="0.25">
      <c r="K1241" s="114"/>
    </row>
    <row r="1242" spans="11:11" x14ac:dyDescent="0.25">
      <c r="K1242" s="114"/>
    </row>
    <row r="1243" spans="11:11" x14ac:dyDescent="0.25">
      <c r="K1243" s="114"/>
    </row>
    <row r="1244" spans="11:11" x14ac:dyDescent="0.25">
      <c r="K1244" s="114"/>
    </row>
    <row r="1245" spans="11:11" x14ac:dyDescent="0.25">
      <c r="K1245" s="114"/>
    </row>
    <row r="1246" spans="11:11" x14ac:dyDescent="0.25">
      <c r="K1246" s="114"/>
    </row>
    <row r="1247" spans="11:11" x14ac:dyDescent="0.25">
      <c r="K1247" s="114"/>
    </row>
    <row r="1248" spans="11:11" x14ac:dyDescent="0.25">
      <c r="K1248" s="114"/>
    </row>
    <row r="1249" spans="11:11" x14ac:dyDescent="0.25">
      <c r="K1249" s="114"/>
    </row>
    <row r="1250" spans="11:11" x14ac:dyDescent="0.25">
      <c r="K1250" s="114"/>
    </row>
    <row r="1251" spans="11:11" x14ac:dyDescent="0.25">
      <c r="K1251" s="114"/>
    </row>
    <row r="1252" spans="11:11" x14ac:dyDescent="0.25">
      <c r="K1252" s="114"/>
    </row>
    <row r="1253" spans="11:11" x14ac:dyDescent="0.25">
      <c r="K1253" s="114"/>
    </row>
    <row r="1254" spans="11:11" x14ac:dyDescent="0.25">
      <c r="K1254" s="114"/>
    </row>
    <row r="1255" spans="11:11" x14ac:dyDescent="0.25">
      <c r="K1255" s="114"/>
    </row>
    <row r="1256" spans="11:11" x14ac:dyDescent="0.25">
      <c r="K1256" s="114"/>
    </row>
    <row r="1257" spans="11:11" x14ac:dyDescent="0.25">
      <c r="K1257" s="114"/>
    </row>
    <row r="1258" spans="11:11" x14ac:dyDescent="0.25">
      <c r="K1258" s="114"/>
    </row>
    <row r="1259" spans="11:11" x14ac:dyDescent="0.25">
      <c r="K1259" s="114"/>
    </row>
    <row r="1260" spans="11:11" x14ac:dyDescent="0.25">
      <c r="K1260" s="114"/>
    </row>
    <row r="1261" spans="11:11" x14ac:dyDescent="0.25">
      <c r="K1261" s="114"/>
    </row>
    <row r="1262" spans="11:11" x14ac:dyDescent="0.25">
      <c r="K1262" s="114"/>
    </row>
    <row r="1263" spans="11:11" x14ac:dyDescent="0.25">
      <c r="K1263" s="114"/>
    </row>
    <row r="1264" spans="11:11" x14ac:dyDescent="0.25">
      <c r="K1264" s="114"/>
    </row>
    <row r="1265" spans="11:11" x14ac:dyDescent="0.25">
      <c r="K1265" s="114"/>
    </row>
    <row r="1266" spans="11:11" x14ac:dyDescent="0.25">
      <c r="K1266" s="114"/>
    </row>
    <row r="1267" spans="11:11" x14ac:dyDescent="0.25">
      <c r="K1267" s="114"/>
    </row>
    <row r="1268" spans="11:11" x14ac:dyDescent="0.25">
      <c r="K1268" s="114"/>
    </row>
    <row r="1269" spans="11:11" x14ac:dyDescent="0.25">
      <c r="K1269" s="114"/>
    </row>
    <row r="1270" spans="11:11" x14ac:dyDescent="0.25">
      <c r="K1270" s="114"/>
    </row>
    <row r="1271" spans="11:11" x14ac:dyDescent="0.25">
      <c r="K1271" s="114"/>
    </row>
    <row r="1272" spans="11:11" x14ac:dyDescent="0.25">
      <c r="K1272" s="114"/>
    </row>
    <row r="1273" spans="11:11" x14ac:dyDescent="0.25">
      <c r="K1273" s="114"/>
    </row>
    <row r="1274" spans="11:11" x14ac:dyDescent="0.25">
      <c r="K1274" s="114"/>
    </row>
    <row r="1275" spans="11:11" x14ac:dyDescent="0.25">
      <c r="K1275" s="114"/>
    </row>
    <row r="1276" spans="11:11" x14ac:dyDescent="0.25">
      <c r="K1276" s="114"/>
    </row>
    <row r="1277" spans="11:11" x14ac:dyDescent="0.25">
      <c r="K1277" s="114"/>
    </row>
    <row r="1278" spans="11:11" x14ac:dyDescent="0.25">
      <c r="K1278" s="114"/>
    </row>
    <row r="1279" spans="11:11" x14ac:dyDescent="0.25">
      <c r="K1279" s="114"/>
    </row>
    <row r="1280" spans="11:11" x14ac:dyDescent="0.25">
      <c r="K1280" s="114"/>
    </row>
    <row r="1281" spans="11:11" x14ac:dyDescent="0.25">
      <c r="K1281" s="114"/>
    </row>
    <row r="1282" spans="11:11" x14ac:dyDescent="0.25">
      <c r="K1282" s="114"/>
    </row>
    <row r="1283" spans="11:11" x14ac:dyDescent="0.25">
      <c r="K1283" s="114"/>
    </row>
    <row r="1284" spans="11:11" x14ac:dyDescent="0.25">
      <c r="K1284" s="114"/>
    </row>
    <row r="1285" spans="11:11" x14ac:dyDescent="0.25">
      <c r="K1285" s="114"/>
    </row>
    <row r="1286" spans="11:11" x14ac:dyDescent="0.25">
      <c r="K1286" s="114"/>
    </row>
    <row r="1287" spans="11:11" x14ac:dyDescent="0.25">
      <c r="K1287" s="114"/>
    </row>
    <row r="1288" spans="11:11" x14ac:dyDescent="0.25">
      <c r="K1288" s="114"/>
    </row>
    <row r="1289" spans="11:11" x14ac:dyDescent="0.25">
      <c r="K1289" s="114"/>
    </row>
    <row r="1290" spans="11:11" x14ac:dyDescent="0.25">
      <c r="K1290" s="114"/>
    </row>
    <row r="1291" spans="11:11" x14ac:dyDescent="0.25">
      <c r="K1291" s="114"/>
    </row>
    <row r="1292" spans="11:11" x14ac:dyDescent="0.25">
      <c r="K1292" s="114"/>
    </row>
    <row r="1293" spans="11:11" x14ac:dyDescent="0.25">
      <c r="K1293" s="114"/>
    </row>
    <row r="1294" spans="11:11" x14ac:dyDescent="0.25">
      <c r="K1294" s="114"/>
    </row>
    <row r="1295" spans="11:11" x14ac:dyDescent="0.25">
      <c r="K1295" s="114"/>
    </row>
    <row r="1296" spans="11:11" x14ac:dyDescent="0.25">
      <c r="K1296" s="114"/>
    </row>
    <row r="1297" spans="11:11" x14ac:dyDescent="0.25">
      <c r="K1297" s="114"/>
    </row>
    <row r="1298" spans="11:11" x14ac:dyDescent="0.25">
      <c r="K1298" s="114"/>
    </row>
    <row r="1299" spans="11:11" x14ac:dyDescent="0.25">
      <c r="K1299" s="114"/>
    </row>
    <row r="1300" spans="11:11" x14ac:dyDescent="0.25">
      <c r="K1300" s="114"/>
    </row>
    <row r="1301" spans="11:11" x14ac:dyDescent="0.25">
      <c r="K1301" s="114"/>
    </row>
    <row r="1302" spans="11:11" x14ac:dyDescent="0.25">
      <c r="K1302" s="114"/>
    </row>
    <row r="1303" spans="11:11" x14ac:dyDescent="0.25">
      <c r="K1303" s="114"/>
    </row>
    <row r="1304" spans="11:11" x14ac:dyDescent="0.25">
      <c r="K1304" s="114"/>
    </row>
    <row r="1305" spans="11:11" x14ac:dyDescent="0.25">
      <c r="K1305" s="114"/>
    </row>
    <row r="1306" spans="11:11" x14ac:dyDescent="0.25">
      <c r="K1306" s="114"/>
    </row>
    <row r="1307" spans="11:11" x14ac:dyDescent="0.25">
      <c r="K1307" s="114"/>
    </row>
    <row r="1308" spans="11:11" x14ac:dyDescent="0.25">
      <c r="K1308" s="114"/>
    </row>
    <row r="1309" spans="11:11" x14ac:dyDescent="0.25">
      <c r="K1309" s="114"/>
    </row>
    <row r="1310" spans="11:11" x14ac:dyDescent="0.25">
      <c r="K1310" s="114"/>
    </row>
    <row r="1311" spans="11:11" x14ac:dyDescent="0.25">
      <c r="K1311" s="114"/>
    </row>
    <row r="1312" spans="11:11" x14ac:dyDescent="0.25">
      <c r="K1312" s="114"/>
    </row>
    <row r="1313" spans="11:11" x14ac:dyDescent="0.25">
      <c r="K1313" s="114"/>
    </row>
    <row r="1314" spans="11:11" x14ac:dyDescent="0.25">
      <c r="K1314" s="114"/>
    </row>
    <row r="1315" spans="11:11" x14ac:dyDescent="0.25">
      <c r="K1315" s="114"/>
    </row>
    <row r="1316" spans="11:11" x14ac:dyDescent="0.25">
      <c r="K1316" s="114"/>
    </row>
    <row r="1317" spans="11:11" x14ac:dyDescent="0.25">
      <c r="K1317" s="114"/>
    </row>
    <row r="1318" spans="11:11" x14ac:dyDescent="0.25">
      <c r="K1318" s="114"/>
    </row>
    <row r="1319" spans="11:11" x14ac:dyDescent="0.25">
      <c r="K1319" s="114"/>
    </row>
    <row r="1320" spans="11:11" x14ac:dyDescent="0.25">
      <c r="K1320" s="114"/>
    </row>
    <row r="1321" spans="11:11" x14ac:dyDescent="0.25">
      <c r="K1321" s="114"/>
    </row>
    <row r="1322" spans="11:11" x14ac:dyDescent="0.25">
      <c r="K1322" s="114"/>
    </row>
    <row r="1323" spans="11:11" x14ac:dyDescent="0.25">
      <c r="K1323" s="114"/>
    </row>
    <row r="1324" spans="11:11" x14ac:dyDescent="0.25">
      <c r="K1324" s="114"/>
    </row>
    <row r="1325" spans="11:11" x14ac:dyDescent="0.25">
      <c r="K1325" s="114"/>
    </row>
    <row r="1326" spans="11:11" x14ac:dyDescent="0.25">
      <c r="K1326" s="114"/>
    </row>
    <row r="1327" spans="11:11" x14ac:dyDescent="0.25">
      <c r="K1327" s="114"/>
    </row>
    <row r="1328" spans="11:11" x14ac:dyDescent="0.25">
      <c r="K1328" s="114"/>
    </row>
    <row r="1329" spans="11:11" x14ac:dyDescent="0.25">
      <c r="K1329" s="114"/>
    </row>
    <row r="1330" spans="11:11" x14ac:dyDescent="0.25">
      <c r="K1330" s="114"/>
    </row>
    <row r="1331" spans="11:11" x14ac:dyDescent="0.25">
      <c r="K1331" s="114"/>
    </row>
    <row r="1332" spans="11:11" x14ac:dyDescent="0.25">
      <c r="K1332" s="114"/>
    </row>
    <row r="1333" spans="11:11" x14ac:dyDescent="0.25">
      <c r="K1333" s="114"/>
    </row>
    <row r="1334" spans="11:11" x14ac:dyDescent="0.25">
      <c r="K1334" s="114"/>
    </row>
    <row r="1335" spans="11:11" x14ac:dyDescent="0.25">
      <c r="K1335" s="114"/>
    </row>
    <row r="1336" spans="11:11" x14ac:dyDescent="0.25">
      <c r="K1336" s="114"/>
    </row>
    <row r="1337" spans="11:11" x14ac:dyDescent="0.25">
      <c r="K1337" s="114"/>
    </row>
    <row r="1338" spans="11:11" x14ac:dyDescent="0.25">
      <c r="K1338" s="114"/>
    </row>
    <row r="1339" spans="11:11" x14ac:dyDescent="0.25">
      <c r="K1339" s="114"/>
    </row>
    <row r="1340" spans="11:11" x14ac:dyDescent="0.25">
      <c r="K1340" s="114"/>
    </row>
    <row r="1341" spans="11:11" x14ac:dyDescent="0.25">
      <c r="K1341" s="114"/>
    </row>
    <row r="1342" spans="11:11" x14ac:dyDescent="0.25">
      <c r="K1342" s="114"/>
    </row>
    <row r="1343" spans="11:11" x14ac:dyDescent="0.25">
      <c r="K1343" s="114"/>
    </row>
    <row r="1344" spans="11:11" x14ac:dyDescent="0.25">
      <c r="K1344" s="114"/>
    </row>
    <row r="1345" spans="11:11" x14ac:dyDescent="0.25">
      <c r="K1345" s="114"/>
    </row>
    <row r="1346" spans="11:11" x14ac:dyDescent="0.25">
      <c r="K1346" s="114"/>
    </row>
    <row r="1347" spans="11:11" x14ac:dyDescent="0.25">
      <c r="K1347" s="114"/>
    </row>
    <row r="1348" spans="11:11" x14ac:dyDescent="0.25">
      <c r="K1348" s="114"/>
    </row>
    <row r="1349" spans="11:11" x14ac:dyDescent="0.25">
      <c r="K1349" s="114"/>
    </row>
    <row r="1350" spans="11:11" x14ac:dyDescent="0.25">
      <c r="K1350" s="114"/>
    </row>
    <row r="1351" spans="11:11" x14ac:dyDescent="0.25">
      <c r="K1351" s="114"/>
    </row>
    <row r="1352" spans="11:11" x14ac:dyDescent="0.25">
      <c r="K1352" s="114"/>
    </row>
    <row r="1353" spans="11:11" x14ac:dyDescent="0.25">
      <c r="K1353" s="114"/>
    </row>
    <row r="1354" spans="11:11" x14ac:dyDescent="0.25">
      <c r="K1354" s="114"/>
    </row>
    <row r="1355" spans="11:11" x14ac:dyDescent="0.25">
      <c r="K1355" s="114"/>
    </row>
    <row r="1356" spans="11:11" x14ac:dyDescent="0.25">
      <c r="K1356" s="114"/>
    </row>
    <row r="1357" spans="11:11" x14ac:dyDescent="0.25">
      <c r="K1357" s="114"/>
    </row>
    <row r="1358" spans="11:11" x14ac:dyDescent="0.25">
      <c r="K1358" s="114"/>
    </row>
    <row r="1359" spans="11:11" x14ac:dyDescent="0.25">
      <c r="K1359" s="114"/>
    </row>
    <row r="1360" spans="11:11" x14ac:dyDescent="0.25">
      <c r="K1360" s="114"/>
    </row>
    <row r="1361" spans="11:11" x14ac:dyDescent="0.25">
      <c r="K1361" s="114"/>
    </row>
    <row r="1362" spans="11:11" x14ac:dyDescent="0.25">
      <c r="K1362" s="114"/>
    </row>
    <row r="1363" spans="11:11" x14ac:dyDescent="0.25">
      <c r="K1363" s="114"/>
    </row>
    <row r="1364" spans="11:11" x14ac:dyDescent="0.25">
      <c r="K1364" s="114"/>
    </row>
    <row r="1365" spans="11:11" x14ac:dyDescent="0.25">
      <c r="K1365" s="114"/>
    </row>
    <row r="1366" spans="11:11" x14ac:dyDescent="0.25">
      <c r="K1366" s="114"/>
    </row>
    <row r="1367" spans="11:11" x14ac:dyDescent="0.25">
      <c r="K1367" s="114"/>
    </row>
    <row r="1368" spans="11:11" x14ac:dyDescent="0.25">
      <c r="K1368" s="114"/>
    </row>
    <row r="1369" spans="11:11" x14ac:dyDescent="0.25">
      <c r="K1369" s="114"/>
    </row>
    <row r="1370" spans="11:11" x14ac:dyDescent="0.25">
      <c r="K1370" s="114"/>
    </row>
    <row r="1371" spans="11:11" x14ac:dyDescent="0.25">
      <c r="K1371" s="114"/>
    </row>
    <row r="1372" spans="11:11" x14ac:dyDescent="0.25">
      <c r="K1372" s="114"/>
    </row>
    <row r="1373" spans="11:11" x14ac:dyDescent="0.25">
      <c r="K1373" s="114"/>
    </row>
    <row r="1374" spans="11:11" x14ac:dyDescent="0.25">
      <c r="K1374" s="114"/>
    </row>
    <row r="1375" spans="11:11" x14ac:dyDescent="0.25">
      <c r="K1375" s="114"/>
    </row>
    <row r="1376" spans="11:11" x14ac:dyDescent="0.25">
      <c r="K1376" s="114"/>
    </row>
    <row r="1377" spans="11:11" x14ac:dyDescent="0.25">
      <c r="K1377" s="114"/>
    </row>
    <row r="1378" spans="11:11" x14ac:dyDescent="0.25">
      <c r="K1378" s="114"/>
    </row>
    <row r="1379" spans="11:11" x14ac:dyDescent="0.25">
      <c r="K1379" s="114"/>
    </row>
    <row r="1380" spans="11:11" x14ac:dyDescent="0.25">
      <c r="K1380" s="114"/>
    </row>
    <row r="1381" spans="11:11" x14ac:dyDescent="0.25">
      <c r="K1381" s="114"/>
    </row>
    <row r="1382" spans="11:11" x14ac:dyDescent="0.25">
      <c r="K1382" s="114"/>
    </row>
    <row r="1383" spans="11:11" x14ac:dyDescent="0.25">
      <c r="K1383" s="114"/>
    </row>
    <row r="1384" spans="11:11" x14ac:dyDescent="0.25">
      <c r="K1384" s="114"/>
    </row>
    <row r="1385" spans="11:11" x14ac:dyDescent="0.25">
      <c r="K1385" s="114"/>
    </row>
    <row r="1386" spans="11:11" x14ac:dyDescent="0.25">
      <c r="K1386" s="114"/>
    </row>
    <row r="1387" spans="11:11" x14ac:dyDescent="0.25">
      <c r="K1387" s="114"/>
    </row>
    <row r="1388" spans="11:11" x14ac:dyDescent="0.25">
      <c r="K1388" s="114"/>
    </row>
    <row r="1389" spans="11:11" x14ac:dyDescent="0.25">
      <c r="K1389" s="114"/>
    </row>
    <row r="1390" spans="11:11" x14ac:dyDescent="0.25">
      <c r="K1390" s="114"/>
    </row>
    <row r="1391" spans="11:11" x14ac:dyDescent="0.25">
      <c r="K1391" s="114"/>
    </row>
    <row r="1392" spans="11:11" x14ac:dyDescent="0.25">
      <c r="K1392" s="114"/>
    </row>
    <row r="1393" spans="11:11" x14ac:dyDescent="0.25">
      <c r="K1393" s="114"/>
    </row>
    <row r="1394" spans="11:11" x14ac:dyDescent="0.25">
      <c r="K1394" s="114"/>
    </row>
    <row r="1395" spans="11:11" x14ac:dyDescent="0.25">
      <c r="K1395" s="114"/>
    </row>
    <row r="1396" spans="11:11" x14ac:dyDescent="0.25">
      <c r="K1396" s="114"/>
    </row>
    <row r="1397" spans="11:11" x14ac:dyDescent="0.25">
      <c r="K1397" s="114"/>
    </row>
    <row r="1398" spans="11:11" x14ac:dyDescent="0.25">
      <c r="K1398" s="114"/>
    </row>
    <row r="1399" spans="11:11" x14ac:dyDescent="0.25">
      <c r="K1399" s="114"/>
    </row>
    <row r="1400" spans="11:11" x14ac:dyDescent="0.25">
      <c r="K1400" s="114"/>
    </row>
    <row r="1401" spans="11:11" x14ac:dyDescent="0.25">
      <c r="K1401" s="114"/>
    </row>
    <row r="1402" spans="11:11" x14ac:dyDescent="0.25">
      <c r="K1402" s="114"/>
    </row>
    <row r="1403" spans="11:11" x14ac:dyDescent="0.25">
      <c r="K1403" s="114"/>
    </row>
    <row r="1404" spans="11:11" x14ac:dyDescent="0.25">
      <c r="K1404" s="114"/>
    </row>
    <row r="1405" spans="11:11" x14ac:dyDescent="0.25">
      <c r="K1405" s="114"/>
    </row>
    <row r="1406" spans="11:11" x14ac:dyDescent="0.25">
      <c r="K1406" s="114"/>
    </row>
    <row r="1407" spans="11:11" x14ac:dyDescent="0.25">
      <c r="K1407" s="114"/>
    </row>
    <row r="1408" spans="11:11" x14ac:dyDescent="0.25">
      <c r="K1408" s="114"/>
    </row>
    <row r="1409" spans="11:11" x14ac:dyDescent="0.25">
      <c r="K1409" s="114"/>
    </row>
    <row r="1410" spans="11:11" x14ac:dyDescent="0.25">
      <c r="K1410" s="114"/>
    </row>
    <row r="1411" spans="11:11" x14ac:dyDescent="0.25">
      <c r="K1411" s="114"/>
    </row>
    <row r="1412" spans="11:11" x14ac:dyDescent="0.25">
      <c r="K1412" s="114"/>
    </row>
    <row r="1413" spans="11:11" x14ac:dyDescent="0.25">
      <c r="K1413" s="114"/>
    </row>
    <row r="1414" spans="11:11" x14ac:dyDescent="0.25">
      <c r="K1414" s="114"/>
    </row>
    <row r="1415" spans="11:11" x14ac:dyDescent="0.25">
      <c r="K1415" s="114"/>
    </row>
    <row r="1416" spans="11:11" x14ac:dyDescent="0.25">
      <c r="K1416" s="114"/>
    </row>
    <row r="1417" spans="11:11" x14ac:dyDescent="0.25">
      <c r="K1417" s="114"/>
    </row>
    <row r="1418" spans="11:11" x14ac:dyDescent="0.25">
      <c r="K1418" s="114"/>
    </row>
    <row r="1419" spans="11:11" x14ac:dyDescent="0.25">
      <c r="K1419" s="114"/>
    </row>
    <row r="1420" spans="11:11" x14ac:dyDescent="0.25">
      <c r="K1420" s="114"/>
    </row>
    <row r="1421" spans="11:11" x14ac:dyDescent="0.25">
      <c r="K1421" s="114"/>
    </row>
    <row r="1422" spans="11:11" x14ac:dyDescent="0.25">
      <c r="K1422" s="114"/>
    </row>
    <row r="1423" spans="11:11" x14ac:dyDescent="0.25">
      <c r="K1423" s="114"/>
    </row>
    <row r="1424" spans="11:11" x14ac:dyDescent="0.25">
      <c r="K1424" s="114"/>
    </row>
    <row r="1425" spans="11:11" x14ac:dyDescent="0.25">
      <c r="K1425" s="114"/>
    </row>
    <row r="1426" spans="11:11" x14ac:dyDescent="0.25">
      <c r="K1426" s="114"/>
    </row>
    <row r="1427" spans="11:11" x14ac:dyDescent="0.25">
      <c r="K1427" s="114"/>
    </row>
    <row r="1428" spans="11:11" x14ac:dyDescent="0.25">
      <c r="K1428" s="114"/>
    </row>
    <row r="1429" spans="11:11" x14ac:dyDescent="0.25">
      <c r="K1429" s="114"/>
    </row>
    <row r="1430" spans="11:11" x14ac:dyDescent="0.25">
      <c r="K1430" s="114"/>
    </row>
    <row r="1431" spans="11:11" x14ac:dyDescent="0.25">
      <c r="K1431" s="114"/>
    </row>
    <row r="1432" spans="11:11" x14ac:dyDescent="0.25">
      <c r="K1432" s="114"/>
    </row>
    <row r="1433" spans="11:11" x14ac:dyDescent="0.25">
      <c r="K1433" s="114"/>
    </row>
    <row r="1434" spans="11:11" x14ac:dyDescent="0.25">
      <c r="K1434" s="114"/>
    </row>
    <row r="1435" spans="11:11" x14ac:dyDescent="0.25">
      <c r="K1435" s="114"/>
    </row>
    <row r="1436" spans="11:11" x14ac:dyDescent="0.25">
      <c r="K1436" s="114"/>
    </row>
    <row r="1437" spans="11:11" x14ac:dyDescent="0.25">
      <c r="K1437" s="114"/>
    </row>
    <row r="1438" spans="11:11" x14ac:dyDescent="0.25">
      <c r="K1438" s="114"/>
    </row>
    <row r="1439" spans="11:11" x14ac:dyDescent="0.25">
      <c r="K1439" s="114"/>
    </row>
    <row r="1440" spans="11:11" x14ac:dyDescent="0.25">
      <c r="K1440" s="114"/>
    </row>
    <row r="1441" spans="11:11" x14ac:dyDescent="0.25">
      <c r="K1441" s="114"/>
    </row>
    <row r="1442" spans="11:11" x14ac:dyDescent="0.25">
      <c r="K1442" s="114"/>
    </row>
    <row r="1443" spans="11:11" x14ac:dyDescent="0.25">
      <c r="K1443" s="114"/>
    </row>
    <row r="1444" spans="11:11" x14ac:dyDescent="0.25">
      <c r="K1444" s="114"/>
    </row>
    <row r="1445" spans="11:11" x14ac:dyDescent="0.25">
      <c r="K1445" s="114"/>
    </row>
    <row r="1446" spans="11:11" x14ac:dyDescent="0.25">
      <c r="K1446" s="114"/>
    </row>
    <row r="1447" spans="11:11" x14ac:dyDescent="0.25">
      <c r="K1447" s="114"/>
    </row>
    <row r="1448" spans="11:11" x14ac:dyDescent="0.25">
      <c r="K1448" s="114"/>
    </row>
    <row r="1449" spans="11:11" x14ac:dyDescent="0.25">
      <c r="K1449" s="114"/>
    </row>
    <row r="1450" spans="11:11" x14ac:dyDescent="0.25">
      <c r="K1450" s="114"/>
    </row>
    <row r="1451" spans="11:11" x14ac:dyDescent="0.25">
      <c r="K1451" s="114"/>
    </row>
    <row r="1452" spans="11:11" x14ac:dyDescent="0.25">
      <c r="K1452" s="114"/>
    </row>
    <row r="1453" spans="11:11" x14ac:dyDescent="0.25">
      <c r="K1453" s="114"/>
    </row>
    <row r="1454" spans="11:11" x14ac:dyDescent="0.25">
      <c r="K1454" s="114"/>
    </row>
    <row r="1455" spans="11:11" x14ac:dyDescent="0.25">
      <c r="K1455" s="114"/>
    </row>
    <row r="1456" spans="11:11" x14ac:dyDescent="0.25">
      <c r="K1456" s="114"/>
    </row>
    <row r="1457" spans="11:11" x14ac:dyDescent="0.25">
      <c r="K1457" s="114"/>
    </row>
    <row r="1458" spans="11:11" x14ac:dyDescent="0.25">
      <c r="K1458" s="114"/>
    </row>
    <row r="1459" spans="11:11" x14ac:dyDescent="0.25">
      <c r="K1459" s="114"/>
    </row>
    <row r="1460" spans="11:11" x14ac:dyDescent="0.25">
      <c r="K1460" s="114"/>
    </row>
    <row r="1461" spans="11:11" x14ac:dyDescent="0.25">
      <c r="K1461" s="114"/>
    </row>
    <row r="1462" spans="11:11" x14ac:dyDescent="0.25">
      <c r="K1462" s="114"/>
    </row>
    <row r="1463" spans="11:11" x14ac:dyDescent="0.25">
      <c r="K1463" s="114"/>
    </row>
    <row r="1464" spans="11:11" x14ac:dyDescent="0.25">
      <c r="K1464" s="114"/>
    </row>
    <row r="1465" spans="11:11" x14ac:dyDescent="0.25">
      <c r="K1465" s="114"/>
    </row>
    <row r="1466" spans="11:11" x14ac:dyDescent="0.25">
      <c r="K1466" s="114"/>
    </row>
    <row r="1467" spans="11:11" x14ac:dyDescent="0.25">
      <c r="K1467" s="114"/>
    </row>
    <row r="1468" spans="11:11" x14ac:dyDescent="0.25">
      <c r="K1468" s="114"/>
    </row>
    <row r="1469" spans="11:11" x14ac:dyDescent="0.25">
      <c r="K1469" s="114"/>
    </row>
    <row r="1470" spans="11:11" x14ac:dyDescent="0.25">
      <c r="K1470" s="114"/>
    </row>
    <row r="1471" spans="11:11" x14ac:dyDescent="0.25">
      <c r="K1471" s="114"/>
    </row>
    <row r="1472" spans="11:11" x14ac:dyDescent="0.25">
      <c r="K1472" s="114"/>
    </row>
    <row r="1473" spans="11:11" x14ac:dyDescent="0.25">
      <c r="K1473" s="114"/>
    </row>
    <row r="1474" spans="11:11" x14ac:dyDescent="0.25">
      <c r="K1474" s="114"/>
    </row>
    <row r="1475" spans="11:11" x14ac:dyDescent="0.25">
      <c r="K1475" s="114"/>
    </row>
    <row r="1476" spans="11:11" x14ac:dyDescent="0.25">
      <c r="K1476" s="114"/>
    </row>
    <row r="1477" spans="11:11" x14ac:dyDescent="0.25">
      <c r="K1477" s="114"/>
    </row>
    <row r="1478" spans="11:11" x14ac:dyDescent="0.25">
      <c r="K1478" s="114"/>
    </row>
    <row r="1479" spans="11:11" x14ac:dyDescent="0.25">
      <c r="K1479" s="114"/>
    </row>
    <row r="1480" spans="11:11" x14ac:dyDescent="0.25">
      <c r="K1480" s="114"/>
    </row>
    <row r="1481" spans="11:11" x14ac:dyDescent="0.25">
      <c r="K1481" s="114"/>
    </row>
    <row r="1482" spans="11:11" x14ac:dyDescent="0.25">
      <c r="K1482" s="114"/>
    </row>
    <row r="1483" spans="11:11" x14ac:dyDescent="0.25">
      <c r="K1483" s="114"/>
    </row>
    <row r="1484" spans="11:11" x14ac:dyDescent="0.25">
      <c r="K1484" s="114"/>
    </row>
    <row r="1485" spans="11:11" x14ac:dyDescent="0.25">
      <c r="K1485" s="114"/>
    </row>
    <row r="1486" spans="11:11" x14ac:dyDescent="0.25">
      <c r="K1486" s="114"/>
    </row>
    <row r="1487" spans="11:11" x14ac:dyDescent="0.25">
      <c r="K1487" s="114"/>
    </row>
    <row r="1488" spans="11:11" x14ac:dyDescent="0.25">
      <c r="K1488" s="114"/>
    </row>
    <row r="1489" spans="11:11" x14ac:dyDescent="0.25">
      <c r="K1489" s="114"/>
    </row>
    <row r="1490" spans="11:11" x14ac:dyDescent="0.25">
      <c r="K1490" s="114"/>
    </row>
    <row r="1491" spans="11:11" x14ac:dyDescent="0.25">
      <c r="K1491" s="114"/>
    </row>
    <row r="1492" spans="11:11" x14ac:dyDescent="0.25">
      <c r="K1492" s="114"/>
    </row>
    <row r="1493" spans="11:11" x14ac:dyDescent="0.25">
      <c r="K1493" s="114"/>
    </row>
    <row r="1494" spans="11:11" x14ac:dyDescent="0.25">
      <c r="K1494" s="114"/>
    </row>
    <row r="1495" spans="11:11" x14ac:dyDescent="0.25">
      <c r="K1495" s="114"/>
    </row>
    <row r="1496" spans="11:11" x14ac:dyDescent="0.25">
      <c r="K1496" s="114"/>
    </row>
    <row r="1497" spans="11:11" x14ac:dyDescent="0.25">
      <c r="K1497" s="114"/>
    </row>
    <row r="1498" spans="11:11" x14ac:dyDescent="0.25">
      <c r="K1498" s="114"/>
    </row>
    <row r="1499" spans="11:11" x14ac:dyDescent="0.25">
      <c r="K1499" s="114"/>
    </row>
    <row r="1500" spans="11:11" x14ac:dyDescent="0.25">
      <c r="K1500" s="114"/>
    </row>
    <row r="1501" spans="11:11" x14ac:dyDescent="0.25">
      <c r="K1501" s="114"/>
    </row>
    <row r="1502" spans="11:11" x14ac:dyDescent="0.25">
      <c r="K1502" s="114"/>
    </row>
    <row r="1503" spans="11:11" x14ac:dyDescent="0.25">
      <c r="K1503" s="114"/>
    </row>
    <row r="1504" spans="11:11" x14ac:dyDescent="0.25">
      <c r="K1504" s="114"/>
    </row>
    <row r="1505" spans="11:11" x14ac:dyDescent="0.25">
      <c r="K1505" s="114"/>
    </row>
    <row r="1506" spans="11:11" x14ac:dyDescent="0.25">
      <c r="K1506" s="114"/>
    </row>
    <row r="1507" spans="11:11" x14ac:dyDescent="0.25">
      <c r="K1507" s="114"/>
    </row>
    <row r="1508" spans="11:11" x14ac:dyDescent="0.25">
      <c r="K1508" s="114"/>
    </row>
    <row r="1509" spans="11:11" x14ac:dyDescent="0.25">
      <c r="K1509" s="114"/>
    </row>
    <row r="1510" spans="11:11" x14ac:dyDescent="0.25">
      <c r="K1510" s="114"/>
    </row>
    <row r="1511" spans="11:11" x14ac:dyDescent="0.25">
      <c r="K1511" s="114"/>
    </row>
    <row r="1512" spans="11:11" x14ac:dyDescent="0.25">
      <c r="K1512" s="114"/>
    </row>
    <row r="1513" spans="11:11" x14ac:dyDescent="0.25">
      <c r="K1513" s="114"/>
    </row>
    <row r="1514" spans="11:11" x14ac:dyDescent="0.25">
      <c r="K1514" s="114"/>
    </row>
    <row r="1515" spans="11:11" x14ac:dyDescent="0.25">
      <c r="K1515" s="114"/>
    </row>
    <row r="1516" spans="11:11" x14ac:dyDescent="0.25">
      <c r="K1516" s="114"/>
    </row>
    <row r="1517" spans="11:11" x14ac:dyDescent="0.25">
      <c r="K1517" s="114"/>
    </row>
    <row r="1518" spans="11:11" x14ac:dyDescent="0.25">
      <c r="K1518" s="114"/>
    </row>
    <row r="1519" spans="11:11" x14ac:dyDescent="0.25">
      <c r="K1519" s="114"/>
    </row>
    <row r="1520" spans="11:11" x14ac:dyDescent="0.25">
      <c r="K1520" s="114"/>
    </row>
    <row r="1521" spans="11:11" x14ac:dyDescent="0.25">
      <c r="K1521" s="114"/>
    </row>
    <row r="1522" spans="11:11" x14ac:dyDescent="0.25">
      <c r="K1522" s="114"/>
    </row>
    <row r="1523" spans="11:11" x14ac:dyDescent="0.25">
      <c r="K1523" s="114"/>
    </row>
    <row r="1524" spans="11:11" x14ac:dyDescent="0.25">
      <c r="K1524" s="114"/>
    </row>
    <row r="1525" spans="11:11" x14ac:dyDescent="0.25">
      <c r="K1525" s="114"/>
    </row>
    <row r="1526" spans="11:11" x14ac:dyDescent="0.25">
      <c r="K1526" s="114"/>
    </row>
    <row r="1527" spans="11:11" x14ac:dyDescent="0.25">
      <c r="K1527" s="114"/>
    </row>
    <row r="1528" spans="11:11" x14ac:dyDescent="0.25">
      <c r="K1528" s="114"/>
    </row>
    <row r="1529" spans="11:11" x14ac:dyDescent="0.25">
      <c r="K1529" s="114"/>
    </row>
    <row r="1530" spans="11:11" x14ac:dyDescent="0.25">
      <c r="K1530" s="114"/>
    </row>
    <row r="1531" spans="11:11" x14ac:dyDescent="0.25">
      <c r="K1531" s="114"/>
    </row>
    <row r="1532" spans="11:11" x14ac:dyDescent="0.25">
      <c r="K1532" s="114"/>
    </row>
    <row r="1533" spans="11:11" x14ac:dyDescent="0.25">
      <c r="K1533" s="114"/>
    </row>
    <row r="1534" spans="11:11" x14ac:dyDescent="0.25">
      <c r="K1534" s="114"/>
    </row>
    <row r="1535" spans="11:11" x14ac:dyDescent="0.25">
      <c r="K1535" s="114"/>
    </row>
    <row r="1536" spans="11:11" x14ac:dyDescent="0.25">
      <c r="K1536" s="114"/>
    </row>
    <row r="1537" spans="11:11" x14ac:dyDescent="0.25">
      <c r="K1537" s="114"/>
    </row>
    <row r="1538" spans="11:11" x14ac:dyDescent="0.25">
      <c r="K1538" s="114"/>
    </row>
    <row r="1539" spans="11:11" x14ac:dyDescent="0.25">
      <c r="K1539" s="114"/>
    </row>
    <row r="1540" spans="11:11" x14ac:dyDescent="0.25">
      <c r="K1540" s="114"/>
    </row>
    <row r="1541" spans="11:11" x14ac:dyDescent="0.25">
      <c r="K1541" s="114"/>
    </row>
    <row r="1542" spans="11:11" x14ac:dyDescent="0.25">
      <c r="K1542" s="114"/>
    </row>
    <row r="1543" spans="11:11" x14ac:dyDescent="0.25">
      <c r="K1543" s="114"/>
    </row>
    <row r="1544" spans="11:11" x14ac:dyDescent="0.25">
      <c r="K1544" s="114"/>
    </row>
    <row r="1545" spans="11:11" x14ac:dyDescent="0.25">
      <c r="K1545" s="114"/>
    </row>
    <row r="1546" spans="11:11" x14ac:dyDescent="0.25">
      <c r="K1546" s="114"/>
    </row>
    <row r="1547" spans="11:11" x14ac:dyDescent="0.25">
      <c r="K1547" s="114"/>
    </row>
    <row r="1548" spans="11:11" x14ac:dyDescent="0.25">
      <c r="K1548" s="114"/>
    </row>
    <row r="1549" spans="11:11" x14ac:dyDescent="0.25">
      <c r="K1549" s="114"/>
    </row>
    <row r="1550" spans="11:11" x14ac:dyDescent="0.25">
      <c r="K1550" s="114"/>
    </row>
    <row r="1551" spans="11:11" x14ac:dyDescent="0.25">
      <c r="K1551" s="114"/>
    </row>
    <row r="1552" spans="11:11" x14ac:dyDescent="0.25">
      <c r="K1552" s="114"/>
    </row>
    <row r="1553" spans="11:11" x14ac:dyDescent="0.25">
      <c r="K1553" s="114"/>
    </row>
    <row r="1554" spans="11:11" x14ac:dyDescent="0.25">
      <c r="K1554" s="114"/>
    </row>
    <row r="1555" spans="11:11" x14ac:dyDescent="0.25">
      <c r="K1555" s="114"/>
    </row>
    <row r="1556" spans="11:11" x14ac:dyDescent="0.25">
      <c r="K1556" s="114"/>
    </row>
    <row r="1557" spans="11:11" x14ac:dyDescent="0.25">
      <c r="K1557" s="114"/>
    </row>
    <row r="1558" spans="11:11" x14ac:dyDescent="0.25">
      <c r="K1558" s="114"/>
    </row>
    <row r="1559" spans="11:11" x14ac:dyDescent="0.25">
      <c r="K1559" s="114"/>
    </row>
    <row r="1560" spans="11:11" x14ac:dyDescent="0.25">
      <c r="K1560" s="114"/>
    </row>
    <row r="1561" spans="11:11" x14ac:dyDescent="0.25">
      <c r="K1561" s="114"/>
    </row>
    <row r="1562" spans="11:11" x14ac:dyDescent="0.25">
      <c r="K1562" s="114"/>
    </row>
    <row r="1563" spans="11:11" x14ac:dyDescent="0.25">
      <c r="K1563" s="114"/>
    </row>
    <row r="1564" spans="11:11" x14ac:dyDescent="0.25">
      <c r="K1564" s="114"/>
    </row>
    <row r="1565" spans="11:11" x14ac:dyDescent="0.25">
      <c r="K1565" s="114"/>
    </row>
    <row r="1566" spans="11:11" x14ac:dyDescent="0.25">
      <c r="K1566" s="114"/>
    </row>
    <row r="1567" spans="11:11" x14ac:dyDescent="0.25">
      <c r="K1567" s="114"/>
    </row>
    <row r="1568" spans="11:11" x14ac:dyDescent="0.25">
      <c r="K1568" s="114"/>
    </row>
    <row r="1569" spans="11:11" x14ac:dyDescent="0.25">
      <c r="K1569" s="114"/>
    </row>
    <row r="1570" spans="11:11" x14ac:dyDescent="0.25">
      <c r="K1570" s="114"/>
    </row>
    <row r="1571" spans="11:11" x14ac:dyDescent="0.25">
      <c r="K1571" s="114"/>
    </row>
    <row r="1572" spans="11:11" x14ac:dyDescent="0.25">
      <c r="K1572" s="114"/>
    </row>
    <row r="1573" spans="11:11" x14ac:dyDescent="0.25">
      <c r="K1573" s="114"/>
    </row>
    <row r="1574" spans="11:11" x14ac:dyDescent="0.25">
      <c r="K1574" s="114"/>
    </row>
    <row r="1575" spans="11:11" x14ac:dyDescent="0.25">
      <c r="K1575" s="114"/>
    </row>
    <row r="1576" spans="11:11" x14ac:dyDescent="0.25">
      <c r="K1576" s="114"/>
    </row>
    <row r="1577" spans="11:11" x14ac:dyDescent="0.25">
      <c r="K1577" s="114"/>
    </row>
    <row r="1578" spans="11:11" x14ac:dyDescent="0.25">
      <c r="K1578" s="114"/>
    </row>
    <row r="1579" spans="11:11" x14ac:dyDescent="0.25">
      <c r="K1579" s="114"/>
    </row>
    <row r="1580" spans="11:11" x14ac:dyDescent="0.25">
      <c r="K1580" s="114"/>
    </row>
    <row r="1581" spans="11:11" x14ac:dyDescent="0.25">
      <c r="K1581" s="114"/>
    </row>
    <row r="1582" spans="11:11" x14ac:dyDescent="0.25">
      <c r="K1582" s="114"/>
    </row>
    <row r="1583" spans="11:11" x14ac:dyDescent="0.25">
      <c r="K1583" s="114"/>
    </row>
    <row r="1584" spans="11:11" x14ac:dyDescent="0.25">
      <c r="K1584" s="114"/>
    </row>
    <row r="1585" spans="11:11" x14ac:dyDescent="0.25">
      <c r="K1585" s="114"/>
    </row>
    <row r="1586" spans="11:11" x14ac:dyDescent="0.25">
      <c r="K1586" s="114"/>
    </row>
    <row r="1587" spans="11:11" x14ac:dyDescent="0.25">
      <c r="K1587" s="114"/>
    </row>
    <row r="1588" spans="11:11" x14ac:dyDescent="0.25">
      <c r="K1588" s="114"/>
    </row>
    <row r="1589" spans="11:11" x14ac:dyDescent="0.25">
      <c r="K1589" s="114"/>
    </row>
    <row r="1590" spans="11:11" x14ac:dyDescent="0.25">
      <c r="K1590" s="114"/>
    </row>
    <row r="1591" spans="11:11" x14ac:dyDescent="0.25">
      <c r="K1591" s="114"/>
    </row>
    <row r="1592" spans="11:11" x14ac:dyDescent="0.25">
      <c r="K1592" s="114"/>
    </row>
    <row r="1593" spans="11:11" x14ac:dyDescent="0.25">
      <c r="K1593" s="114"/>
    </row>
    <row r="1594" spans="11:11" x14ac:dyDescent="0.25">
      <c r="K1594" s="114"/>
    </row>
    <row r="1595" spans="11:11" x14ac:dyDescent="0.25">
      <c r="K1595" s="114"/>
    </row>
    <row r="1596" spans="11:11" x14ac:dyDescent="0.25">
      <c r="K1596" s="114"/>
    </row>
    <row r="1597" spans="11:11" x14ac:dyDescent="0.25">
      <c r="K1597" s="114"/>
    </row>
    <row r="1598" spans="11:11" x14ac:dyDescent="0.25">
      <c r="K1598" s="114"/>
    </row>
    <row r="1599" spans="11:11" x14ac:dyDescent="0.25">
      <c r="K1599" s="114"/>
    </row>
    <row r="1600" spans="11:11" x14ac:dyDescent="0.25">
      <c r="K1600" s="114"/>
    </row>
    <row r="1601" spans="11:11" x14ac:dyDescent="0.25">
      <c r="K1601" s="114"/>
    </row>
    <row r="1602" spans="11:11" x14ac:dyDescent="0.25">
      <c r="K1602" s="114"/>
    </row>
    <row r="1603" spans="11:11" x14ac:dyDescent="0.25">
      <c r="K1603" s="114"/>
    </row>
    <row r="1604" spans="11:11" x14ac:dyDescent="0.25">
      <c r="K1604" s="114"/>
    </row>
    <row r="1605" spans="11:11" x14ac:dyDescent="0.25">
      <c r="K1605" s="114"/>
    </row>
    <row r="1606" spans="11:11" x14ac:dyDescent="0.25">
      <c r="K1606" s="114"/>
    </row>
    <row r="1607" spans="11:11" x14ac:dyDescent="0.25">
      <c r="K1607" s="114"/>
    </row>
    <row r="1608" spans="11:11" x14ac:dyDescent="0.25">
      <c r="K1608" s="114"/>
    </row>
    <row r="1609" spans="11:11" x14ac:dyDescent="0.25">
      <c r="K1609" s="114"/>
    </row>
    <row r="1610" spans="11:11" x14ac:dyDescent="0.25">
      <c r="K1610" s="114"/>
    </row>
    <row r="1611" spans="11:11" x14ac:dyDescent="0.25">
      <c r="K1611" s="114"/>
    </row>
    <row r="1612" spans="11:11" x14ac:dyDescent="0.25">
      <c r="K1612" s="114"/>
    </row>
    <row r="1613" spans="11:11" x14ac:dyDescent="0.25">
      <c r="K1613" s="114"/>
    </row>
    <row r="1614" spans="11:11" x14ac:dyDescent="0.25">
      <c r="K1614" s="114"/>
    </row>
    <row r="1615" spans="11:11" x14ac:dyDescent="0.25">
      <c r="K1615" s="114"/>
    </row>
    <row r="1616" spans="11:11" x14ac:dyDescent="0.25">
      <c r="K1616" s="114"/>
    </row>
    <row r="1617" spans="11:11" x14ac:dyDescent="0.25">
      <c r="K1617" s="114"/>
    </row>
    <row r="1618" spans="11:11" x14ac:dyDescent="0.25">
      <c r="K1618" s="114"/>
    </row>
    <row r="1619" spans="11:11" x14ac:dyDescent="0.25">
      <c r="K1619" s="114"/>
    </row>
    <row r="1620" spans="11:11" x14ac:dyDescent="0.25">
      <c r="K1620" s="114"/>
    </row>
    <row r="1621" spans="11:11" x14ac:dyDescent="0.25">
      <c r="K1621" s="114"/>
    </row>
    <row r="1622" spans="11:11" x14ac:dyDescent="0.25">
      <c r="K1622" s="114"/>
    </row>
    <row r="1623" spans="11:11" x14ac:dyDescent="0.25">
      <c r="K1623" s="114"/>
    </row>
    <row r="1624" spans="11:11" x14ac:dyDescent="0.25">
      <c r="K1624" s="114"/>
    </row>
    <row r="1625" spans="11:11" x14ac:dyDescent="0.25">
      <c r="K1625" s="114"/>
    </row>
    <row r="1626" spans="11:11" x14ac:dyDescent="0.25">
      <c r="K1626" s="114"/>
    </row>
    <row r="1627" spans="11:11" x14ac:dyDescent="0.25">
      <c r="K1627" s="114"/>
    </row>
    <row r="1628" spans="11:11" x14ac:dyDescent="0.25">
      <c r="K1628" s="114"/>
    </row>
    <row r="1629" spans="11:11" x14ac:dyDescent="0.25">
      <c r="K1629" s="114"/>
    </row>
    <row r="1630" spans="11:11" x14ac:dyDescent="0.25">
      <c r="K1630" s="114"/>
    </row>
    <row r="1631" spans="11:11" x14ac:dyDescent="0.25">
      <c r="K1631" s="114"/>
    </row>
    <row r="1632" spans="11:11" x14ac:dyDescent="0.25">
      <c r="K1632" s="114"/>
    </row>
    <row r="1633" spans="11:11" x14ac:dyDescent="0.25">
      <c r="K1633" s="114"/>
    </row>
    <row r="1634" spans="11:11" x14ac:dyDescent="0.25">
      <c r="K1634" s="114"/>
    </row>
    <row r="1635" spans="11:11" x14ac:dyDescent="0.25">
      <c r="K1635" s="114"/>
    </row>
    <row r="1636" spans="11:11" x14ac:dyDescent="0.25">
      <c r="K1636" s="114"/>
    </row>
    <row r="1637" spans="11:11" x14ac:dyDescent="0.25">
      <c r="K1637" s="114"/>
    </row>
    <row r="1638" spans="11:11" x14ac:dyDescent="0.25">
      <c r="K1638" s="114"/>
    </row>
    <row r="1639" spans="11:11" x14ac:dyDescent="0.25">
      <c r="K1639" s="114"/>
    </row>
    <row r="1640" spans="11:11" x14ac:dyDescent="0.25">
      <c r="K1640" s="114"/>
    </row>
    <row r="1641" spans="11:11" x14ac:dyDescent="0.25">
      <c r="K1641" s="114"/>
    </row>
    <row r="1642" spans="11:11" x14ac:dyDescent="0.25">
      <c r="K1642" s="114"/>
    </row>
    <row r="1643" spans="11:11" x14ac:dyDescent="0.25">
      <c r="K1643" s="114"/>
    </row>
    <row r="1644" spans="11:11" x14ac:dyDescent="0.25">
      <c r="K1644" s="114"/>
    </row>
    <row r="1645" spans="11:11" x14ac:dyDescent="0.25">
      <c r="K1645" s="114"/>
    </row>
    <row r="1646" spans="11:11" x14ac:dyDescent="0.25">
      <c r="K1646" s="114"/>
    </row>
    <row r="1647" spans="11:11" x14ac:dyDescent="0.25">
      <c r="K1647" s="114"/>
    </row>
    <row r="1648" spans="11:11" x14ac:dyDescent="0.25">
      <c r="K1648" s="114"/>
    </row>
    <row r="1649" spans="11:11" x14ac:dyDescent="0.25">
      <c r="K1649" s="114"/>
    </row>
    <row r="1650" spans="11:11" x14ac:dyDescent="0.25">
      <c r="K1650" s="114"/>
    </row>
    <row r="1651" spans="11:11" x14ac:dyDescent="0.25">
      <c r="K1651" s="114"/>
    </row>
    <row r="1652" spans="11:11" x14ac:dyDescent="0.25">
      <c r="K1652" s="114"/>
    </row>
    <row r="1653" spans="11:11" x14ac:dyDescent="0.25">
      <c r="K1653" s="114"/>
    </row>
    <row r="1654" spans="11:11" x14ac:dyDescent="0.25">
      <c r="K1654" s="114"/>
    </row>
    <row r="1655" spans="11:11" x14ac:dyDescent="0.25">
      <c r="K1655" s="114"/>
    </row>
    <row r="1656" spans="11:11" x14ac:dyDescent="0.25">
      <c r="K1656" s="114"/>
    </row>
    <row r="1657" spans="11:11" x14ac:dyDescent="0.25">
      <c r="K1657" s="114"/>
    </row>
    <row r="1658" spans="11:11" x14ac:dyDescent="0.25">
      <c r="K1658" s="114"/>
    </row>
    <row r="1659" spans="11:11" x14ac:dyDescent="0.25">
      <c r="K1659" s="114"/>
    </row>
    <row r="1660" spans="11:11" x14ac:dyDescent="0.25">
      <c r="K1660" s="114"/>
    </row>
    <row r="1661" spans="11:11" x14ac:dyDescent="0.25">
      <c r="K1661" s="114"/>
    </row>
    <row r="1662" spans="11:11" x14ac:dyDescent="0.25">
      <c r="K1662" s="114"/>
    </row>
    <row r="1663" spans="11:11" x14ac:dyDescent="0.25">
      <c r="K1663" s="114"/>
    </row>
    <row r="1664" spans="11:11" x14ac:dyDescent="0.25">
      <c r="K1664" s="114"/>
    </row>
    <row r="1665" spans="11:11" x14ac:dyDescent="0.25">
      <c r="K1665" s="114"/>
    </row>
    <row r="1666" spans="11:11" x14ac:dyDescent="0.25">
      <c r="K1666" s="114"/>
    </row>
    <row r="1667" spans="11:11" x14ac:dyDescent="0.25">
      <c r="K1667" s="114"/>
    </row>
    <row r="1668" spans="11:11" x14ac:dyDescent="0.25">
      <c r="K1668" s="114"/>
    </row>
    <row r="1669" spans="11:11" x14ac:dyDescent="0.25">
      <c r="K1669" s="114"/>
    </row>
    <row r="1670" spans="11:11" x14ac:dyDescent="0.25">
      <c r="K1670" s="114"/>
    </row>
    <row r="1671" spans="11:11" x14ac:dyDescent="0.25">
      <c r="K1671" s="114"/>
    </row>
    <row r="1672" spans="11:11" x14ac:dyDescent="0.25">
      <c r="K1672" s="114"/>
    </row>
    <row r="1673" spans="11:11" x14ac:dyDescent="0.25">
      <c r="K1673" s="114"/>
    </row>
    <row r="1674" spans="11:11" x14ac:dyDescent="0.25">
      <c r="K1674" s="114"/>
    </row>
    <row r="1675" spans="11:11" x14ac:dyDescent="0.25">
      <c r="K1675" s="114"/>
    </row>
    <row r="1676" spans="11:11" x14ac:dyDescent="0.25">
      <c r="K1676" s="114"/>
    </row>
    <row r="1677" spans="11:11" x14ac:dyDescent="0.25">
      <c r="K1677" s="114"/>
    </row>
    <row r="1678" spans="11:11" x14ac:dyDescent="0.25">
      <c r="K1678" s="114"/>
    </row>
    <row r="1679" spans="11:11" x14ac:dyDescent="0.25">
      <c r="K1679" s="114"/>
    </row>
    <row r="1680" spans="11:11" x14ac:dyDescent="0.25">
      <c r="K1680" s="114"/>
    </row>
    <row r="1681" spans="11:11" x14ac:dyDescent="0.25">
      <c r="K1681" s="114"/>
    </row>
    <row r="1682" spans="11:11" x14ac:dyDescent="0.25">
      <c r="K1682" s="114"/>
    </row>
    <row r="1683" spans="11:11" x14ac:dyDescent="0.25">
      <c r="K1683" s="114"/>
    </row>
    <row r="1684" spans="11:11" x14ac:dyDescent="0.25">
      <c r="K1684" s="114"/>
    </row>
    <row r="1685" spans="11:11" x14ac:dyDescent="0.25">
      <c r="K1685" s="114"/>
    </row>
    <row r="1686" spans="11:11" x14ac:dyDescent="0.25">
      <c r="K1686" s="114"/>
    </row>
    <row r="1687" spans="11:11" x14ac:dyDescent="0.25">
      <c r="K1687" s="114"/>
    </row>
    <row r="1688" spans="11:11" x14ac:dyDescent="0.25">
      <c r="K1688" s="114"/>
    </row>
    <row r="1689" spans="11:11" x14ac:dyDescent="0.25">
      <c r="K1689" s="114"/>
    </row>
    <row r="1690" spans="11:11" x14ac:dyDescent="0.25">
      <c r="K1690" s="114"/>
    </row>
    <row r="1691" spans="11:11" x14ac:dyDescent="0.25">
      <c r="K1691" s="114"/>
    </row>
    <row r="1692" spans="11:11" x14ac:dyDescent="0.25">
      <c r="K1692" s="114"/>
    </row>
    <row r="1693" spans="11:11" x14ac:dyDescent="0.25">
      <c r="K1693" s="114"/>
    </row>
    <row r="1694" spans="11:11" x14ac:dyDescent="0.25">
      <c r="K1694" s="114"/>
    </row>
    <row r="1695" spans="11:11" x14ac:dyDescent="0.25">
      <c r="K1695" s="114"/>
    </row>
    <row r="1696" spans="11:11" x14ac:dyDescent="0.25">
      <c r="K1696" s="114"/>
    </row>
    <row r="1697" spans="11:11" x14ac:dyDescent="0.25">
      <c r="K1697" s="114"/>
    </row>
    <row r="1698" spans="11:11" x14ac:dyDescent="0.25">
      <c r="K1698" s="114"/>
    </row>
    <row r="1699" spans="11:11" x14ac:dyDescent="0.25">
      <c r="K1699" s="114"/>
    </row>
    <row r="1700" spans="11:11" x14ac:dyDescent="0.25">
      <c r="K1700" s="114"/>
    </row>
    <row r="1701" spans="11:11" x14ac:dyDescent="0.25">
      <c r="K1701" s="114"/>
    </row>
    <row r="1702" spans="11:11" x14ac:dyDescent="0.25">
      <c r="K1702" s="114"/>
    </row>
    <row r="1703" spans="11:11" x14ac:dyDescent="0.25">
      <c r="K1703" s="114"/>
    </row>
    <row r="1704" spans="11:11" x14ac:dyDescent="0.25">
      <c r="K1704" s="114"/>
    </row>
    <row r="1705" spans="11:11" x14ac:dyDescent="0.25">
      <c r="K1705" s="114"/>
    </row>
    <row r="1706" spans="11:11" x14ac:dyDescent="0.25">
      <c r="K1706" s="114"/>
    </row>
    <row r="1707" spans="11:11" x14ac:dyDescent="0.25">
      <c r="K1707" s="114"/>
    </row>
    <row r="1708" spans="11:11" x14ac:dyDescent="0.25">
      <c r="K1708" s="114"/>
    </row>
    <row r="1709" spans="11:11" x14ac:dyDescent="0.25">
      <c r="K1709" s="114"/>
    </row>
    <row r="1710" spans="11:11" x14ac:dyDescent="0.25">
      <c r="K1710" s="114"/>
    </row>
    <row r="1711" spans="11:11" x14ac:dyDescent="0.25">
      <c r="K1711" s="114"/>
    </row>
    <row r="1712" spans="11:11" x14ac:dyDescent="0.25">
      <c r="K1712" s="114"/>
    </row>
    <row r="1713" spans="11:11" x14ac:dyDescent="0.25">
      <c r="K1713" s="114"/>
    </row>
    <row r="1714" spans="11:11" x14ac:dyDescent="0.25">
      <c r="K1714" s="114"/>
    </row>
    <row r="1715" spans="11:11" x14ac:dyDescent="0.25">
      <c r="K1715" s="114"/>
    </row>
    <row r="1716" spans="11:11" x14ac:dyDescent="0.25">
      <c r="K1716" s="114"/>
    </row>
    <row r="1717" spans="11:11" x14ac:dyDescent="0.25">
      <c r="K1717" s="114"/>
    </row>
    <row r="1718" spans="11:11" x14ac:dyDescent="0.25">
      <c r="K1718" s="114"/>
    </row>
    <row r="1719" spans="11:11" x14ac:dyDescent="0.25">
      <c r="K1719" s="114"/>
    </row>
    <row r="1720" spans="11:11" x14ac:dyDescent="0.25">
      <c r="K1720" s="114"/>
    </row>
    <row r="1721" spans="11:11" x14ac:dyDescent="0.25">
      <c r="K1721" s="114"/>
    </row>
    <row r="1722" spans="11:11" x14ac:dyDescent="0.25">
      <c r="K1722" s="114"/>
    </row>
    <row r="1723" spans="11:11" x14ac:dyDescent="0.25">
      <c r="K1723" s="114"/>
    </row>
    <row r="1724" spans="11:11" x14ac:dyDescent="0.25">
      <c r="K1724" s="114"/>
    </row>
    <row r="1725" spans="11:11" x14ac:dyDescent="0.25">
      <c r="K1725" s="114"/>
    </row>
    <row r="1726" spans="11:11" x14ac:dyDescent="0.25">
      <c r="K1726" s="114"/>
    </row>
    <row r="1727" spans="11:11" x14ac:dyDescent="0.25">
      <c r="K1727" s="114"/>
    </row>
    <row r="1728" spans="11:11" x14ac:dyDescent="0.25">
      <c r="K1728" s="114"/>
    </row>
    <row r="1729" spans="11:11" x14ac:dyDescent="0.25">
      <c r="K1729" s="114"/>
    </row>
    <row r="1730" spans="11:11" x14ac:dyDescent="0.25">
      <c r="K1730" s="114"/>
    </row>
    <row r="1731" spans="11:11" x14ac:dyDescent="0.25">
      <c r="K1731" s="114"/>
    </row>
    <row r="1732" spans="11:11" x14ac:dyDescent="0.25">
      <c r="K1732" s="114"/>
    </row>
    <row r="1733" spans="11:11" x14ac:dyDescent="0.25">
      <c r="K1733" s="114"/>
    </row>
    <row r="1734" spans="11:11" x14ac:dyDescent="0.25">
      <c r="K1734" s="114"/>
    </row>
    <row r="1735" spans="11:11" x14ac:dyDescent="0.25">
      <c r="K1735" s="114"/>
    </row>
    <row r="1736" spans="11:11" x14ac:dyDescent="0.25">
      <c r="K1736" s="114"/>
    </row>
    <row r="1737" spans="11:11" x14ac:dyDescent="0.25">
      <c r="K1737" s="114"/>
    </row>
    <row r="1738" spans="11:11" x14ac:dyDescent="0.25">
      <c r="K1738" s="114"/>
    </row>
    <row r="1739" spans="11:11" x14ac:dyDescent="0.25">
      <c r="K1739" s="114"/>
    </row>
    <row r="1740" spans="11:11" x14ac:dyDescent="0.25">
      <c r="K1740" s="114"/>
    </row>
    <row r="1741" spans="11:11" x14ac:dyDescent="0.25">
      <c r="K1741" s="114"/>
    </row>
    <row r="1742" spans="11:11" x14ac:dyDescent="0.25">
      <c r="K1742" s="114"/>
    </row>
    <row r="1743" spans="11:11" x14ac:dyDescent="0.25">
      <c r="K1743" s="114"/>
    </row>
    <row r="1744" spans="11:11" x14ac:dyDescent="0.25">
      <c r="K1744" s="114"/>
    </row>
    <row r="1745" spans="11:11" x14ac:dyDescent="0.25">
      <c r="K1745" s="114"/>
    </row>
    <row r="1746" spans="11:11" x14ac:dyDescent="0.25">
      <c r="K1746" s="114"/>
    </row>
    <row r="1747" spans="11:11" x14ac:dyDescent="0.25">
      <c r="K1747" s="114"/>
    </row>
    <row r="1748" spans="11:11" x14ac:dyDescent="0.25">
      <c r="K1748" s="114"/>
    </row>
    <row r="1749" spans="11:11" x14ac:dyDescent="0.25">
      <c r="K1749" s="114"/>
    </row>
    <row r="1750" spans="11:11" x14ac:dyDescent="0.25">
      <c r="K1750" s="114"/>
    </row>
    <row r="1751" spans="11:11" x14ac:dyDescent="0.25">
      <c r="K1751" s="114"/>
    </row>
    <row r="1752" spans="11:11" x14ac:dyDescent="0.25">
      <c r="K1752" s="114"/>
    </row>
    <row r="1753" spans="11:11" x14ac:dyDescent="0.25">
      <c r="K1753" s="114"/>
    </row>
    <row r="1754" spans="11:11" x14ac:dyDescent="0.25">
      <c r="K1754" s="114"/>
    </row>
    <row r="1755" spans="11:11" x14ac:dyDescent="0.25">
      <c r="K1755" s="114"/>
    </row>
    <row r="1756" spans="11:11" x14ac:dyDescent="0.25">
      <c r="K1756" s="114"/>
    </row>
    <row r="1757" spans="11:11" x14ac:dyDescent="0.25">
      <c r="K1757" s="114"/>
    </row>
    <row r="1758" spans="11:11" x14ac:dyDescent="0.25">
      <c r="K1758" s="114"/>
    </row>
    <row r="1759" spans="11:11" x14ac:dyDescent="0.25">
      <c r="K1759" s="114"/>
    </row>
    <row r="1760" spans="11:11" x14ac:dyDescent="0.25">
      <c r="K1760" s="114"/>
    </row>
    <row r="1761" spans="11:11" x14ac:dyDescent="0.25">
      <c r="K1761" s="114"/>
    </row>
    <row r="1762" spans="11:11" x14ac:dyDescent="0.25">
      <c r="K1762" s="114"/>
    </row>
    <row r="1763" spans="11:11" x14ac:dyDescent="0.25">
      <c r="K1763" s="114"/>
    </row>
    <row r="1764" spans="11:11" x14ac:dyDescent="0.25">
      <c r="K1764" s="114"/>
    </row>
    <row r="1765" spans="11:11" x14ac:dyDescent="0.25">
      <c r="K1765" s="114"/>
    </row>
    <row r="1766" spans="11:11" x14ac:dyDescent="0.25">
      <c r="K1766" s="114"/>
    </row>
    <row r="1767" spans="11:11" x14ac:dyDescent="0.25">
      <c r="K1767" s="114"/>
    </row>
    <row r="1768" spans="11:11" x14ac:dyDescent="0.25">
      <c r="K1768" s="114"/>
    </row>
    <row r="1769" spans="11:11" x14ac:dyDescent="0.25">
      <c r="K1769" s="114"/>
    </row>
    <row r="1770" spans="11:11" x14ac:dyDescent="0.25">
      <c r="K1770" s="114"/>
    </row>
    <row r="1771" spans="11:11" x14ac:dyDescent="0.25">
      <c r="K1771" s="114"/>
    </row>
    <row r="1772" spans="11:11" x14ac:dyDescent="0.25">
      <c r="K1772" s="114"/>
    </row>
    <row r="1773" spans="11:11" x14ac:dyDescent="0.25">
      <c r="K1773" s="114"/>
    </row>
    <row r="1774" spans="11:11" x14ac:dyDescent="0.25">
      <c r="K1774" s="114"/>
    </row>
    <row r="1775" spans="11:11" x14ac:dyDescent="0.25">
      <c r="K1775" s="114"/>
    </row>
    <row r="1776" spans="11:11" x14ac:dyDescent="0.25">
      <c r="K1776" s="114"/>
    </row>
    <row r="1777" spans="11:11" x14ac:dyDescent="0.25">
      <c r="K1777" s="114"/>
    </row>
    <row r="1778" spans="11:11" x14ac:dyDescent="0.25">
      <c r="K1778" s="114"/>
    </row>
    <row r="1779" spans="11:11" x14ac:dyDescent="0.25">
      <c r="K1779" s="114"/>
    </row>
    <row r="1780" spans="11:11" x14ac:dyDescent="0.25">
      <c r="K1780" s="114"/>
    </row>
    <row r="1781" spans="11:11" x14ac:dyDescent="0.25">
      <c r="K1781" s="114"/>
    </row>
    <row r="1782" spans="11:11" x14ac:dyDescent="0.25">
      <c r="K1782" s="114"/>
    </row>
    <row r="1783" spans="11:11" x14ac:dyDescent="0.25">
      <c r="K1783" s="114"/>
    </row>
    <row r="1784" spans="11:11" x14ac:dyDescent="0.25">
      <c r="K1784" s="114"/>
    </row>
    <row r="1785" spans="11:11" x14ac:dyDescent="0.25">
      <c r="K1785" s="114"/>
    </row>
    <row r="1786" spans="11:11" x14ac:dyDescent="0.25">
      <c r="K1786" s="114"/>
    </row>
    <row r="1787" spans="11:11" x14ac:dyDescent="0.25">
      <c r="K1787" s="114"/>
    </row>
    <row r="1788" spans="11:11" x14ac:dyDescent="0.25">
      <c r="K1788" s="114"/>
    </row>
    <row r="1789" spans="11:11" x14ac:dyDescent="0.25">
      <c r="K1789" s="114"/>
    </row>
    <row r="1790" spans="11:11" x14ac:dyDescent="0.25">
      <c r="K1790" s="114"/>
    </row>
    <row r="1791" spans="11:11" x14ac:dyDescent="0.25">
      <c r="K1791" s="114"/>
    </row>
    <row r="1792" spans="11:11" x14ac:dyDescent="0.25">
      <c r="K1792" s="114"/>
    </row>
    <row r="1793" spans="11:11" x14ac:dyDescent="0.25">
      <c r="K1793" s="114"/>
    </row>
    <row r="1794" spans="11:11" x14ac:dyDescent="0.25">
      <c r="K1794" s="114"/>
    </row>
    <row r="1795" spans="11:11" x14ac:dyDescent="0.25">
      <c r="K1795" s="114"/>
    </row>
    <row r="1796" spans="11:11" x14ac:dyDescent="0.25">
      <c r="K1796" s="114"/>
    </row>
    <row r="1797" spans="11:11" x14ac:dyDescent="0.25">
      <c r="K1797" s="114"/>
    </row>
    <row r="1798" spans="11:11" x14ac:dyDescent="0.25">
      <c r="K1798" s="114"/>
    </row>
    <row r="1799" spans="11:11" x14ac:dyDescent="0.25">
      <c r="K1799" s="114"/>
    </row>
    <row r="1800" spans="11:11" x14ac:dyDescent="0.25">
      <c r="K1800" s="114"/>
    </row>
    <row r="1801" spans="11:11" x14ac:dyDescent="0.25">
      <c r="K1801" s="114"/>
    </row>
    <row r="1802" spans="11:11" x14ac:dyDescent="0.25">
      <c r="K1802" s="114"/>
    </row>
    <row r="1803" spans="11:11" x14ac:dyDescent="0.25">
      <c r="K1803" s="114"/>
    </row>
    <row r="1804" spans="11:11" x14ac:dyDescent="0.25">
      <c r="K1804" s="114"/>
    </row>
    <row r="1805" spans="11:11" x14ac:dyDescent="0.25">
      <c r="K1805" s="114"/>
    </row>
    <row r="1806" spans="11:11" x14ac:dyDescent="0.25">
      <c r="K1806" s="114"/>
    </row>
    <row r="1807" spans="11:11" x14ac:dyDescent="0.25">
      <c r="K1807" s="114"/>
    </row>
    <row r="1808" spans="11:11" x14ac:dyDescent="0.25">
      <c r="K1808" s="114"/>
    </row>
    <row r="1809" spans="11:11" x14ac:dyDescent="0.25">
      <c r="K1809" s="114"/>
    </row>
    <row r="1810" spans="11:11" x14ac:dyDescent="0.25">
      <c r="K1810" s="114"/>
    </row>
    <row r="1811" spans="11:11" x14ac:dyDescent="0.25">
      <c r="K1811" s="114"/>
    </row>
    <row r="1812" spans="11:11" x14ac:dyDescent="0.25">
      <c r="K1812" s="114"/>
    </row>
    <row r="1813" spans="11:11" x14ac:dyDescent="0.25">
      <c r="K1813" s="114"/>
    </row>
    <row r="1814" spans="11:11" x14ac:dyDescent="0.25">
      <c r="K1814" s="114"/>
    </row>
    <row r="1815" spans="11:11" x14ac:dyDescent="0.25">
      <c r="K1815" s="114"/>
    </row>
    <row r="1816" spans="11:11" x14ac:dyDescent="0.25">
      <c r="K1816" s="114"/>
    </row>
    <row r="1817" spans="11:11" x14ac:dyDescent="0.25">
      <c r="K1817" s="114"/>
    </row>
    <row r="1818" spans="11:11" x14ac:dyDescent="0.25">
      <c r="K1818" s="114"/>
    </row>
    <row r="1819" spans="11:11" x14ac:dyDescent="0.25">
      <c r="K1819" s="114"/>
    </row>
    <row r="1820" spans="11:11" x14ac:dyDescent="0.25">
      <c r="K1820" s="114"/>
    </row>
    <row r="1821" spans="11:11" x14ac:dyDescent="0.25">
      <c r="K1821" s="114"/>
    </row>
    <row r="1822" spans="11:11" x14ac:dyDescent="0.25">
      <c r="K1822" s="114"/>
    </row>
    <row r="1823" spans="11:11" x14ac:dyDescent="0.25">
      <c r="K1823" s="114"/>
    </row>
    <row r="1824" spans="11:11" x14ac:dyDescent="0.25">
      <c r="K1824" s="114"/>
    </row>
    <row r="1825" spans="11:11" x14ac:dyDescent="0.25">
      <c r="K1825" s="114"/>
    </row>
    <row r="1826" spans="11:11" x14ac:dyDescent="0.25">
      <c r="K1826" s="114"/>
    </row>
    <row r="1827" spans="11:11" x14ac:dyDescent="0.25">
      <c r="K1827" s="114"/>
    </row>
    <row r="1828" spans="11:11" x14ac:dyDescent="0.25">
      <c r="K1828" s="114"/>
    </row>
    <row r="1829" spans="11:11" x14ac:dyDescent="0.25">
      <c r="K1829" s="114"/>
    </row>
    <row r="1830" spans="11:11" x14ac:dyDescent="0.25">
      <c r="K1830" s="114"/>
    </row>
    <row r="1831" spans="11:11" x14ac:dyDescent="0.25">
      <c r="K1831" s="114"/>
    </row>
    <row r="1832" spans="11:11" x14ac:dyDescent="0.25">
      <c r="K1832" s="114"/>
    </row>
    <row r="1833" spans="11:11" x14ac:dyDescent="0.25">
      <c r="K1833" s="114"/>
    </row>
    <row r="1834" spans="11:11" x14ac:dyDescent="0.25">
      <c r="K1834" s="114"/>
    </row>
    <row r="1835" spans="11:11" x14ac:dyDescent="0.25">
      <c r="K1835" s="114"/>
    </row>
    <row r="1836" spans="11:11" x14ac:dyDescent="0.25">
      <c r="K1836" s="114"/>
    </row>
    <row r="1837" spans="11:11" x14ac:dyDescent="0.25">
      <c r="K1837" s="114"/>
    </row>
    <row r="1838" spans="11:11" x14ac:dyDescent="0.25">
      <c r="K1838" s="114"/>
    </row>
    <row r="1839" spans="11:11" x14ac:dyDescent="0.25">
      <c r="K1839" s="114"/>
    </row>
    <row r="1840" spans="11:11" x14ac:dyDescent="0.25">
      <c r="K1840" s="114"/>
    </row>
    <row r="1841" spans="11:11" x14ac:dyDescent="0.25">
      <c r="K1841" s="114"/>
    </row>
    <row r="1842" spans="11:11" x14ac:dyDescent="0.25">
      <c r="K1842" s="114"/>
    </row>
    <row r="1843" spans="11:11" x14ac:dyDescent="0.25">
      <c r="K1843" s="114"/>
    </row>
    <row r="1844" spans="11:11" x14ac:dyDescent="0.25">
      <c r="K1844" s="114"/>
    </row>
    <row r="1845" spans="11:11" x14ac:dyDescent="0.25">
      <c r="K1845" s="114"/>
    </row>
    <row r="1846" spans="11:11" x14ac:dyDescent="0.25">
      <c r="K1846" s="114"/>
    </row>
    <row r="1847" spans="11:11" x14ac:dyDescent="0.25">
      <c r="K1847" s="114"/>
    </row>
    <row r="1848" spans="11:11" x14ac:dyDescent="0.25">
      <c r="K1848" s="114"/>
    </row>
    <row r="1849" spans="11:11" x14ac:dyDescent="0.25">
      <c r="K1849" s="114"/>
    </row>
    <row r="1850" spans="11:11" x14ac:dyDescent="0.25">
      <c r="K1850" s="114"/>
    </row>
    <row r="1851" spans="11:11" x14ac:dyDescent="0.25">
      <c r="K1851" s="114"/>
    </row>
    <row r="1852" spans="11:11" x14ac:dyDescent="0.25">
      <c r="K1852" s="114"/>
    </row>
    <row r="1853" spans="11:11" x14ac:dyDescent="0.25">
      <c r="K1853" s="114"/>
    </row>
    <row r="1854" spans="11:11" x14ac:dyDescent="0.25">
      <c r="K1854" s="114"/>
    </row>
    <row r="1855" spans="11:11" x14ac:dyDescent="0.25">
      <c r="K1855" s="114"/>
    </row>
    <row r="1856" spans="11:11" x14ac:dyDescent="0.25">
      <c r="K1856" s="114"/>
    </row>
    <row r="1857" spans="11:11" x14ac:dyDescent="0.25">
      <c r="K1857" s="114"/>
    </row>
    <row r="1858" spans="11:11" x14ac:dyDescent="0.25">
      <c r="K1858" s="114"/>
    </row>
    <row r="1859" spans="11:11" x14ac:dyDescent="0.25">
      <c r="K1859" s="114"/>
    </row>
    <row r="1860" spans="11:11" x14ac:dyDescent="0.25">
      <c r="K1860" s="114"/>
    </row>
    <row r="1861" spans="11:11" x14ac:dyDescent="0.25">
      <c r="K1861" s="114"/>
    </row>
    <row r="1862" spans="11:11" x14ac:dyDescent="0.25">
      <c r="K1862" s="114"/>
    </row>
    <row r="1863" spans="11:11" x14ac:dyDescent="0.25">
      <c r="K1863" s="114"/>
    </row>
    <row r="1864" spans="11:11" x14ac:dyDescent="0.25">
      <c r="K1864" s="114"/>
    </row>
    <row r="1865" spans="11:11" x14ac:dyDescent="0.25">
      <c r="K1865" s="114"/>
    </row>
    <row r="1866" spans="11:11" x14ac:dyDescent="0.25">
      <c r="K1866" s="114"/>
    </row>
    <row r="1867" spans="11:11" x14ac:dyDescent="0.25">
      <c r="K1867" s="114"/>
    </row>
    <row r="1868" spans="11:11" x14ac:dyDescent="0.25">
      <c r="K1868" s="114"/>
    </row>
    <row r="1869" spans="11:11" x14ac:dyDescent="0.25">
      <c r="K1869" s="114"/>
    </row>
    <row r="1870" spans="11:11" x14ac:dyDescent="0.25">
      <c r="K1870" s="114"/>
    </row>
    <row r="1871" spans="11:11" x14ac:dyDescent="0.25">
      <c r="K1871" s="114"/>
    </row>
    <row r="1872" spans="11:11" x14ac:dyDescent="0.25">
      <c r="K1872" s="114"/>
    </row>
    <row r="1873" spans="11:11" x14ac:dyDescent="0.25">
      <c r="K1873" s="114"/>
    </row>
    <row r="1874" spans="11:11" x14ac:dyDescent="0.25">
      <c r="K1874" s="114"/>
    </row>
    <row r="1875" spans="11:11" x14ac:dyDescent="0.25">
      <c r="K1875" s="114"/>
    </row>
    <row r="1876" spans="11:11" x14ac:dyDescent="0.25">
      <c r="K1876" s="114"/>
    </row>
    <row r="1877" spans="11:11" x14ac:dyDescent="0.25">
      <c r="K1877" s="114"/>
    </row>
    <row r="1878" spans="11:11" x14ac:dyDescent="0.25">
      <c r="K1878" s="114"/>
    </row>
    <row r="1879" spans="11:11" x14ac:dyDescent="0.25">
      <c r="K1879" s="114"/>
    </row>
    <row r="1880" spans="11:11" x14ac:dyDescent="0.25">
      <c r="K1880" s="114"/>
    </row>
    <row r="1881" spans="11:11" x14ac:dyDescent="0.25">
      <c r="K1881" s="114"/>
    </row>
    <row r="1882" spans="11:11" x14ac:dyDescent="0.25">
      <c r="K1882" s="114"/>
    </row>
    <row r="1883" spans="11:11" x14ac:dyDescent="0.25">
      <c r="K1883" s="114"/>
    </row>
    <row r="1884" spans="11:11" x14ac:dyDescent="0.25">
      <c r="K1884" s="114"/>
    </row>
    <row r="1885" spans="11:11" x14ac:dyDescent="0.25">
      <c r="K1885" s="114"/>
    </row>
    <row r="1886" spans="11:11" x14ac:dyDescent="0.25">
      <c r="K1886" s="114"/>
    </row>
    <row r="1887" spans="11:11" x14ac:dyDescent="0.25">
      <c r="K1887" s="114"/>
    </row>
    <row r="1888" spans="11:11" x14ac:dyDescent="0.25">
      <c r="K1888" s="114"/>
    </row>
    <row r="1889" spans="11:11" x14ac:dyDescent="0.25">
      <c r="K1889" s="114"/>
    </row>
    <row r="1890" spans="11:11" x14ac:dyDescent="0.25">
      <c r="K1890" s="114"/>
    </row>
    <row r="1891" spans="11:11" x14ac:dyDescent="0.25">
      <c r="K1891" s="114"/>
    </row>
    <row r="1892" spans="11:11" x14ac:dyDescent="0.25">
      <c r="K1892" s="114"/>
    </row>
    <row r="1893" spans="11:11" x14ac:dyDescent="0.25">
      <c r="K1893" s="114"/>
    </row>
    <row r="1894" spans="11:11" x14ac:dyDescent="0.25">
      <c r="K1894" s="114"/>
    </row>
    <row r="1895" spans="11:11" x14ac:dyDescent="0.25">
      <c r="K1895" s="114"/>
    </row>
    <row r="1896" spans="11:11" x14ac:dyDescent="0.25">
      <c r="K1896" s="114"/>
    </row>
    <row r="1897" spans="11:11" x14ac:dyDescent="0.25">
      <c r="K1897" s="114"/>
    </row>
    <row r="1898" spans="11:11" x14ac:dyDescent="0.25">
      <c r="K1898" s="114"/>
    </row>
    <row r="1899" spans="11:11" x14ac:dyDescent="0.25">
      <c r="K1899" s="114"/>
    </row>
    <row r="1900" spans="11:11" x14ac:dyDescent="0.25">
      <c r="K1900" s="114"/>
    </row>
    <row r="1901" spans="11:11" x14ac:dyDescent="0.25">
      <c r="K1901" s="114"/>
    </row>
    <row r="1902" spans="11:11" x14ac:dyDescent="0.25">
      <c r="K1902" s="114"/>
    </row>
    <row r="1903" spans="11:11" x14ac:dyDescent="0.25">
      <c r="K1903" s="114"/>
    </row>
    <row r="1904" spans="11:11" x14ac:dyDescent="0.25">
      <c r="K1904" s="114"/>
    </row>
    <row r="1905" spans="11:11" x14ac:dyDescent="0.25">
      <c r="K1905" s="114"/>
    </row>
    <row r="1906" spans="11:11" x14ac:dyDescent="0.25">
      <c r="K1906" s="114"/>
    </row>
    <row r="1907" spans="11:11" x14ac:dyDescent="0.25">
      <c r="K1907" s="114"/>
    </row>
    <row r="1908" spans="11:11" x14ac:dyDescent="0.25">
      <c r="K1908" s="114"/>
    </row>
    <row r="1909" spans="11:11" x14ac:dyDescent="0.25">
      <c r="K1909" s="114"/>
    </row>
    <row r="1910" spans="11:11" x14ac:dyDescent="0.25">
      <c r="K1910" s="114"/>
    </row>
    <row r="1911" spans="11:11" x14ac:dyDescent="0.25">
      <c r="K1911" s="114"/>
    </row>
    <row r="1912" spans="11:11" x14ac:dyDescent="0.25">
      <c r="K1912" s="114"/>
    </row>
    <row r="1913" spans="11:11" x14ac:dyDescent="0.25">
      <c r="K1913" s="114"/>
    </row>
    <row r="1914" spans="11:11" x14ac:dyDescent="0.25">
      <c r="K1914" s="114"/>
    </row>
    <row r="1915" spans="11:11" x14ac:dyDescent="0.25">
      <c r="K1915" s="114"/>
    </row>
    <row r="1916" spans="11:11" x14ac:dyDescent="0.25">
      <c r="K1916" s="114"/>
    </row>
    <row r="1917" spans="11:11" x14ac:dyDescent="0.25">
      <c r="K1917" s="114"/>
    </row>
    <row r="1918" spans="11:11" x14ac:dyDescent="0.25">
      <c r="K1918" s="114"/>
    </row>
    <row r="1919" spans="11:11" x14ac:dyDescent="0.25">
      <c r="K1919" s="114"/>
    </row>
    <row r="1920" spans="11:11" x14ac:dyDescent="0.25">
      <c r="K1920" s="114"/>
    </row>
    <row r="1921" spans="11:11" x14ac:dyDescent="0.25">
      <c r="K1921" s="114"/>
    </row>
    <row r="1922" spans="11:11" x14ac:dyDescent="0.25">
      <c r="K1922" s="114"/>
    </row>
    <row r="1923" spans="11:11" x14ac:dyDescent="0.25">
      <c r="K1923" s="114"/>
    </row>
    <row r="1924" spans="11:11" x14ac:dyDescent="0.25">
      <c r="K1924" s="114"/>
    </row>
    <row r="1925" spans="11:11" x14ac:dyDescent="0.25">
      <c r="K1925" s="114"/>
    </row>
    <row r="1926" spans="11:11" x14ac:dyDescent="0.25">
      <c r="K1926" s="114"/>
    </row>
    <row r="1927" spans="11:11" x14ac:dyDescent="0.25">
      <c r="K1927" s="114"/>
    </row>
    <row r="1928" spans="11:11" x14ac:dyDescent="0.25">
      <c r="K1928" s="114"/>
    </row>
    <row r="1929" spans="11:11" x14ac:dyDescent="0.25">
      <c r="K1929" s="114"/>
    </row>
    <row r="1930" spans="11:11" x14ac:dyDescent="0.25">
      <c r="K1930" s="114"/>
    </row>
    <row r="1931" spans="11:11" x14ac:dyDescent="0.25">
      <c r="K1931" s="114"/>
    </row>
    <row r="1932" spans="11:11" x14ac:dyDescent="0.25">
      <c r="K1932" s="114"/>
    </row>
    <row r="1933" spans="11:11" x14ac:dyDescent="0.25">
      <c r="K1933" s="114"/>
    </row>
    <row r="1934" spans="11:11" x14ac:dyDescent="0.25">
      <c r="K1934" s="114"/>
    </row>
    <row r="1935" spans="11:11" x14ac:dyDescent="0.25">
      <c r="K1935" s="114"/>
    </row>
    <row r="1936" spans="11:11" x14ac:dyDescent="0.25">
      <c r="K1936" s="114"/>
    </row>
    <row r="1937" spans="11:11" x14ac:dyDescent="0.25">
      <c r="K1937" s="114"/>
    </row>
    <row r="1938" spans="11:11" x14ac:dyDescent="0.25">
      <c r="K1938" s="114"/>
    </row>
    <row r="1939" spans="11:11" x14ac:dyDescent="0.25">
      <c r="K1939" s="114"/>
    </row>
    <row r="1940" spans="11:11" x14ac:dyDescent="0.25">
      <c r="K1940" s="114"/>
    </row>
    <row r="1941" spans="11:11" x14ac:dyDescent="0.25">
      <c r="K1941" s="114"/>
    </row>
    <row r="1942" spans="11:11" x14ac:dyDescent="0.25">
      <c r="K1942" s="114"/>
    </row>
    <row r="1943" spans="11:11" x14ac:dyDescent="0.25">
      <c r="K1943" s="114"/>
    </row>
    <row r="1944" spans="11:11" x14ac:dyDescent="0.25">
      <c r="K1944" s="114"/>
    </row>
    <row r="1945" spans="11:11" x14ac:dyDescent="0.25">
      <c r="K1945" s="114"/>
    </row>
    <row r="1946" spans="11:11" x14ac:dyDescent="0.25">
      <c r="K1946" s="114"/>
    </row>
    <row r="1947" spans="11:11" x14ac:dyDescent="0.25">
      <c r="K1947" s="114"/>
    </row>
    <row r="1948" spans="11:11" x14ac:dyDescent="0.25">
      <c r="K1948" s="114"/>
    </row>
    <row r="1949" spans="11:11" x14ac:dyDescent="0.25">
      <c r="K1949" s="114"/>
    </row>
    <row r="1950" spans="11:11" x14ac:dyDescent="0.25">
      <c r="K1950" s="114"/>
    </row>
    <row r="1951" spans="11:11" x14ac:dyDescent="0.25">
      <c r="K1951" s="114"/>
    </row>
    <row r="1952" spans="11:11" x14ac:dyDescent="0.25">
      <c r="K1952" s="114"/>
    </row>
    <row r="1953" spans="11:11" x14ac:dyDescent="0.25">
      <c r="K1953" s="114"/>
    </row>
    <row r="1954" spans="11:11" x14ac:dyDescent="0.25">
      <c r="K1954" s="114"/>
    </row>
    <row r="1955" spans="11:11" x14ac:dyDescent="0.25">
      <c r="K1955" s="114"/>
    </row>
    <row r="1956" spans="11:11" x14ac:dyDescent="0.25">
      <c r="K1956" s="114"/>
    </row>
    <row r="1957" spans="11:11" x14ac:dyDescent="0.25">
      <c r="K1957" s="114"/>
    </row>
    <row r="1958" spans="11:11" x14ac:dyDescent="0.25">
      <c r="K1958" s="114"/>
    </row>
    <row r="1959" spans="11:11" x14ac:dyDescent="0.25">
      <c r="K1959" s="114"/>
    </row>
    <row r="1960" spans="11:11" x14ac:dyDescent="0.25">
      <c r="K1960" s="114"/>
    </row>
    <row r="1961" spans="11:11" x14ac:dyDescent="0.25">
      <c r="K1961" s="114"/>
    </row>
    <row r="1962" spans="11:11" x14ac:dyDescent="0.25">
      <c r="K1962" s="114"/>
    </row>
    <row r="1963" spans="11:11" x14ac:dyDescent="0.25">
      <c r="K1963" s="114"/>
    </row>
    <row r="1964" spans="11:11" x14ac:dyDescent="0.25">
      <c r="K1964" s="114"/>
    </row>
    <row r="1965" spans="11:11" x14ac:dyDescent="0.25">
      <c r="K1965" s="114"/>
    </row>
    <row r="1966" spans="11:11" x14ac:dyDescent="0.25">
      <c r="K1966" s="114"/>
    </row>
    <row r="1967" spans="11:11" x14ac:dyDescent="0.25">
      <c r="K1967" s="114"/>
    </row>
    <row r="1968" spans="11:11" x14ac:dyDescent="0.25">
      <c r="K1968" s="114"/>
    </row>
    <row r="1969" spans="11:11" x14ac:dyDescent="0.25">
      <c r="K1969" s="114"/>
    </row>
    <row r="1970" spans="11:11" x14ac:dyDescent="0.25">
      <c r="K1970" s="114"/>
    </row>
    <row r="1971" spans="11:11" x14ac:dyDescent="0.25">
      <c r="K1971" s="114"/>
    </row>
    <row r="1972" spans="11:11" x14ac:dyDescent="0.25">
      <c r="K1972" s="114"/>
    </row>
    <row r="1973" spans="11:11" x14ac:dyDescent="0.25">
      <c r="K1973" s="114"/>
    </row>
    <row r="1974" spans="11:11" x14ac:dyDescent="0.25">
      <c r="K1974" s="114"/>
    </row>
    <row r="1975" spans="11:11" x14ac:dyDescent="0.25">
      <c r="K1975" s="114"/>
    </row>
    <row r="1976" spans="11:11" x14ac:dyDescent="0.25">
      <c r="K1976" s="114"/>
    </row>
    <row r="1977" spans="11:11" x14ac:dyDescent="0.25">
      <c r="K1977" s="114"/>
    </row>
    <row r="1978" spans="11:11" x14ac:dyDescent="0.25">
      <c r="K1978" s="114"/>
    </row>
    <row r="1979" spans="11:11" x14ac:dyDescent="0.25">
      <c r="K1979" s="114"/>
    </row>
    <row r="1980" spans="11:11" x14ac:dyDescent="0.25">
      <c r="K1980" s="114"/>
    </row>
    <row r="1981" spans="11:11" x14ac:dyDescent="0.25">
      <c r="K1981" s="114"/>
    </row>
    <row r="1982" spans="11:11" x14ac:dyDescent="0.25">
      <c r="K1982" s="114"/>
    </row>
    <row r="1983" spans="11:11" x14ac:dyDescent="0.25">
      <c r="K1983" s="114"/>
    </row>
    <row r="1984" spans="11:11" x14ac:dyDescent="0.25">
      <c r="K1984" s="114"/>
    </row>
    <row r="1985" spans="11:11" x14ac:dyDescent="0.25">
      <c r="K1985" s="114"/>
    </row>
    <row r="1986" spans="11:11" x14ac:dyDescent="0.25">
      <c r="K1986" s="114"/>
    </row>
    <row r="1987" spans="11:11" x14ac:dyDescent="0.25">
      <c r="K1987" s="114"/>
    </row>
    <row r="1988" spans="11:11" x14ac:dyDescent="0.25">
      <c r="K1988" s="114"/>
    </row>
    <row r="1989" spans="11:11" x14ac:dyDescent="0.25">
      <c r="K1989" s="114"/>
    </row>
    <row r="1990" spans="11:11" x14ac:dyDescent="0.25">
      <c r="K1990" s="114"/>
    </row>
    <row r="1991" spans="11:11" x14ac:dyDescent="0.25">
      <c r="K1991" s="114"/>
    </row>
    <row r="1992" spans="11:11" x14ac:dyDescent="0.25">
      <c r="K1992" s="114"/>
    </row>
    <row r="1993" spans="11:11" x14ac:dyDescent="0.25">
      <c r="K1993" s="114"/>
    </row>
    <row r="1994" spans="11:11" x14ac:dyDescent="0.25">
      <c r="K1994" s="114"/>
    </row>
    <row r="1995" spans="11:11" x14ac:dyDescent="0.25">
      <c r="K1995" s="114"/>
    </row>
    <row r="1996" spans="11:11" x14ac:dyDescent="0.25">
      <c r="K1996" s="114"/>
    </row>
    <row r="1997" spans="11:11" x14ac:dyDescent="0.25">
      <c r="K1997" s="114"/>
    </row>
    <row r="1998" spans="11:11" x14ac:dyDescent="0.25">
      <c r="K1998" s="114"/>
    </row>
    <row r="1999" spans="11:11" x14ac:dyDescent="0.25">
      <c r="K1999" s="114"/>
    </row>
    <row r="2000" spans="11:11" x14ac:dyDescent="0.25">
      <c r="K2000" s="114"/>
    </row>
    <row r="2001" spans="11:11" x14ac:dyDescent="0.25">
      <c r="K2001" s="114"/>
    </row>
    <row r="2002" spans="11:11" x14ac:dyDescent="0.25">
      <c r="K2002" s="114"/>
    </row>
    <row r="2003" spans="11:11" x14ac:dyDescent="0.25">
      <c r="K2003" s="114"/>
    </row>
    <row r="2004" spans="11:11" x14ac:dyDescent="0.25">
      <c r="K2004" s="114"/>
    </row>
    <row r="2005" spans="11:11" x14ac:dyDescent="0.25">
      <c r="K2005" s="114"/>
    </row>
    <row r="2006" spans="11:11" x14ac:dyDescent="0.25">
      <c r="K2006" s="114"/>
    </row>
    <row r="2007" spans="11:11" x14ac:dyDescent="0.25">
      <c r="K2007" s="114"/>
    </row>
    <row r="2008" spans="11:11" x14ac:dyDescent="0.25">
      <c r="K2008" s="114"/>
    </row>
    <row r="2009" spans="11:11" x14ac:dyDescent="0.25">
      <c r="K2009" s="114"/>
    </row>
    <row r="2010" spans="11:11" x14ac:dyDescent="0.25">
      <c r="K2010" s="114"/>
    </row>
    <row r="2011" spans="11:11" x14ac:dyDescent="0.25">
      <c r="K2011" s="114"/>
    </row>
    <row r="2012" spans="11:11" x14ac:dyDescent="0.25">
      <c r="K2012" s="114"/>
    </row>
    <row r="2013" spans="11:11" x14ac:dyDescent="0.25">
      <c r="K2013" s="114"/>
    </row>
    <row r="2014" spans="11:11" x14ac:dyDescent="0.25">
      <c r="K2014" s="114"/>
    </row>
    <row r="2015" spans="11:11" x14ac:dyDescent="0.25">
      <c r="K2015" s="114"/>
    </row>
    <row r="2016" spans="11:11" x14ac:dyDescent="0.25">
      <c r="K2016" s="114"/>
    </row>
    <row r="2017" spans="11:11" x14ac:dyDescent="0.25">
      <c r="K2017" s="114"/>
    </row>
    <row r="2018" spans="11:11" x14ac:dyDescent="0.25">
      <c r="K2018" s="114"/>
    </row>
    <row r="2019" spans="11:11" x14ac:dyDescent="0.25">
      <c r="K2019" s="114"/>
    </row>
    <row r="2020" spans="11:11" x14ac:dyDescent="0.25">
      <c r="K2020" s="114"/>
    </row>
    <row r="2021" spans="11:11" x14ac:dyDescent="0.25">
      <c r="K2021" s="114"/>
    </row>
    <row r="2022" spans="11:11" x14ac:dyDescent="0.25">
      <c r="K2022" s="114"/>
    </row>
    <row r="2023" spans="11:11" x14ac:dyDescent="0.25">
      <c r="K2023" s="114"/>
    </row>
    <row r="2024" spans="11:11" x14ac:dyDescent="0.25">
      <c r="K2024" s="114"/>
    </row>
    <row r="2025" spans="11:11" x14ac:dyDescent="0.25">
      <c r="K2025" s="114"/>
    </row>
    <row r="2026" spans="11:11" x14ac:dyDescent="0.25">
      <c r="K2026" s="114"/>
    </row>
    <row r="2027" spans="11:11" x14ac:dyDescent="0.25">
      <c r="K2027" s="114"/>
    </row>
    <row r="2028" spans="11:11" x14ac:dyDescent="0.25">
      <c r="K2028" s="114"/>
    </row>
    <row r="2029" spans="11:11" x14ac:dyDescent="0.25">
      <c r="K2029" s="114"/>
    </row>
    <row r="2030" spans="11:11" x14ac:dyDescent="0.25">
      <c r="K2030" s="114"/>
    </row>
    <row r="2031" spans="11:11" x14ac:dyDescent="0.25">
      <c r="K2031" s="114"/>
    </row>
    <row r="2032" spans="11:11" x14ac:dyDescent="0.25">
      <c r="K2032" s="114"/>
    </row>
    <row r="2033" spans="11:11" x14ac:dyDescent="0.25">
      <c r="K2033" s="114"/>
    </row>
    <row r="2034" spans="11:11" x14ac:dyDescent="0.25">
      <c r="K2034" s="114"/>
    </row>
    <row r="2035" spans="11:11" x14ac:dyDescent="0.25">
      <c r="K2035" s="114"/>
    </row>
    <row r="2036" spans="11:11" x14ac:dyDescent="0.25">
      <c r="K2036" s="114"/>
    </row>
    <row r="2037" spans="11:11" x14ac:dyDescent="0.25">
      <c r="K2037" s="114"/>
    </row>
    <row r="2038" spans="11:11" x14ac:dyDescent="0.25">
      <c r="K2038" s="114"/>
    </row>
    <row r="2039" spans="11:11" x14ac:dyDescent="0.25">
      <c r="K2039" s="114"/>
    </row>
    <row r="2040" spans="11:11" x14ac:dyDescent="0.25">
      <c r="K2040" s="114"/>
    </row>
    <row r="2041" spans="11:11" x14ac:dyDescent="0.25">
      <c r="K2041" s="114"/>
    </row>
    <row r="2042" spans="11:11" x14ac:dyDescent="0.25">
      <c r="K2042" s="114"/>
    </row>
    <row r="2043" spans="11:11" x14ac:dyDescent="0.25">
      <c r="K2043" s="114"/>
    </row>
    <row r="2044" spans="11:11" x14ac:dyDescent="0.25">
      <c r="K2044" s="114"/>
    </row>
    <row r="2045" spans="11:11" x14ac:dyDescent="0.25">
      <c r="K2045" s="114"/>
    </row>
    <row r="2046" spans="11:11" x14ac:dyDescent="0.25">
      <c r="K2046" s="114"/>
    </row>
    <row r="2047" spans="11:11" x14ac:dyDescent="0.25">
      <c r="K2047" s="114"/>
    </row>
    <row r="2048" spans="11:11" x14ac:dyDescent="0.25">
      <c r="K2048" s="114"/>
    </row>
    <row r="2049" spans="11:11" x14ac:dyDescent="0.25">
      <c r="K2049" s="114"/>
    </row>
    <row r="2050" spans="11:11" x14ac:dyDescent="0.25">
      <c r="K2050" s="114"/>
    </row>
    <row r="2051" spans="11:11" x14ac:dyDescent="0.25">
      <c r="K2051" s="114"/>
    </row>
    <row r="2052" spans="11:11" x14ac:dyDescent="0.25">
      <c r="K2052" s="114"/>
    </row>
    <row r="2053" spans="11:11" x14ac:dyDescent="0.25">
      <c r="K2053" s="114"/>
    </row>
    <row r="2054" spans="11:11" x14ac:dyDescent="0.25">
      <c r="K2054" s="114"/>
    </row>
    <row r="2055" spans="11:11" x14ac:dyDescent="0.25">
      <c r="K2055" s="114"/>
    </row>
    <row r="2056" spans="11:11" x14ac:dyDescent="0.25">
      <c r="K2056" s="114"/>
    </row>
    <row r="2057" spans="11:11" x14ac:dyDescent="0.25">
      <c r="K2057" s="114"/>
    </row>
    <row r="2058" spans="11:11" x14ac:dyDescent="0.25">
      <c r="K2058" s="114"/>
    </row>
    <row r="2059" spans="11:11" x14ac:dyDescent="0.25">
      <c r="K2059" s="114"/>
    </row>
    <row r="2060" spans="11:11" x14ac:dyDescent="0.25">
      <c r="K2060" s="114"/>
    </row>
    <row r="2061" spans="11:11" x14ac:dyDescent="0.25">
      <c r="K2061" s="114"/>
    </row>
    <row r="2062" spans="11:11" x14ac:dyDescent="0.25">
      <c r="K2062" s="114"/>
    </row>
    <row r="2063" spans="11:11" x14ac:dyDescent="0.25">
      <c r="K2063" s="114"/>
    </row>
    <row r="2064" spans="11:11" x14ac:dyDescent="0.25">
      <c r="K2064" s="114"/>
    </row>
    <row r="2065" spans="11:11" x14ac:dyDescent="0.25">
      <c r="K2065" s="114"/>
    </row>
    <row r="2066" spans="11:11" x14ac:dyDescent="0.25">
      <c r="K2066" s="114"/>
    </row>
    <row r="2067" spans="11:11" x14ac:dyDescent="0.25">
      <c r="K2067" s="114"/>
    </row>
    <row r="2068" spans="11:11" x14ac:dyDescent="0.25">
      <c r="K2068" s="114"/>
    </row>
    <row r="2069" spans="11:11" x14ac:dyDescent="0.25">
      <c r="K2069" s="114"/>
    </row>
    <row r="2070" spans="11:11" x14ac:dyDescent="0.25">
      <c r="K2070" s="114"/>
    </row>
    <row r="2071" spans="11:11" x14ac:dyDescent="0.25">
      <c r="K2071" s="114"/>
    </row>
    <row r="2072" spans="11:11" x14ac:dyDescent="0.25">
      <c r="K2072" s="114"/>
    </row>
    <row r="2073" spans="11:11" x14ac:dyDescent="0.25">
      <c r="K2073" s="114"/>
    </row>
    <row r="2074" spans="11:11" x14ac:dyDescent="0.25">
      <c r="K2074" s="114"/>
    </row>
    <row r="2075" spans="11:11" x14ac:dyDescent="0.25">
      <c r="K2075" s="114"/>
    </row>
    <row r="2076" spans="11:11" x14ac:dyDescent="0.25">
      <c r="K2076" s="114"/>
    </row>
    <row r="2077" spans="11:11" x14ac:dyDescent="0.25">
      <c r="K2077" s="114"/>
    </row>
    <row r="2078" spans="11:11" x14ac:dyDescent="0.25">
      <c r="K2078" s="114"/>
    </row>
    <row r="2079" spans="11:11" x14ac:dyDescent="0.25">
      <c r="K2079" s="114"/>
    </row>
    <row r="2080" spans="11:11" x14ac:dyDescent="0.25">
      <c r="K2080" s="114"/>
    </row>
    <row r="2081" spans="11:11" x14ac:dyDescent="0.25">
      <c r="K2081" s="114"/>
    </row>
    <row r="2082" spans="11:11" x14ac:dyDescent="0.25">
      <c r="K2082" s="114"/>
    </row>
    <row r="2083" spans="11:11" x14ac:dyDescent="0.25">
      <c r="K2083" s="114"/>
    </row>
    <row r="2084" spans="11:11" x14ac:dyDescent="0.25">
      <c r="K2084" s="114"/>
    </row>
    <row r="2085" spans="11:11" x14ac:dyDescent="0.25">
      <c r="K2085" s="114"/>
    </row>
    <row r="2086" spans="11:11" x14ac:dyDescent="0.25">
      <c r="K2086" s="114"/>
    </row>
    <row r="2087" spans="11:11" x14ac:dyDescent="0.25">
      <c r="K2087" s="114"/>
    </row>
    <row r="2088" spans="11:11" x14ac:dyDescent="0.25">
      <c r="K2088" s="114"/>
    </row>
    <row r="2089" spans="11:11" x14ac:dyDescent="0.25">
      <c r="K2089" s="114"/>
    </row>
    <row r="2090" spans="11:11" x14ac:dyDescent="0.25">
      <c r="K2090" s="114"/>
    </row>
    <row r="2091" spans="11:11" x14ac:dyDescent="0.25">
      <c r="K2091" s="114"/>
    </row>
    <row r="2092" spans="11:11" x14ac:dyDescent="0.25">
      <c r="K2092" s="114"/>
    </row>
    <row r="2093" spans="11:11" x14ac:dyDescent="0.25">
      <c r="K2093" s="114"/>
    </row>
    <row r="2094" spans="11:11" x14ac:dyDescent="0.25">
      <c r="K2094" s="114"/>
    </row>
    <row r="2095" spans="11:11" x14ac:dyDescent="0.25">
      <c r="K2095" s="114"/>
    </row>
    <row r="2096" spans="11:11" x14ac:dyDescent="0.25">
      <c r="K2096" s="114"/>
    </row>
    <row r="2097" spans="11:11" x14ac:dyDescent="0.25">
      <c r="K2097" s="114"/>
    </row>
    <row r="2098" spans="11:11" x14ac:dyDescent="0.25">
      <c r="K2098" s="114"/>
    </row>
    <row r="2099" spans="11:11" x14ac:dyDescent="0.25">
      <c r="K2099" s="114"/>
    </row>
    <row r="2100" spans="11:11" x14ac:dyDescent="0.25">
      <c r="K2100" s="114"/>
    </row>
    <row r="2101" spans="11:11" x14ac:dyDescent="0.25">
      <c r="K2101" s="114"/>
    </row>
    <row r="2102" spans="11:11" x14ac:dyDescent="0.25">
      <c r="K2102" s="114"/>
    </row>
    <row r="2103" spans="11:11" x14ac:dyDescent="0.25">
      <c r="K2103" s="114"/>
    </row>
    <row r="2104" spans="11:11" x14ac:dyDescent="0.25">
      <c r="K2104" s="114"/>
    </row>
    <row r="2105" spans="11:11" x14ac:dyDescent="0.25">
      <c r="K2105" s="114"/>
    </row>
    <row r="2106" spans="11:11" x14ac:dyDescent="0.25">
      <c r="K2106" s="114"/>
    </row>
    <row r="2107" spans="11:11" x14ac:dyDescent="0.25">
      <c r="K2107" s="114"/>
    </row>
    <row r="2108" spans="11:11" x14ac:dyDescent="0.25">
      <c r="K2108" s="114"/>
    </row>
    <row r="2109" spans="11:11" x14ac:dyDescent="0.25">
      <c r="K2109" s="114"/>
    </row>
    <row r="2110" spans="11:11" x14ac:dyDescent="0.25">
      <c r="K2110" s="114"/>
    </row>
    <row r="2111" spans="11:11" x14ac:dyDescent="0.25">
      <c r="K2111" s="114"/>
    </row>
    <row r="2112" spans="11:11" x14ac:dyDescent="0.25">
      <c r="K2112" s="114"/>
    </row>
    <row r="2113" spans="11:11" x14ac:dyDescent="0.25">
      <c r="K2113" s="114"/>
    </row>
    <row r="2114" spans="11:11" x14ac:dyDescent="0.25">
      <c r="K2114" s="114"/>
    </row>
    <row r="2115" spans="11:11" x14ac:dyDescent="0.25">
      <c r="K2115" s="114"/>
    </row>
    <row r="2116" spans="11:11" x14ac:dyDescent="0.25">
      <c r="K2116" s="114"/>
    </row>
    <row r="2117" spans="11:11" x14ac:dyDescent="0.25">
      <c r="K2117" s="114"/>
    </row>
    <row r="2118" spans="11:11" x14ac:dyDescent="0.25">
      <c r="K2118" s="114"/>
    </row>
    <row r="2119" spans="11:11" x14ac:dyDescent="0.25">
      <c r="K2119" s="114"/>
    </row>
    <row r="2120" spans="11:11" x14ac:dyDescent="0.25">
      <c r="K2120" s="114"/>
    </row>
    <row r="2121" spans="11:11" x14ac:dyDescent="0.25">
      <c r="K2121" s="114"/>
    </row>
    <row r="2122" spans="11:11" x14ac:dyDescent="0.25">
      <c r="K2122" s="114"/>
    </row>
    <row r="2123" spans="11:11" x14ac:dyDescent="0.25">
      <c r="K2123" s="114"/>
    </row>
    <row r="2124" spans="11:11" x14ac:dyDescent="0.25">
      <c r="K2124" s="114"/>
    </row>
    <row r="2125" spans="11:11" x14ac:dyDescent="0.25">
      <c r="K2125" s="114"/>
    </row>
    <row r="2126" spans="11:11" x14ac:dyDescent="0.25">
      <c r="K2126" s="114"/>
    </row>
    <row r="2127" spans="11:11" x14ac:dyDescent="0.25">
      <c r="K2127" s="114"/>
    </row>
    <row r="2128" spans="11:11" x14ac:dyDescent="0.25">
      <c r="K2128" s="114"/>
    </row>
    <row r="2129" spans="11:11" x14ac:dyDescent="0.25">
      <c r="K2129" s="114"/>
    </row>
    <row r="2130" spans="11:11" x14ac:dyDescent="0.25">
      <c r="K2130" s="114"/>
    </row>
    <row r="2131" spans="11:11" x14ac:dyDescent="0.25">
      <c r="K2131" s="114"/>
    </row>
    <row r="2132" spans="11:11" x14ac:dyDescent="0.25">
      <c r="K2132" s="114"/>
    </row>
    <row r="2133" spans="11:11" x14ac:dyDescent="0.25">
      <c r="K2133" s="114"/>
    </row>
    <row r="2134" spans="11:11" x14ac:dyDescent="0.25">
      <c r="K2134" s="114"/>
    </row>
    <row r="2135" spans="11:11" x14ac:dyDescent="0.25">
      <c r="K2135" s="114"/>
    </row>
    <row r="2136" spans="11:11" x14ac:dyDescent="0.25">
      <c r="K2136" s="114"/>
    </row>
    <row r="2137" spans="11:11" x14ac:dyDescent="0.25">
      <c r="K2137" s="114"/>
    </row>
    <row r="2138" spans="11:11" x14ac:dyDescent="0.25">
      <c r="K2138" s="114"/>
    </row>
    <row r="2139" spans="11:11" x14ac:dyDescent="0.25">
      <c r="K2139" s="114"/>
    </row>
    <row r="2140" spans="11:11" x14ac:dyDescent="0.25">
      <c r="K2140" s="114"/>
    </row>
    <row r="2141" spans="11:11" x14ac:dyDescent="0.25">
      <c r="K2141" s="114"/>
    </row>
    <row r="2142" spans="11:11" x14ac:dyDescent="0.25">
      <c r="K2142" s="114"/>
    </row>
    <row r="2143" spans="11:11" x14ac:dyDescent="0.25">
      <c r="K2143" s="114"/>
    </row>
    <row r="2144" spans="11:11" x14ac:dyDescent="0.25">
      <c r="K2144" s="114"/>
    </row>
    <row r="2145" spans="11:11" x14ac:dyDescent="0.25">
      <c r="K2145" s="114"/>
    </row>
    <row r="2146" spans="11:11" x14ac:dyDescent="0.25">
      <c r="K2146" s="114"/>
    </row>
    <row r="2147" spans="11:11" x14ac:dyDescent="0.25">
      <c r="K2147" s="114"/>
    </row>
    <row r="2148" spans="11:11" x14ac:dyDescent="0.25">
      <c r="K2148" s="114"/>
    </row>
    <row r="2149" spans="11:11" x14ac:dyDescent="0.25">
      <c r="K2149" s="114"/>
    </row>
    <row r="2150" spans="11:11" x14ac:dyDescent="0.25">
      <c r="K2150" s="114"/>
    </row>
    <row r="2151" spans="11:11" x14ac:dyDescent="0.25">
      <c r="K2151" s="114"/>
    </row>
    <row r="2152" spans="11:11" x14ac:dyDescent="0.25">
      <c r="K2152" s="114"/>
    </row>
    <row r="2153" spans="11:11" x14ac:dyDescent="0.25">
      <c r="K2153" s="114"/>
    </row>
    <row r="2154" spans="11:11" x14ac:dyDescent="0.25">
      <c r="K2154" s="114"/>
    </row>
    <row r="2155" spans="11:11" x14ac:dyDescent="0.25">
      <c r="K2155" s="114"/>
    </row>
    <row r="2156" spans="11:11" x14ac:dyDescent="0.25">
      <c r="K2156" s="114"/>
    </row>
    <row r="2157" spans="11:11" x14ac:dyDescent="0.25">
      <c r="K2157" s="114"/>
    </row>
    <row r="2158" spans="11:11" x14ac:dyDescent="0.25">
      <c r="K2158" s="114"/>
    </row>
    <row r="2159" spans="11:11" x14ac:dyDescent="0.25">
      <c r="K2159" s="114"/>
    </row>
    <row r="2160" spans="11:11" x14ac:dyDescent="0.25">
      <c r="K2160" s="114"/>
    </row>
    <row r="2161" spans="11:11" x14ac:dyDescent="0.25">
      <c r="K2161" s="114"/>
    </row>
    <row r="2162" spans="11:11" x14ac:dyDescent="0.25">
      <c r="K2162" s="114"/>
    </row>
    <row r="2163" spans="11:11" x14ac:dyDescent="0.25">
      <c r="K2163" s="114"/>
    </row>
    <row r="2164" spans="11:11" x14ac:dyDescent="0.25">
      <c r="K2164" s="114"/>
    </row>
    <row r="2165" spans="11:11" x14ac:dyDescent="0.25">
      <c r="K2165" s="114"/>
    </row>
    <row r="2166" spans="11:11" x14ac:dyDescent="0.25">
      <c r="K2166" s="114"/>
    </row>
    <row r="2167" spans="11:11" x14ac:dyDescent="0.25">
      <c r="K2167" s="114"/>
    </row>
    <row r="2168" spans="11:11" x14ac:dyDescent="0.25">
      <c r="K2168" s="114"/>
    </row>
    <row r="2169" spans="11:11" x14ac:dyDescent="0.25">
      <c r="K2169" s="114"/>
    </row>
    <row r="2170" spans="11:11" x14ac:dyDescent="0.25">
      <c r="K2170" s="114"/>
    </row>
    <row r="2171" spans="11:11" x14ac:dyDescent="0.25">
      <c r="K2171" s="114"/>
    </row>
    <row r="2172" spans="11:11" x14ac:dyDescent="0.25">
      <c r="K2172" s="114"/>
    </row>
    <row r="2173" spans="11:11" x14ac:dyDescent="0.25">
      <c r="K2173" s="114"/>
    </row>
    <row r="2174" spans="11:11" x14ac:dyDescent="0.25">
      <c r="K2174" s="114"/>
    </row>
    <row r="2175" spans="11:11" x14ac:dyDescent="0.25">
      <c r="K2175" s="114"/>
    </row>
    <row r="2176" spans="11:11" x14ac:dyDescent="0.25">
      <c r="K2176" s="114"/>
    </row>
    <row r="2177" spans="11:11" x14ac:dyDescent="0.25">
      <c r="K2177" s="114"/>
    </row>
    <row r="2178" spans="11:11" x14ac:dyDescent="0.25">
      <c r="K2178" s="114"/>
    </row>
    <row r="2179" spans="11:11" x14ac:dyDescent="0.25">
      <c r="K2179" s="114"/>
    </row>
    <row r="2180" spans="11:11" x14ac:dyDescent="0.25">
      <c r="K2180" s="114"/>
    </row>
    <row r="2181" spans="11:11" x14ac:dyDescent="0.25">
      <c r="K2181" s="114"/>
    </row>
    <row r="2182" spans="11:11" x14ac:dyDescent="0.25">
      <c r="K2182" s="114"/>
    </row>
    <row r="2183" spans="11:11" x14ac:dyDescent="0.25">
      <c r="K2183" s="114"/>
    </row>
    <row r="2184" spans="11:11" x14ac:dyDescent="0.25">
      <c r="K2184" s="114"/>
    </row>
    <row r="2185" spans="11:11" x14ac:dyDescent="0.25">
      <c r="K2185" s="114"/>
    </row>
    <row r="2186" spans="11:11" x14ac:dyDescent="0.25">
      <c r="K2186" s="114"/>
    </row>
    <row r="2187" spans="11:11" x14ac:dyDescent="0.25">
      <c r="K2187" s="114"/>
    </row>
    <row r="2188" spans="11:11" x14ac:dyDescent="0.25">
      <c r="K2188" s="114"/>
    </row>
    <row r="2189" spans="11:11" x14ac:dyDescent="0.25">
      <c r="K2189" s="114"/>
    </row>
    <row r="2190" spans="11:11" x14ac:dyDescent="0.25">
      <c r="K2190" s="114"/>
    </row>
    <row r="2191" spans="11:11" x14ac:dyDescent="0.25">
      <c r="K2191" s="114"/>
    </row>
    <row r="2192" spans="11:11" x14ac:dyDescent="0.25">
      <c r="K2192" s="114"/>
    </row>
    <row r="2193" spans="11:11" x14ac:dyDescent="0.25">
      <c r="K2193" s="114"/>
    </row>
    <row r="2194" spans="11:11" x14ac:dyDescent="0.25">
      <c r="K2194" s="114"/>
    </row>
    <row r="2195" spans="11:11" x14ac:dyDescent="0.25">
      <c r="K2195" s="114"/>
    </row>
    <row r="2196" spans="11:11" x14ac:dyDescent="0.25">
      <c r="K2196" s="114"/>
    </row>
    <row r="2197" spans="11:11" x14ac:dyDescent="0.25">
      <c r="K2197" s="114"/>
    </row>
    <row r="2198" spans="11:11" x14ac:dyDescent="0.25">
      <c r="K2198" s="114"/>
    </row>
    <row r="2199" spans="11:11" x14ac:dyDescent="0.25">
      <c r="K2199" s="114"/>
    </row>
    <row r="2200" spans="11:11" x14ac:dyDescent="0.25">
      <c r="K2200" s="114"/>
    </row>
    <row r="2201" spans="11:11" x14ac:dyDescent="0.25">
      <c r="K2201" s="114"/>
    </row>
    <row r="2202" spans="11:11" x14ac:dyDescent="0.25">
      <c r="K2202" s="114"/>
    </row>
    <row r="2203" spans="11:11" x14ac:dyDescent="0.25">
      <c r="K2203" s="114"/>
    </row>
    <row r="2204" spans="11:11" x14ac:dyDescent="0.25">
      <c r="K2204" s="114"/>
    </row>
    <row r="2205" spans="11:11" x14ac:dyDescent="0.25">
      <c r="K2205" s="114"/>
    </row>
    <row r="2206" spans="11:11" x14ac:dyDescent="0.25">
      <c r="K2206" s="114"/>
    </row>
    <row r="2207" spans="11:11" x14ac:dyDescent="0.25">
      <c r="K2207" s="114"/>
    </row>
    <row r="2208" spans="11:11" x14ac:dyDescent="0.25">
      <c r="K2208" s="114"/>
    </row>
    <row r="2209" spans="11:11" x14ac:dyDescent="0.25">
      <c r="K2209" s="114"/>
    </row>
    <row r="2210" spans="11:11" x14ac:dyDescent="0.25">
      <c r="K2210" s="114"/>
    </row>
    <row r="2211" spans="11:11" x14ac:dyDescent="0.25">
      <c r="K2211" s="114"/>
    </row>
    <row r="2212" spans="11:11" x14ac:dyDescent="0.25">
      <c r="K2212" s="114"/>
    </row>
    <row r="2213" spans="11:11" x14ac:dyDescent="0.25">
      <c r="K2213" s="114"/>
    </row>
    <row r="2214" spans="11:11" x14ac:dyDescent="0.25">
      <c r="K2214" s="114"/>
    </row>
    <row r="2215" spans="11:11" x14ac:dyDescent="0.25">
      <c r="K2215" s="114"/>
    </row>
    <row r="2216" spans="11:11" x14ac:dyDescent="0.25">
      <c r="K2216" s="114"/>
    </row>
    <row r="2217" spans="11:11" x14ac:dyDescent="0.25">
      <c r="K2217" s="114"/>
    </row>
    <row r="2218" spans="11:11" x14ac:dyDescent="0.25">
      <c r="K2218" s="114"/>
    </row>
    <row r="2219" spans="11:11" x14ac:dyDescent="0.25">
      <c r="K2219" s="114"/>
    </row>
    <row r="2220" spans="11:11" x14ac:dyDescent="0.25">
      <c r="K2220" s="114"/>
    </row>
    <row r="2221" spans="11:11" x14ac:dyDescent="0.25">
      <c r="K2221" s="114"/>
    </row>
    <row r="2222" spans="11:11" x14ac:dyDescent="0.25">
      <c r="K2222" s="114"/>
    </row>
    <row r="2223" spans="11:11" x14ac:dyDescent="0.25">
      <c r="K2223" s="114"/>
    </row>
    <row r="2224" spans="11:11" x14ac:dyDescent="0.25">
      <c r="K2224" s="114"/>
    </row>
    <row r="2225" spans="11:11" x14ac:dyDescent="0.25">
      <c r="K2225" s="114"/>
    </row>
    <row r="2226" spans="11:11" x14ac:dyDescent="0.25">
      <c r="K2226" s="114"/>
    </row>
    <row r="2227" spans="11:11" x14ac:dyDescent="0.25">
      <c r="K2227" s="114"/>
    </row>
    <row r="2228" spans="11:11" x14ac:dyDescent="0.25">
      <c r="K2228" s="114"/>
    </row>
    <row r="2229" spans="11:11" x14ac:dyDescent="0.25">
      <c r="K2229" s="114"/>
    </row>
    <row r="2230" spans="11:11" x14ac:dyDescent="0.25">
      <c r="K2230" s="114"/>
    </row>
    <row r="2231" spans="11:11" x14ac:dyDescent="0.25">
      <c r="K2231" s="114"/>
    </row>
    <row r="2232" spans="11:11" x14ac:dyDescent="0.25">
      <c r="K2232" s="114"/>
    </row>
    <row r="2233" spans="11:11" x14ac:dyDescent="0.25">
      <c r="K2233" s="114"/>
    </row>
    <row r="2234" spans="11:11" x14ac:dyDescent="0.25">
      <c r="K2234" s="114"/>
    </row>
    <row r="2235" spans="11:11" x14ac:dyDescent="0.25">
      <c r="K2235" s="114"/>
    </row>
    <row r="2236" spans="11:11" x14ac:dyDescent="0.25">
      <c r="K2236" s="114"/>
    </row>
    <row r="2237" spans="11:11" x14ac:dyDescent="0.25">
      <c r="K2237" s="114"/>
    </row>
    <row r="2238" spans="11:11" x14ac:dyDescent="0.25">
      <c r="K2238" s="114"/>
    </row>
    <row r="2239" spans="11:11" x14ac:dyDescent="0.25">
      <c r="K2239" s="114"/>
    </row>
    <row r="2240" spans="11:11" x14ac:dyDescent="0.25">
      <c r="K2240" s="114"/>
    </row>
    <row r="2241" spans="11:11" x14ac:dyDescent="0.25">
      <c r="K2241" s="114"/>
    </row>
    <row r="2242" spans="11:11" x14ac:dyDescent="0.25">
      <c r="K2242" s="114"/>
    </row>
    <row r="2243" spans="11:11" x14ac:dyDescent="0.25">
      <c r="K2243" s="114"/>
    </row>
    <row r="2244" spans="11:11" x14ac:dyDescent="0.25">
      <c r="K2244" s="114"/>
    </row>
    <row r="2245" spans="11:11" x14ac:dyDescent="0.25">
      <c r="K2245" s="114"/>
    </row>
    <row r="2246" spans="11:11" x14ac:dyDescent="0.25">
      <c r="K2246" s="114"/>
    </row>
    <row r="2247" spans="11:11" x14ac:dyDescent="0.25">
      <c r="K2247" s="114"/>
    </row>
    <row r="2248" spans="11:11" x14ac:dyDescent="0.25">
      <c r="K2248" s="114"/>
    </row>
    <row r="2249" spans="11:11" x14ac:dyDescent="0.25">
      <c r="K2249" s="114"/>
    </row>
    <row r="2250" spans="11:11" x14ac:dyDescent="0.25">
      <c r="K2250" s="114"/>
    </row>
    <row r="2251" spans="11:11" x14ac:dyDescent="0.25">
      <c r="K2251" s="114"/>
    </row>
    <row r="2252" spans="11:11" x14ac:dyDescent="0.25">
      <c r="K2252" s="114"/>
    </row>
    <row r="2253" spans="11:11" x14ac:dyDescent="0.25">
      <c r="K2253" s="114"/>
    </row>
    <row r="2254" spans="11:11" x14ac:dyDescent="0.25">
      <c r="K2254" s="114"/>
    </row>
    <row r="2255" spans="11:11" x14ac:dyDescent="0.25">
      <c r="K2255" s="114"/>
    </row>
    <row r="2256" spans="11:11" x14ac:dyDescent="0.25">
      <c r="K2256" s="114"/>
    </row>
    <row r="2257" spans="11:11" x14ac:dyDescent="0.25">
      <c r="K2257" s="114"/>
    </row>
    <row r="2258" spans="11:11" x14ac:dyDescent="0.25">
      <c r="K2258" s="114"/>
    </row>
    <row r="2259" spans="11:11" x14ac:dyDescent="0.25">
      <c r="K2259" s="114"/>
    </row>
    <row r="2260" spans="11:11" x14ac:dyDescent="0.25">
      <c r="K2260" s="114"/>
    </row>
    <row r="2261" spans="11:11" x14ac:dyDescent="0.25">
      <c r="K2261" s="114"/>
    </row>
    <row r="2262" spans="11:11" x14ac:dyDescent="0.25">
      <c r="K2262" s="114"/>
    </row>
    <row r="2263" spans="11:11" x14ac:dyDescent="0.25">
      <c r="K2263" s="114"/>
    </row>
    <row r="2264" spans="11:11" x14ac:dyDescent="0.25">
      <c r="K2264" s="114"/>
    </row>
    <row r="2265" spans="11:11" x14ac:dyDescent="0.25">
      <c r="K2265" s="114"/>
    </row>
    <row r="2266" spans="11:11" x14ac:dyDescent="0.25">
      <c r="K2266" s="114"/>
    </row>
    <row r="2267" spans="11:11" x14ac:dyDescent="0.25">
      <c r="K2267" s="114"/>
    </row>
    <row r="2268" spans="11:11" x14ac:dyDescent="0.25">
      <c r="K2268" s="114"/>
    </row>
    <row r="2269" spans="11:11" x14ac:dyDescent="0.25">
      <c r="K2269" s="114"/>
    </row>
    <row r="2270" spans="11:11" x14ac:dyDescent="0.25">
      <c r="K2270" s="114"/>
    </row>
    <row r="2271" spans="11:11" x14ac:dyDescent="0.25">
      <c r="K2271" s="114"/>
    </row>
    <row r="2272" spans="11:11" x14ac:dyDescent="0.25">
      <c r="K2272" s="114"/>
    </row>
    <row r="2273" spans="11:11" x14ac:dyDescent="0.25">
      <c r="K2273" s="114"/>
    </row>
    <row r="2274" spans="11:11" x14ac:dyDescent="0.25">
      <c r="K2274" s="114"/>
    </row>
    <row r="2275" spans="11:11" x14ac:dyDescent="0.25">
      <c r="K2275" s="114"/>
    </row>
    <row r="2276" spans="11:11" x14ac:dyDescent="0.25">
      <c r="K2276" s="114"/>
    </row>
    <row r="2277" spans="11:11" x14ac:dyDescent="0.25">
      <c r="K2277" s="114"/>
    </row>
    <row r="2278" spans="11:11" x14ac:dyDescent="0.25">
      <c r="K2278" s="114"/>
    </row>
    <row r="2279" spans="11:11" x14ac:dyDescent="0.25">
      <c r="K2279" s="114"/>
    </row>
    <row r="2280" spans="11:11" x14ac:dyDescent="0.25">
      <c r="K2280" s="114"/>
    </row>
    <row r="2281" spans="11:11" x14ac:dyDescent="0.25">
      <c r="K2281" s="114"/>
    </row>
    <row r="2282" spans="11:11" x14ac:dyDescent="0.25">
      <c r="K2282" s="114"/>
    </row>
    <row r="2283" spans="11:11" x14ac:dyDescent="0.25">
      <c r="K2283" s="114"/>
    </row>
    <row r="2284" spans="11:11" x14ac:dyDescent="0.25">
      <c r="K2284" s="114"/>
    </row>
    <row r="2285" spans="11:11" x14ac:dyDescent="0.25">
      <c r="K2285" s="114"/>
    </row>
    <row r="2286" spans="11:11" x14ac:dyDescent="0.25">
      <c r="K2286" s="114"/>
    </row>
    <row r="2287" spans="11:11" x14ac:dyDescent="0.25">
      <c r="K2287" s="114"/>
    </row>
    <row r="2288" spans="11:11" x14ac:dyDescent="0.25">
      <c r="K2288" s="114"/>
    </row>
    <row r="2289" spans="11:11" x14ac:dyDescent="0.25">
      <c r="K2289" s="114"/>
    </row>
    <row r="2290" spans="11:11" x14ac:dyDescent="0.25">
      <c r="K2290" s="114"/>
    </row>
    <row r="2291" spans="11:11" x14ac:dyDescent="0.25">
      <c r="K2291" s="114"/>
    </row>
    <row r="2292" spans="11:11" x14ac:dyDescent="0.25">
      <c r="K2292" s="114"/>
    </row>
    <row r="2293" spans="11:11" x14ac:dyDescent="0.25">
      <c r="K2293" s="114"/>
    </row>
    <row r="2294" spans="11:11" x14ac:dyDescent="0.25">
      <c r="K2294" s="114"/>
    </row>
    <row r="2295" spans="11:11" x14ac:dyDescent="0.25">
      <c r="K2295" s="114"/>
    </row>
    <row r="2296" spans="11:11" x14ac:dyDescent="0.25">
      <c r="K2296" s="114"/>
    </row>
    <row r="2297" spans="11:11" x14ac:dyDescent="0.25">
      <c r="K2297" s="114"/>
    </row>
    <row r="2298" spans="11:11" x14ac:dyDescent="0.25">
      <c r="K2298" s="114"/>
    </row>
    <row r="2299" spans="11:11" x14ac:dyDescent="0.25">
      <c r="K2299" s="114"/>
    </row>
    <row r="2300" spans="11:11" x14ac:dyDescent="0.25">
      <c r="K2300" s="114"/>
    </row>
    <row r="2301" spans="11:11" x14ac:dyDescent="0.25">
      <c r="K2301" s="114"/>
    </row>
    <row r="2302" spans="11:11" x14ac:dyDescent="0.25">
      <c r="K2302" s="114"/>
    </row>
    <row r="2303" spans="11:11" x14ac:dyDescent="0.25">
      <c r="K2303" s="114"/>
    </row>
    <row r="2304" spans="11:11" x14ac:dyDescent="0.25">
      <c r="K2304" s="114"/>
    </row>
    <row r="2305" spans="11:11" x14ac:dyDescent="0.25">
      <c r="K2305" s="114"/>
    </row>
    <row r="2306" spans="11:11" x14ac:dyDescent="0.25">
      <c r="K2306" s="114"/>
    </row>
    <row r="2307" spans="11:11" x14ac:dyDescent="0.25">
      <c r="K2307" s="114"/>
    </row>
    <row r="2308" spans="11:11" x14ac:dyDescent="0.25">
      <c r="K2308" s="114"/>
    </row>
    <row r="2309" spans="11:11" x14ac:dyDescent="0.25">
      <c r="K2309" s="114"/>
    </row>
    <row r="2310" spans="11:11" x14ac:dyDescent="0.25">
      <c r="K2310" s="114"/>
    </row>
    <row r="2311" spans="11:11" x14ac:dyDescent="0.25">
      <c r="K2311" s="114"/>
    </row>
    <row r="2312" spans="11:11" x14ac:dyDescent="0.25">
      <c r="K2312" s="114"/>
    </row>
    <row r="2313" spans="11:11" x14ac:dyDescent="0.25">
      <c r="K2313" s="114"/>
    </row>
    <row r="2314" spans="11:11" x14ac:dyDescent="0.25">
      <c r="K2314" s="114"/>
    </row>
    <row r="2315" spans="11:11" x14ac:dyDescent="0.25">
      <c r="K2315" s="114"/>
    </row>
    <row r="2316" spans="11:11" x14ac:dyDescent="0.25">
      <c r="K2316" s="114"/>
    </row>
    <row r="2317" spans="11:11" x14ac:dyDescent="0.25">
      <c r="K2317" s="114"/>
    </row>
    <row r="2318" spans="11:11" x14ac:dyDescent="0.25">
      <c r="K2318" s="114"/>
    </row>
    <row r="2319" spans="11:11" x14ac:dyDescent="0.25">
      <c r="K2319" s="114"/>
    </row>
    <row r="2320" spans="11:11" x14ac:dyDescent="0.25">
      <c r="K2320" s="114"/>
    </row>
    <row r="2321" spans="11:11" x14ac:dyDescent="0.25">
      <c r="K2321" s="114"/>
    </row>
    <row r="2322" spans="11:11" x14ac:dyDescent="0.25">
      <c r="K2322" s="114"/>
    </row>
    <row r="2323" spans="11:11" x14ac:dyDescent="0.25">
      <c r="K2323" s="114"/>
    </row>
    <row r="2324" spans="11:11" x14ac:dyDescent="0.25">
      <c r="K2324" s="114"/>
    </row>
    <row r="2325" spans="11:11" x14ac:dyDescent="0.25">
      <c r="K2325" s="114"/>
    </row>
    <row r="2326" spans="11:11" x14ac:dyDescent="0.25">
      <c r="K2326" s="114"/>
    </row>
    <row r="2327" spans="11:11" x14ac:dyDescent="0.25">
      <c r="K2327" s="114"/>
    </row>
    <row r="2328" spans="11:11" x14ac:dyDescent="0.25">
      <c r="K2328" s="114"/>
    </row>
    <row r="2329" spans="11:11" x14ac:dyDescent="0.25">
      <c r="K2329" s="114"/>
    </row>
    <row r="2330" spans="11:11" x14ac:dyDescent="0.25">
      <c r="K2330" s="114"/>
    </row>
    <row r="2331" spans="11:11" x14ac:dyDescent="0.25">
      <c r="K2331" s="114"/>
    </row>
    <row r="2332" spans="11:11" x14ac:dyDescent="0.25">
      <c r="K2332" s="114"/>
    </row>
    <row r="2333" spans="11:11" x14ac:dyDescent="0.25">
      <c r="K2333" s="114"/>
    </row>
    <row r="2334" spans="11:11" x14ac:dyDescent="0.25">
      <c r="K2334" s="114"/>
    </row>
    <row r="2335" spans="11:11" x14ac:dyDescent="0.25">
      <c r="K2335" s="114"/>
    </row>
    <row r="2336" spans="11:11" x14ac:dyDescent="0.25">
      <c r="K2336" s="114"/>
    </row>
    <row r="2337" spans="11:11" x14ac:dyDescent="0.25">
      <c r="K2337" s="114"/>
    </row>
    <row r="2338" spans="11:11" x14ac:dyDescent="0.25">
      <c r="K2338" s="114"/>
    </row>
    <row r="2339" spans="11:11" x14ac:dyDescent="0.25">
      <c r="K2339" s="114"/>
    </row>
    <row r="2340" spans="11:11" x14ac:dyDescent="0.25">
      <c r="K2340" s="114"/>
    </row>
    <row r="2341" spans="11:11" x14ac:dyDescent="0.25">
      <c r="K2341" s="114"/>
    </row>
    <row r="2342" spans="11:11" x14ac:dyDescent="0.25">
      <c r="K2342" s="114"/>
    </row>
    <row r="2343" spans="11:11" x14ac:dyDescent="0.25">
      <c r="K2343" s="114"/>
    </row>
    <row r="2344" spans="11:11" x14ac:dyDescent="0.25">
      <c r="K2344" s="114"/>
    </row>
    <row r="2345" spans="11:11" x14ac:dyDescent="0.25">
      <c r="K2345" s="114"/>
    </row>
    <row r="2346" spans="11:11" x14ac:dyDescent="0.25">
      <c r="K2346" s="114"/>
    </row>
    <row r="2347" spans="11:11" x14ac:dyDescent="0.25">
      <c r="K2347" s="114"/>
    </row>
    <row r="2348" spans="11:11" x14ac:dyDescent="0.25">
      <c r="K2348" s="114"/>
    </row>
    <row r="2349" spans="11:11" x14ac:dyDescent="0.25">
      <c r="K2349" s="114"/>
    </row>
    <row r="2350" spans="11:11" x14ac:dyDescent="0.25">
      <c r="K2350" s="114"/>
    </row>
    <row r="2351" spans="11:11" x14ac:dyDescent="0.25">
      <c r="K2351" s="114"/>
    </row>
    <row r="2352" spans="11:11" x14ac:dyDescent="0.25">
      <c r="K2352" s="114"/>
    </row>
    <row r="2353" spans="11:11" x14ac:dyDescent="0.25">
      <c r="K2353" s="114"/>
    </row>
    <row r="2354" spans="11:11" x14ac:dyDescent="0.25">
      <c r="K2354" s="114"/>
    </row>
    <row r="2355" spans="11:11" x14ac:dyDescent="0.25">
      <c r="K2355" s="114"/>
    </row>
    <row r="2356" spans="11:11" x14ac:dyDescent="0.25">
      <c r="K2356" s="114"/>
    </row>
    <row r="2357" spans="11:11" x14ac:dyDescent="0.25">
      <c r="K2357" s="114"/>
    </row>
    <row r="2358" spans="11:11" x14ac:dyDescent="0.25">
      <c r="K2358" s="114"/>
    </row>
    <row r="2359" spans="11:11" x14ac:dyDescent="0.25">
      <c r="K2359" s="114"/>
    </row>
    <row r="2360" spans="11:11" x14ac:dyDescent="0.25">
      <c r="K2360" s="114"/>
    </row>
    <row r="2361" spans="11:11" x14ac:dyDescent="0.25">
      <c r="K2361" s="114"/>
    </row>
    <row r="2362" spans="11:11" x14ac:dyDescent="0.25">
      <c r="K2362" s="114"/>
    </row>
    <row r="2363" spans="11:11" x14ac:dyDescent="0.25">
      <c r="K2363" s="114"/>
    </row>
    <row r="2364" spans="11:11" x14ac:dyDescent="0.25">
      <c r="K2364" s="114"/>
    </row>
    <row r="2365" spans="11:11" x14ac:dyDescent="0.25">
      <c r="K2365" s="114"/>
    </row>
    <row r="2366" spans="11:11" x14ac:dyDescent="0.25">
      <c r="K2366" s="114"/>
    </row>
    <row r="2367" spans="11:11" x14ac:dyDescent="0.25">
      <c r="K2367" s="114"/>
    </row>
    <row r="2368" spans="11:11" x14ac:dyDescent="0.25">
      <c r="K2368" s="114"/>
    </row>
    <row r="2369" spans="11:11" x14ac:dyDescent="0.25">
      <c r="K2369" s="114"/>
    </row>
    <row r="2370" spans="11:11" x14ac:dyDescent="0.25">
      <c r="K2370" s="114"/>
    </row>
    <row r="2371" spans="11:11" x14ac:dyDescent="0.25">
      <c r="K2371" s="114"/>
    </row>
    <row r="2372" spans="11:11" x14ac:dyDescent="0.25">
      <c r="K2372" s="114"/>
    </row>
    <row r="2373" spans="11:11" x14ac:dyDescent="0.25">
      <c r="K2373" s="114"/>
    </row>
    <row r="2374" spans="11:11" x14ac:dyDescent="0.25">
      <c r="K2374" s="114"/>
    </row>
    <row r="2375" spans="11:11" x14ac:dyDescent="0.25">
      <c r="K2375" s="114"/>
    </row>
    <row r="2376" spans="11:11" x14ac:dyDescent="0.25">
      <c r="K2376" s="114"/>
    </row>
    <row r="2377" spans="11:11" x14ac:dyDescent="0.25">
      <c r="K2377" s="114"/>
    </row>
    <row r="2378" spans="11:11" x14ac:dyDescent="0.25">
      <c r="K2378" s="114"/>
    </row>
    <row r="2379" spans="11:11" x14ac:dyDescent="0.25">
      <c r="K2379" s="114"/>
    </row>
    <row r="2380" spans="11:11" x14ac:dyDescent="0.25">
      <c r="K2380" s="114"/>
    </row>
    <row r="2381" spans="11:11" x14ac:dyDescent="0.25">
      <c r="K2381" s="114"/>
    </row>
    <row r="2382" spans="11:11" x14ac:dyDescent="0.25">
      <c r="K2382" s="114"/>
    </row>
    <row r="2383" spans="11:11" x14ac:dyDescent="0.25">
      <c r="K2383" s="114"/>
    </row>
    <row r="2384" spans="11:11" x14ac:dyDescent="0.25">
      <c r="K2384" s="114"/>
    </row>
    <row r="2385" spans="11:11" x14ac:dyDescent="0.25">
      <c r="K2385" s="114"/>
    </row>
    <row r="2386" spans="11:11" x14ac:dyDescent="0.25">
      <c r="K2386" s="114"/>
    </row>
    <row r="2387" spans="11:11" x14ac:dyDescent="0.25">
      <c r="K2387" s="114"/>
    </row>
    <row r="2388" spans="11:11" x14ac:dyDescent="0.25">
      <c r="K2388" s="114"/>
    </row>
    <row r="2389" spans="11:11" x14ac:dyDescent="0.25">
      <c r="K2389" s="114"/>
    </row>
    <row r="2390" spans="11:11" x14ac:dyDescent="0.25">
      <c r="K2390" s="114"/>
    </row>
    <row r="2391" spans="11:11" x14ac:dyDescent="0.25">
      <c r="K2391" s="114"/>
    </row>
    <row r="2392" spans="11:11" x14ac:dyDescent="0.25">
      <c r="K2392" s="114"/>
    </row>
    <row r="2393" spans="11:11" x14ac:dyDescent="0.25">
      <c r="K2393" s="114"/>
    </row>
    <row r="2394" spans="11:11" x14ac:dyDescent="0.25">
      <c r="K2394" s="114"/>
    </row>
    <row r="2395" spans="11:11" x14ac:dyDescent="0.25">
      <c r="K2395" s="114"/>
    </row>
    <row r="2396" spans="11:11" x14ac:dyDescent="0.25">
      <c r="K2396" s="114"/>
    </row>
    <row r="2397" spans="11:11" x14ac:dyDescent="0.25">
      <c r="K2397" s="114"/>
    </row>
    <row r="2398" spans="11:11" x14ac:dyDescent="0.25">
      <c r="K2398" s="114"/>
    </row>
    <row r="2399" spans="11:11" x14ac:dyDescent="0.25">
      <c r="K2399" s="114"/>
    </row>
    <row r="2400" spans="11:11" x14ac:dyDescent="0.25">
      <c r="K2400" s="114"/>
    </row>
    <row r="2401" spans="11:11" x14ac:dyDescent="0.25">
      <c r="K2401" s="114"/>
    </row>
    <row r="2402" spans="11:11" x14ac:dyDescent="0.25">
      <c r="K2402" s="114"/>
    </row>
    <row r="2403" spans="11:11" x14ac:dyDescent="0.25">
      <c r="K2403" s="114"/>
    </row>
    <row r="2404" spans="11:11" x14ac:dyDescent="0.25">
      <c r="K2404" s="114"/>
    </row>
    <row r="2405" spans="11:11" x14ac:dyDescent="0.25">
      <c r="K2405" s="114"/>
    </row>
    <row r="2406" spans="11:11" x14ac:dyDescent="0.25">
      <c r="K2406" s="114"/>
    </row>
    <row r="2407" spans="11:11" x14ac:dyDescent="0.25">
      <c r="K2407" s="114"/>
    </row>
    <row r="2408" spans="11:11" x14ac:dyDescent="0.25">
      <c r="K2408" s="114"/>
    </row>
    <row r="2409" spans="11:11" x14ac:dyDescent="0.25">
      <c r="K2409" s="114"/>
    </row>
    <row r="2410" spans="11:11" x14ac:dyDescent="0.25">
      <c r="K2410" s="114"/>
    </row>
    <row r="2411" spans="11:11" x14ac:dyDescent="0.25">
      <c r="K2411" s="114"/>
    </row>
    <row r="2412" spans="11:11" x14ac:dyDescent="0.25">
      <c r="K2412" s="114"/>
    </row>
    <row r="2413" spans="11:11" x14ac:dyDescent="0.25">
      <c r="K2413" s="114"/>
    </row>
    <row r="2414" spans="11:11" x14ac:dyDescent="0.25">
      <c r="K2414" s="114"/>
    </row>
    <row r="2415" spans="11:11" x14ac:dyDescent="0.25">
      <c r="K2415" s="114"/>
    </row>
    <row r="2416" spans="11:11" x14ac:dyDescent="0.25">
      <c r="K2416" s="114"/>
    </row>
    <row r="2417" spans="11:11" x14ac:dyDescent="0.25">
      <c r="K2417" s="114"/>
    </row>
    <row r="2418" spans="11:11" x14ac:dyDescent="0.25">
      <c r="K2418" s="114"/>
    </row>
    <row r="2419" spans="11:11" x14ac:dyDescent="0.25">
      <c r="K2419" s="114"/>
    </row>
    <row r="2420" spans="11:11" x14ac:dyDescent="0.25">
      <c r="K2420" s="114"/>
    </row>
    <row r="2421" spans="11:11" x14ac:dyDescent="0.25">
      <c r="K2421" s="114"/>
    </row>
    <row r="2422" spans="11:11" x14ac:dyDescent="0.25">
      <c r="K2422" s="114"/>
    </row>
    <row r="2423" spans="11:11" x14ac:dyDescent="0.25">
      <c r="K2423" s="114"/>
    </row>
    <row r="2424" spans="11:11" x14ac:dyDescent="0.25">
      <c r="K2424" s="114"/>
    </row>
    <row r="2425" spans="11:11" x14ac:dyDescent="0.25">
      <c r="K2425" s="114"/>
    </row>
    <row r="2426" spans="11:11" x14ac:dyDescent="0.25">
      <c r="K2426" s="114"/>
    </row>
    <row r="2427" spans="11:11" x14ac:dyDescent="0.25">
      <c r="K2427" s="114"/>
    </row>
    <row r="2428" spans="11:11" x14ac:dyDescent="0.25">
      <c r="K2428" s="114"/>
    </row>
    <row r="2429" spans="11:11" x14ac:dyDescent="0.25">
      <c r="K2429" s="114"/>
    </row>
    <row r="2430" spans="11:11" x14ac:dyDescent="0.25">
      <c r="K2430" s="114"/>
    </row>
    <row r="2431" spans="11:11" x14ac:dyDescent="0.25">
      <c r="K2431" s="114"/>
    </row>
    <row r="2432" spans="11:11" x14ac:dyDescent="0.25">
      <c r="K2432" s="114"/>
    </row>
    <row r="2433" spans="11:11" x14ac:dyDescent="0.25">
      <c r="K2433" s="114"/>
    </row>
    <row r="2434" spans="11:11" x14ac:dyDescent="0.25">
      <c r="K2434" s="114"/>
    </row>
    <row r="2435" spans="11:11" x14ac:dyDescent="0.25">
      <c r="K2435" s="114"/>
    </row>
    <row r="2436" spans="11:11" x14ac:dyDescent="0.25">
      <c r="K2436" s="114"/>
    </row>
    <row r="2437" spans="11:11" x14ac:dyDescent="0.25">
      <c r="K2437" s="114"/>
    </row>
    <row r="2438" spans="11:11" x14ac:dyDescent="0.25">
      <c r="K2438" s="114"/>
    </row>
    <row r="2439" spans="11:11" x14ac:dyDescent="0.25">
      <c r="K2439" s="114"/>
    </row>
    <row r="2440" spans="11:11" x14ac:dyDescent="0.25">
      <c r="K2440" s="114"/>
    </row>
    <row r="2441" spans="11:11" x14ac:dyDescent="0.25">
      <c r="K2441" s="114"/>
    </row>
    <row r="2442" spans="11:11" x14ac:dyDescent="0.25">
      <c r="K2442" s="114"/>
    </row>
    <row r="2443" spans="11:11" x14ac:dyDescent="0.25">
      <c r="K2443" s="114"/>
    </row>
    <row r="2444" spans="11:11" x14ac:dyDescent="0.25">
      <c r="K2444" s="114"/>
    </row>
    <row r="2445" spans="11:11" x14ac:dyDescent="0.25">
      <c r="K2445" s="114"/>
    </row>
    <row r="2446" spans="11:11" x14ac:dyDescent="0.25">
      <c r="K2446" s="114"/>
    </row>
    <row r="2447" spans="11:11" x14ac:dyDescent="0.25">
      <c r="K2447" s="114"/>
    </row>
    <row r="2448" spans="11:11" x14ac:dyDescent="0.25">
      <c r="K2448" s="114"/>
    </row>
    <row r="2449" spans="11:11" x14ac:dyDescent="0.25">
      <c r="K2449" s="114"/>
    </row>
    <row r="2450" spans="11:11" x14ac:dyDescent="0.25">
      <c r="K2450" s="114"/>
    </row>
    <row r="2451" spans="11:11" x14ac:dyDescent="0.25">
      <c r="K2451" s="114"/>
    </row>
    <row r="2452" spans="11:11" x14ac:dyDescent="0.25">
      <c r="K2452" s="114"/>
    </row>
    <row r="2453" spans="11:11" x14ac:dyDescent="0.25">
      <c r="K2453" s="114"/>
    </row>
    <row r="2454" spans="11:11" x14ac:dyDescent="0.25">
      <c r="K2454" s="114"/>
    </row>
    <row r="2455" spans="11:11" x14ac:dyDescent="0.25">
      <c r="K2455" s="114"/>
    </row>
    <row r="2456" spans="11:11" x14ac:dyDescent="0.25">
      <c r="K2456" s="114"/>
    </row>
    <row r="2457" spans="11:11" x14ac:dyDescent="0.25">
      <c r="K2457" s="114"/>
    </row>
    <row r="2458" spans="11:11" x14ac:dyDescent="0.25">
      <c r="K2458" s="114"/>
    </row>
    <row r="2459" spans="11:11" x14ac:dyDescent="0.25">
      <c r="K2459" s="114"/>
    </row>
    <row r="2460" spans="11:11" x14ac:dyDescent="0.25">
      <c r="K2460" s="114"/>
    </row>
    <row r="2461" spans="11:11" x14ac:dyDescent="0.25">
      <c r="K2461" s="114"/>
    </row>
    <row r="2462" spans="11:11" x14ac:dyDescent="0.25">
      <c r="K2462" s="114"/>
    </row>
    <row r="2463" spans="11:11" x14ac:dyDescent="0.25">
      <c r="K2463" s="114"/>
    </row>
    <row r="2464" spans="11:11" x14ac:dyDescent="0.25">
      <c r="K2464" s="114"/>
    </row>
    <row r="2465" spans="11:11" x14ac:dyDescent="0.25">
      <c r="K2465" s="114"/>
    </row>
    <row r="2466" spans="11:11" x14ac:dyDescent="0.25">
      <c r="K2466" s="114"/>
    </row>
    <row r="2467" spans="11:11" x14ac:dyDescent="0.25">
      <c r="K2467" s="114"/>
    </row>
    <row r="2468" spans="11:11" x14ac:dyDescent="0.25">
      <c r="K2468" s="114"/>
    </row>
    <row r="2469" spans="11:11" x14ac:dyDescent="0.25">
      <c r="K2469" s="114"/>
    </row>
    <row r="2470" spans="11:11" x14ac:dyDescent="0.25">
      <c r="K2470" s="114"/>
    </row>
    <row r="2471" spans="11:11" x14ac:dyDescent="0.25">
      <c r="K2471" s="114"/>
    </row>
    <row r="2472" spans="11:11" x14ac:dyDescent="0.25">
      <c r="K2472" s="114"/>
    </row>
    <row r="2473" spans="11:11" x14ac:dyDescent="0.25">
      <c r="K2473" s="114"/>
    </row>
    <row r="2474" spans="11:11" x14ac:dyDescent="0.25">
      <c r="K2474" s="114"/>
    </row>
    <row r="2475" spans="11:11" x14ac:dyDescent="0.25">
      <c r="K2475" s="114"/>
    </row>
    <row r="2476" spans="11:11" x14ac:dyDescent="0.25">
      <c r="K2476" s="114"/>
    </row>
    <row r="2477" spans="11:11" x14ac:dyDescent="0.25">
      <c r="K2477" s="114"/>
    </row>
    <row r="2478" spans="11:11" x14ac:dyDescent="0.25">
      <c r="K2478" s="114"/>
    </row>
    <row r="2479" spans="11:11" x14ac:dyDescent="0.25">
      <c r="K2479" s="114"/>
    </row>
    <row r="2480" spans="11:11" x14ac:dyDescent="0.25">
      <c r="K2480" s="114"/>
    </row>
    <row r="2481" spans="11:11" x14ac:dyDescent="0.25">
      <c r="K2481" s="114"/>
    </row>
    <row r="2482" spans="11:11" x14ac:dyDescent="0.25">
      <c r="K2482" s="114"/>
    </row>
    <row r="2483" spans="11:11" x14ac:dyDescent="0.25">
      <c r="K2483" s="114"/>
    </row>
    <row r="2484" spans="11:11" x14ac:dyDescent="0.25">
      <c r="K2484" s="114"/>
    </row>
    <row r="2485" spans="11:11" x14ac:dyDescent="0.25">
      <c r="K2485" s="114"/>
    </row>
    <row r="2486" spans="11:11" x14ac:dyDescent="0.25">
      <c r="K2486" s="114"/>
    </row>
    <row r="2487" spans="11:11" x14ac:dyDescent="0.25">
      <c r="K2487" s="114"/>
    </row>
    <row r="2488" spans="11:11" x14ac:dyDescent="0.25">
      <c r="K2488" s="114"/>
    </row>
    <row r="2489" spans="11:11" x14ac:dyDescent="0.25">
      <c r="K2489" s="114"/>
    </row>
    <row r="2490" spans="11:11" x14ac:dyDescent="0.25">
      <c r="K2490" s="114"/>
    </row>
    <row r="2491" spans="11:11" x14ac:dyDescent="0.25">
      <c r="K2491" s="114"/>
    </row>
    <row r="2492" spans="11:11" x14ac:dyDescent="0.25">
      <c r="K2492" s="114"/>
    </row>
    <row r="2493" spans="11:11" x14ac:dyDescent="0.25">
      <c r="K2493" s="114"/>
    </row>
    <row r="2494" spans="11:11" x14ac:dyDescent="0.25">
      <c r="K2494" s="114"/>
    </row>
    <row r="2495" spans="11:11" x14ac:dyDescent="0.25">
      <c r="K2495" s="114"/>
    </row>
    <row r="2496" spans="11:11" x14ac:dyDescent="0.25">
      <c r="K2496" s="114"/>
    </row>
    <row r="2497" spans="11:11" x14ac:dyDescent="0.25">
      <c r="K2497" s="114"/>
    </row>
    <row r="2498" spans="11:11" x14ac:dyDescent="0.25">
      <c r="K2498" s="114"/>
    </row>
    <row r="2499" spans="11:11" x14ac:dyDescent="0.25">
      <c r="K2499" s="114"/>
    </row>
    <row r="2500" spans="11:11" x14ac:dyDescent="0.25">
      <c r="K2500" s="114"/>
    </row>
    <row r="2501" spans="11:11" x14ac:dyDescent="0.25">
      <c r="K2501" s="114"/>
    </row>
    <row r="2502" spans="11:11" x14ac:dyDescent="0.25">
      <c r="K2502" s="114"/>
    </row>
    <row r="2503" spans="11:11" x14ac:dyDescent="0.25">
      <c r="K2503" s="114"/>
    </row>
    <row r="2504" spans="11:11" x14ac:dyDescent="0.25">
      <c r="K2504" s="114"/>
    </row>
    <row r="2505" spans="11:11" x14ac:dyDescent="0.25">
      <c r="K2505" s="114"/>
    </row>
    <row r="2506" spans="11:11" x14ac:dyDescent="0.25">
      <c r="K2506" s="114"/>
    </row>
    <row r="2507" spans="11:11" x14ac:dyDescent="0.25">
      <c r="K2507" s="114"/>
    </row>
    <row r="2508" spans="11:11" x14ac:dyDescent="0.25">
      <c r="K2508" s="114"/>
    </row>
    <row r="2509" spans="11:11" x14ac:dyDescent="0.25">
      <c r="K2509" s="114"/>
    </row>
    <row r="2510" spans="11:11" x14ac:dyDescent="0.25">
      <c r="K2510" s="114"/>
    </row>
    <row r="2511" spans="11:11" x14ac:dyDescent="0.25">
      <c r="K2511" s="114"/>
    </row>
    <row r="2512" spans="11:11" x14ac:dyDescent="0.25">
      <c r="K2512" s="114"/>
    </row>
    <row r="2513" spans="11:11" x14ac:dyDescent="0.25">
      <c r="K2513" s="114"/>
    </row>
    <row r="2514" spans="11:11" x14ac:dyDescent="0.25">
      <c r="K2514" s="114"/>
    </row>
    <row r="2515" spans="11:11" x14ac:dyDescent="0.25">
      <c r="K2515" s="114"/>
    </row>
    <row r="2516" spans="11:11" x14ac:dyDescent="0.25">
      <c r="K2516" s="114"/>
    </row>
    <row r="2517" spans="11:11" x14ac:dyDescent="0.25">
      <c r="K2517" s="114"/>
    </row>
    <row r="2518" spans="11:11" x14ac:dyDescent="0.25">
      <c r="K2518" s="114"/>
    </row>
    <row r="2519" spans="11:11" x14ac:dyDescent="0.25">
      <c r="K2519" s="114"/>
    </row>
    <row r="2520" spans="11:11" x14ac:dyDescent="0.25">
      <c r="K2520" s="114"/>
    </row>
    <row r="2521" spans="11:11" x14ac:dyDescent="0.25">
      <c r="K2521" s="114"/>
    </row>
    <row r="2522" spans="11:11" x14ac:dyDescent="0.25">
      <c r="K2522" s="114"/>
    </row>
    <row r="2523" spans="11:11" x14ac:dyDescent="0.25">
      <c r="K2523" s="114"/>
    </row>
    <row r="2524" spans="11:11" x14ac:dyDescent="0.25">
      <c r="K2524" s="114"/>
    </row>
    <row r="2525" spans="11:11" x14ac:dyDescent="0.25">
      <c r="K2525" s="114"/>
    </row>
    <row r="2526" spans="11:11" x14ac:dyDescent="0.25">
      <c r="K2526" s="114"/>
    </row>
    <row r="2527" spans="11:11" x14ac:dyDescent="0.25">
      <c r="K2527" s="114"/>
    </row>
    <row r="2528" spans="11:11" x14ac:dyDescent="0.25">
      <c r="K2528" s="114"/>
    </row>
    <row r="2529" spans="11:11" x14ac:dyDescent="0.25">
      <c r="K2529" s="114"/>
    </row>
    <row r="2530" spans="11:11" x14ac:dyDescent="0.25">
      <c r="K2530" s="114"/>
    </row>
    <row r="2531" spans="11:11" x14ac:dyDescent="0.25">
      <c r="K2531" s="114"/>
    </row>
    <row r="2532" spans="11:11" x14ac:dyDescent="0.25">
      <c r="K2532" s="114"/>
    </row>
    <row r="2533" spans="11:11" x14ac:dyDescent="0.25">
      <c r="K2533" s="114"/>
    </row>
    <row r="2534" spans="11:11" x14ac:dyDescent="0.25">
      <c r="K2534" s="114"/>
    </row>
    <row r="2535" spans="11:11" x14ac:dyDescent="0.25">
      <c r="K2535" s="114"/>
    </row>
    <row r="2536" spans="11:11" x14ac:dyDescent="0.25">
      <c r="K2536" s="114"/>
    </row>
    <row r="2537" spans="11:11" x14ac:dyDescent="0.25">
      <c r="K2537" s="114"/>
    </row>
    <row r="2538" spans="11:11" x14ac:dyDescent="0.25">
      <c r="K2538" s="114"/>
    </row>
    <row r="2539" spans="11:11" x14ac:dyDescent="0.25">
      <c r="K2539" s="114"/>
    </row>
    <row r="2540" spans="11:11" x14ac:dyDescent="0.25">
      <c r="K2540" s="114"/>
    </row>
    <row r="2541" spans="11:11" x14ac:dyDescent="0.25">
      <c r="K2541" s="114"/>
    </row>
    <row r="2542" spans="11:11" x14ac:dyDescent="0.25">
      <c r="K2542" s="114"/>
    </row>
    <row r="2543" spans="11:11" x14ac:dyDescent="0.25">
      <c r="K2543" s="114"/>
    </row>
    <row r="2544" spans="11:11" x14ac:dyDescent="0.25">
      <c r="K2544" s="114"/>
    </row>
    <row r="2545" spans="11:11" x14ac:dyDescent="0.25">
      <c r="K2545" s="114"/>
    </row>
    <row r="2546" spans="11:11" x14ac:dyDescent="0.25">
      <c r="K2546" s="114"/>
    </row>
    <row r="2547" spans="11:11" x14ac:dyDescent="0.25">
      <c r="K2547" s="114"/>
    </row>
    <row r="2548" spans="11:11" x14ac:dyDescent="0.25">
      <c r="K2548" s="114"/>
    </row>
    <row r="2549" spans="11:11" x14ac:dyDescent="0.25">
      <c r="K2549" s="114"/>
    </row>
    <row r="2550" spans="11:11" x14ac:dyDescent="0.25">
      <c r="K2550" s="114"/>
    </row>
    <row r="2551" spans="11:11" x14ac:dyDescent="0.25">
      <c r="K2551" s="114"/>
    </row>
    <row r="2552" spans="11:11" x14ac:dyDescent="0.25">
      <c r="K2552" s="114"/>
    </row>
    <row r="2553" spans="11:11" x14ac:dyDescent="0.25">
      <c r="K2553" s="114"/>
    </row>
    <row r="2554" spans="11:11" x14ac:dyDescent="0.25">
      <c r="K2554" s="114"/>
    </row>
    <row r="2555" spans="11:11" x14ac:dyDescent="0.25">
      <c r="K2555" s="114"/>
    </row>
    <row r="2556" spans="11:11" x14ac:dyDescent="0.25">
      <c r="K2556" s="114"/>
    </row>
    <row r="2557" spans="11:11" x14ac:dyDescent="0.25">
      <c r="K2557" s="114"/>
    </row>
    <row r="2558" spans="11:11" x14ac:dyDescent="0.25">
      <c r="K2558" s="114"/>
    </row>
    <row r="2559" spans="11:11" x14ac:dyDescent="0.25">
      <c r="K2559" s="114"/>
    </row>
    <row r="2560" spans="11:11" x14ac:dyDescent="0.25">
      <c r="K2560" s="114"/>
    </row>
    <row r="2561" spans="11:11" x14ac:dyDescent="0.25">
      <c r="K2561" s="114"/>
    </row>
    <row r="2562" spans="11:11" x14ac:dyDescent="0.25">
      <c r="K2562" s="114"/>
    </row>
    <row r="2563" spans="11:11" x14ac:dyDescent="0.25">
      <c r="K2563" s="114"/>
    </row>
    <row r="2564" spans="11:11" x14ac:dyDescent="0.25">
      <c r="K2564" s="114"/>
    </row>
    <row r="2565" spans="11:11" x14ac:dyDescent="0.25">
      <c r="K2565" s="114"/>
    </row>
    <row r="2566" spans="11:11" x14ac:dyDescent="0.25">
      <c r="K2566" s="114"/>
    </row>
    <row r="2567" spans="11:11" x14ac:dyDescent="0.25">
      <c r="K2567" s="114"/>
    </row>
    <row r="2568" spans="11:11" x14ac:dyDescent="0.25">
      <c r="K2568" s="114"/>
    </row>
    <row r="2569" spans="11:11" x14ac:dyDescent="0.25">
      <c r="K2569" s="114"/>
    </row>
    <row r="2570" spans="11:11" x14ac:dyDescent="0.25">
      <c r="K2570" s="114"/>
    </row>
    <row r="2571" spans="11:11" x14ac:dyDescent="0.25">
      <c r="K2571" s="114"/>
    </row>
    <row r="2572" spans="11:11" x14ac:dyDescent="0.25">
      <c r="K2572" s="114"/>
    </row>
    <row r="2573" spans="11:11" x14ac:dyDescent="0.25">
      <c r="K2573" s="114"/>
    </row>
    <row r="2574" spans="11:11" x14ac:dyDescent="0.25">
      <c r="K2574" s="114"/>
    </row>
    <row r="2575" spans="11:11" x14ac:dyDescent="0.25">
      <c r="K2575" s="114"/>
    </row>
    <row r="2576" spans="11:11" x14ac:dyDescent="0.25">
      <c r="K2576" s="114"/>
    </row>
    <row r="2577" spans="11:11" x14ac:dyDescent="0.25">
      <c r="K2577" s="114"/>
    </row>
    <row r="2578" spans="11:11" x14ac:dyDescent="0.25">
      <c r="K2578" s="114"/>
    </row>
    <row r="2579" spans="11:11" x14ac:dyDescent="0.25">
      <c r="K2579" s="114"/>
    </row>
    <row r="2580" spans="11:11" x14ac:dyDescent="0.25">
      <c r="K2580" s="114"/>
    </row>
    <row r="2581" spans="11:11" x14ac:dyDescent="0.25">
      <c r="K2581" s="114"/>
    </row>
    <row r="2582" spans="11:11" x14ac:dyDescent="0.25">
      <c r="K2582" s="114"/>
    </row>
    <row r="2583" spans="11:11" x14ac:dyDescent="0.25">
      <c r="K2583" s="114"/>
    </row>
    <row r="2584" spans="11:11" x14ac:dyDescent="0.25">
      <c r="K2584" s="114"/>
    </row>
    <row r="2585" spans="11:11" x14ac:dyDescent="0.25">
      <c r="K2585" s="114"/>
    </row>
    <row r="2586" spans="11:11" x14ac:dyDescent="0.25">
      <c r="K2586" s="114"/>
    </row>
    <row r="2587" spans="11:11" x14ac:dyDescent="0.25">
      <c r="K2587" s="114"/>
    </row>
    <row r="2588" spans="11:11" x14ac:dyDescent="0.25">
      <c r="K2588" s="114"/>
    </row>
    <row r="2589" spans="11:11" x14ac:dyDescent="0.25">
      <c r="K2589" s="114"/>
    </row>
    <row r="2590" spans="11:11" x14ac:dyDescent="0.25">
      <c r="K2590" s="114"/>
    </row>
    <row r="2591" spans="11:11" x14ac:dyDescent="0.25">
      <c r="K2591" s="114"/>
    </row>
    <row r="2592" spans="11:11" x14ac:dyDescent="0.25">
      <c r="K2592" s="114"/>
    </row>
    <row r="2593" spans="11:11" x14ac:dyDescent="0.25">
      <c r="K2593" s="114"/>
    </row>
    <row r="2594" spans="11:11" x14ac:dyDescent="0.25">
      <c r="K2594" s="114"/>
    </row>
    <row r="2595" spans="11:11" x14ac:dyDescent="0.25">
      <c r="K2595" s="114"/>
    </row>
    <row r="2596" spans="11:11" x14ac:dyDescent="0.25">
      <c r="K2596" s="114"/>
    </row>
    <row r="2597" spans="11:11" x14ac:dyDescent="0.25">
      <c r="K2597" s="114"/>
    </row>
    <row r="2598" spans="11:11" x14ac:dyDescent="0.25">
      <c r="K2598" s="114"/>
    </row>
    <row r="2599" spans="11:11" x14ac:dyDescent="0.25">
      <c r="K2599" s="114"/>
    </row>
    <row r="2600" spans="11:11" x14ac:dyDescent="0.25">
      <c r="K2600" s="114"/>
    </row>
    <row r="2601" spans="11:11" x14ac:dyDescent="0.25">
      <c r="K2601" s="114"/>
    </row>
    <row r="2602" spans="11:11" x14ac:dyDescent="0.25">
      <c r="K2602" s="114"/>
    </row>
    <row r="2603" spans="11:11" x14ac:dyDescent="0.25">
      <c r="K2603" s="114"/>
    </row>
    <row r="2604" spans="11:11" x14ac:dyDescent="0.25">
      <c r="K2604" s="114"/>
    </row>
    <row r="2605" spans="11:11" x14ac:dyDescent="0.25">
      <c r="K2605" s="114"/>
    </row>
    <row r="2606" spans="11:11" x14ac:dyDescent="0.25">
      <c r="K2606" s="114"/>
    </row>
    <row r="2607" spans="11:11" x14ac:dyDescent="0.25">
      <c r="K2607" s="114"/>
    </row>
    <row r="2608" spans="11:11" x14ac:dyDescent="0.25">
      <c r="K2608" s="114"/>
    </row>
    <row r="2609" spans="11:11" x14ac:dyDescent="0.25">
      <c r="K2609" s="114"/>
    </row>
    <row r="2610" spans="11:11" x14ac:dyDescent="0.25">
      <c r="K2610" s="114"/>
    </row>
    <row r="2611" spans="11:11" x14ac:dyDescent="0.25">
      <c r="K2611" s="114"/>
    </row>
    <row r="2612" spans="11:11" x14ac:dyDescent="0.25">
      <c r="K2612" s="114"/>
    </row>
    <row r="2613" spans="11:11" x14ac:dyDescent="0.25">
      <c r="K2613" s="114"/>
    </row>
    <row r="2614" spans="11:11" x14ac:dyDescent="0.25">
      <c r="K2614" s="114"/>
    </row>
    <row r="2615" spans="11:11" x14ac:dyDescent="0.25">
      <c r="K2615" s="114"/>
    </row>
    <row r="2616" spans="11:11" x14ac:dyDescent="0.25">
      <c r="K2616" s="114"/>
    </row>
    <row r="2617" spans="11:11" x14ac:dyDescent="0.25">
      <c r="K2617" s="114"/>
    </row>
    <row r="2618" spans="11:11" x14ac:dyDescent="0.25">
      <c r="K2618" s="114"/>
    </row>
    <row r="2619" spans="11:11" x14ac:dyDescent="0.25">
      <c r="K2619" s="114"/>
    </row>
    <row r="2620" spans="11:11" x14ac:dyDescent="0.25">
      <c r="K2620" s="114"/>
    </row>
    <row r="2621" spans="11:11" x14ac:dyDescent="0.25">
      <c r="K2621" s="114"/>
    </row>
    <row r="2622" spans="11:11" x14ac:dyDescent="0.25">
      <c r="K2622" s="114"/>
    </row>
    <row r="2623" spans="11:11" x14ac:dyDescent="0.25">
      <c r="K2623" s="114"/>
    </row>
    <row r="2624" spans="11:11" x14ac:dyDescent="0.25">
      <c r="K2624" s="114"/>
    </row>
    <row r="2625" spans="11:11" x14ac:dyDescent="0.25">
      <c r="K2625" s="114"/>
    </row>
    <row r="2626" spans="11:11" x14ac:dyDescent="0.25">
      <c r="K2626" s="114"/>
    </row>
    <row r="2627" spans="11:11" x14ac:dyDescent="0.25">
      <c r="K2627" s="114"/>
    </row>
    <row r="2628" spans="11:11" x14ac:dyDescent="0.25">
      <c r="K2628" s="114"/>
    </row>
    <row r="2629" spans="11:11" x14ac:dyDescent="0.25">
      <c r="K2629" s="114"/>
    </row>
    <row r="2630" spans="11:11" x14ac:dyDescent="0.25">
      <c r="K2630" s="114"/>
    </row>
    <row r="2631" spans="11:11" x14ac:dyDescent="0.25">
      <c r="K2631" s="114"/>
    </row>
    <row r="2632" spans="11:11" x14ac:dyDescent="0.25">
      <c r="K2632" s="114"/>
    </row>
    <row r="2633" spans="11:11" x14ac:dyDescent="0.25">
      <c r="K2633" s="114"/>
    </row>
    <row r="2634" spans="11:11" x14ac:dyDescent="0.25">
      <c r="K2634" s="114"/>
    </row>
    <row r="2635" spans="11:11" x14ac:dyDescent="0.25">
      <c r="K2635" s="114"/>
    </row>
    <row r="2636" spans="11:11" x14ac:dyDescent="0.25">
      <c r="K2636" s="114"/>
    </row>
    <row r="2637" spans="11:11" x14ac:dyDescent="0.25">
      <c r="K2637" s="114"/>
    </row>
    <row r="2638" spans="11:11" x14ac:dyDescent="0.25">
      <c r="K2638" s="114"/>
    </row>
    <row r="2639" spans="11:11" x14ac:dyDescent="0.25">
      <c r="K2639" s="114"/>
    </row>
    <row r="2640" spans="11:11" x14ac:dyDescent="0.25">
      <c r="K2640" s="114"/>
    </row>
    <row r="2641" spans="11:11" x14ac:dyDescent="0.25">
      <c r="K2641" s="114"/>
    </row>
    <row r="2642" spans="11:11" x14ac:dyDescent="0.25">
      <c r="K2642" s="114"/>
    </row>
    <row r="2643" spans="11:11" x14ac:dyDescent="0.25">
      <c r="K2643" s="114"/>
    </row>
    <row r="2644" spans="11:11" x14ac:dyDescent="0.25">
      <c r="K2644" s="114"/>
    </row>
    <row r="2645" spans="11:11" x14ac:dyDescent="0.25">
      <c r="K2645" s="114"/>
    </row>
    <row r="2646" spans="11:11" x14ac:dyDescent="0.25">
      <c r="K2646" s="114"/>
    </row>
    <row r="2647" spans="11:11" x14ac:dyDescent="0.25">
      <c r="K2647" s="114"/>
    </row>
    <row r="2648" spans="11:11" x14ac:dyDescent="0.25">
      <c r="K2648" s="114"/>
    </row>
    <row r="2649" spans="11:11" x14ac:dyDescent="0.25">
      <c r="K2649" s="114"/>
    </row>
    <row r="2650" spans="11:11" x14ac:dyDescent="0.25">
      <c r="K2650" s="114"/>
    </row>
    <row r="2651" spans="11:11" x14ac:dyDescent="0.25">
      <c r="K2651" s="114"/>
    </row>
    <row r="2652" spans="11:11" x14ac:dyDescent="0.25">
      <c r="K2652" s="114"/>
    </row>
    <row r="2653" spans="11:11" x14ac:dyDescent="0.25">
      <c r="K2653" s="114"/>
    </row>
    <row r="2654" spans="11:11" x14ac:dyDescent="0.25">
      <c r="K2654" s="114"/>
    </row>
    <row r="2655" spans="11:11" x14ac:dyDescent="0.25">
      <c r="K2655" s="114"/>
    </row>
    <row r="2656" spans="11:11" x14ac:dyDescent="0.25">
      <c r="K2656" s="114"/>
    </row>
    <row r="2657" spans="11:11" x14ac:dyDescent="0.25">
      <c r="K2657" s="114"/>
    </row>
    <row r="2658" spans="11:11" x14ac:dyDescent="0.25">
      <c r="K2658" s="114"/>
    </row>
    <row r="2659" spans="11:11" x14ac:dyDescent="0.25">
      <c r="K2659" s="114"/>
    </row>
    <row r="2660" spans="11:11" x14ac:dyDescent="0.25">
      <c r="K2660" s="114"/>
    </row>
    <row r="2661" spans="11:11" x14ac:dyDescent="0.25">
      <c r="K2661" s="114"/>
    </row>
    <row r="2662" spans="11:11" x14ac:dyDescent="0.25">
      <c r="K2662" s="114"/>
    </row>
    <row r="2663" spans="11:11" x14ac:dyDescent="0.25">
      <c r="K2663" s="114"/>
    </row>
    <row r="2664" spans="11:11" x14ac:dyDescent="0.25">
      <c r="K2664" s="114"/>
    </row>
    <row r="2665" spans="11:11" x14ac:dyDescent="0.25">
      <c r="K2665" s="114"/>
    </row>
    <row r="2666" spans="11:11" x14ac:dyDescent="0.25">
      <c r="K2666" s="114"/>
    </row>
    <row r="2667" spans="11:11" x14ac:dyDescent="0.25">
      <c r="K2667" s="114"/>
    </row>
    <row r="2668" spans="11:11" x14ac:dyDescent="0.25">
      <c r="K2668" s="114"/>
    </row>
    <row r="2669" spans="11:11" x14ac:dyDescent="0.25">
      <c r="K2669" s="114"/>
    </row>
    <row r="2670" spans="11:11" x14ac:dyDescent="0.25">
      <c r="K2670" s="114"/>
    </row>
    <row r="2671" spans="11:11" x14ac:dyDescent="0.25">
      <c r="K2671" s="114"/>
    </row>
    <row r="2672" spans="11:11" x14ac:dyDescent="0.25">
      <c r="K2672" s="114"/>
    </row>
    <row r="2673" spans="11:11" x14ac:dyDescent="0.25">
      <c r="K2673" s="114"/>
    </row>
    <row r="2674" spans="11:11" x14ac:dyDescent="0.25">
      <c r="K2674" s="114"/>
    </row>
    <row r="2675" spans="11:11" x14ac:dyDescent="0.25">
      <c r="K2675" s="114"/>
    </row>
    <row r="2676" spans="11:11" x14ac:dyDescent="0.25">
      <c r="K2676" s="114"/>
    </row>
    <row r="2677" spans="11:11" x14ac:dyDescent="0.25">
      <c r="K2677" s="114"/>
    </row>
    <row r="2678" spans="11:11" x14ac:dyDescent="0.25">
      <c r="K2678" s="114"/>
    </row>
    <row r="2679" spans="11:11" x14ac:dyDescent="0.25">
      <c r="K2679" s="114"/>
    </row>
    <row r="2680" spans="11:11" x14ac:dyDescent="0.25">
      <c r="K2680" s="114"/>
    </row>
    <row r="2681" spans="11:11" x14ac:dyDescent="0.25">
      <c r="K2681" s="114"/>
    </row>
    <row r="2682" spans="11:11" x14ac:dyDescent="0.25">
      <c r="K2682" s="114"/>
    </row>
    <row r="2683" spans="11:11" x14ac:dyDescent="0.25">
      <c r="K2683" s="114"/>
    </row>
    <row r="2684" spans="11:11" x14ac:dyDescent="0.25">
      <c r="K2684" s="114"/>
    </row>
    <row r="2685" spans="11:11" x14ac:dyDescent="0.25">
      <c r="K2685" s="114"/>
    </row>
    <row r="2686" spans="11:11" x14ac:dyDescent="0.25">
      <c r="K2686" s="114"/>
    </row>
    <row r="2687" spans="11:11" x14ac:dyDescent="0.25">
      <c r="K2687" s="114"/>
    </row>
    <row r="2688" spans="11:11" x14ac:dyDescent="0.25">
      <c r="K2688" s="114"/>
    </row>
    <row r="2689" spans="11:11" x14ac:dyDescent="0.25">
      <c r="K2689" s="114"/>
    </row>
    <row r="2690" spans="11:11" x14ac:dyDescent="0.25">
      <c r="K2690" s="114"/>
    </row>
    <row r="2691" spans="11:11" x14ac:dyDescent="0.25">
      <c r="K2691" s="114"/>
    </row>
    <row r="2692" spans="11:11" x14ac:dyDescent="0.25">
      <c r="K2692" s="114"/>
    </row>
    <row r="2693" spans="11:11" x14ac:dyDescent="0.25">
      <c r="K2693" s="114"/>
    </row>
    <row r="2694" spans="11:11" x14ac:dyDescent="0.25">
      <c r="K2694" s="114"/>
    </row>
    <row r="2695" spans="11:11" x14ac:dyDescent="0.25">
      <c r="K2695" s="114"/>
    </row>
    <row r="2696" spans="11:11" x14ac:dyDescent="0.25">
      <c r="K2696" s="114"/>
    </row>
    <row r="2697" spans="11:11" x14ac:dyDescent="0.25">
      <c r="K2697" s="114"/>
    </row>
    <row r="2698" spans="11:11" x14ac:dyDescent="0.25">
      <c r="K2698" s="114"/>
    </row>
    <row r="2699" spans="11:11" x14ac:dyDescent="0.25">
      <c r="K2699" s="114"/>
    </row>
    <row r="2700" spans="11:11" x14ac:dyDescent="0.25">
      <c r="K2700" s="114"/>
    </row>
    <row r="2701" spans="11:11" x14ac:dyDescent="0.25">
      <c r="K2701" s="114"/>
    </row>
    <row r="2702" spans="11:11" x14ac:dyDescent="0.25">
      <c r="K2702" s="114"/>
    </row>
    <row r="2703" spans="11:11" x14ac:dyDescent="0.25">
      <c r="K2703" s="114"/>
    </row>
    <row r="2704" spans="11:11" x14ac:dyDescent="0.25">
      <c r="K2704" s="114"/>
    </row>
    <row r="2705" spans="11:11" x14ac:dyDescent="0.25">
      <c r="K2705" s="114"/>
    </row>
    <row r="2706" spans="11:11" x14ac:dyDescent="0.25">
      <c r="K2706" s="114"/>
    </row>
    <row r="2707" spans="11:11" x14ac:dyDescent="0.25">
      <c r="K2707" s="114"/>
    </row>
    <row r="2708" spans="11:11" x14ac:dyDescent="0.25">
      <c r="K2708" s="114"/>
    </row>
    <row r="2709" spans="11:11" x14ac:dyDescent="0.25">
      <c r="K2709" s="114"/>
    </row>
    <row r="2710" spans="11:11" x14ac:dyDescent="0.25">
      <c r="K2710" s="114"/>
    </row>
    <row r="2711" spans="11:11" x14ac:dyDescent="0.25">
      <c r="K2711" s="114"/>
    </row>
    <row r="2712" spans="11:11" x14ac:dyDescent="0.25">
      <c r="K2712" s="114"/>
    </row>
    <row r="2713" spans="11:11" x14ac:dyDescent="0.25">
      <c r="K2713" s="114"/>
    </row>
    <row r="2714" spans="11:11" x14ac:dyDescent="0.25">
      <c r="K2714" s="114"/>
    </row>
    <row r="2715" spans="11:11" x14ac:dyDescent="0.25">
      <c r="K2715" s="114"/>
    </row>
    <row r="2716" spans="11:11" x14ac:dyDescent="0.25">
      <c r="K2716" s="114"/>
    </row>
    <row r="2717" spans="11:11" x14ac:dyDescent="0.25">
      <c r="K2717" s="114"/>
    </row>
    <row r="2718" spans="11:11" x14ac:dyDescent="0.25">
      <c r="K2718" s="114"/>
    </row>
    <row r="2719" spans="11:11" x14ac:dyDescent="0.25">
      <c r="K2719" s="114"/>
    </row>
    <row r="2720" spans="11:11" x14ac:dyDescent="0.25">
      <c r="K2720" s="114"/>
    </row>
    <row r="2721" spans="11:11" x14ac:dyDescent="0.25">
      <c r="K2721" s="114"/>
    </row>
    <row r="2722" spans="11:11" x14ac:dyDescent="0.25">
      <c r="K2722" s="114"/>
    </row>
    <row r="2723" spans="11:11" x14ac:dyDescent="0.25">
      <c r="K2723" s="114"/>
    </row>
    <row r="2724" spans="11:11" x14ac:dyDescent="0.25">
      <c r="K2724" s="114"/>
    </row>
    <row r="2725" spans="11:11" x14ac:dyDescent="0.25">
      <c r="K2725" s="114"/>
    </row>
    <row r="2726" spans="11:11" x14ac:dyDescent="0.25">
      <c r="K2726" s="114"/>
    </row>
    <row r="2727" spans="11:11" x14ac:dyDescent="0.25">
      <c r="K2727" s="114"/>
    </row>
    <row r="2728" spans="11:11" x14ac:dyDescent="0.25">
      <c r="K2728" s="114"/>
    </row>
    <row r="2729" spans="11:11" x14ac:dyDescent="0.25">
      <c r="K2729" s="114"/>
    </row>
    <row r="2730" spans="11:11" x14ac:dyDescent="0.25">
      <c r="K2730" s="114"/>
    </row>
    <row r="2731" spans="11:11" x14ac:dyDescent="0.25">
      <c r="K2731" s="114"/>
    </row>
    <row r="2732" spans="11:11" x14ac:dyDescent="0.25">
      <c r="K2732" s="114"/>
    </row>
    <row r="2733" spans="11:11" x14ac:dyDescent="0.25">
      <c r="K2733" s="114"/>
    </row>
    <row r="2734" spans="11:11" x14ac:dyDescent="0.25">
      <c r="K2734" s="114"/>
    </row>
    <row r="2735" spans="11:11" x14ac:dyDescent="0.25">
      <c r="K2735" s="114"/>
    </row>
    <row r="2736" spans="11:11" x14ac:dyDescent="0.25">
      <c r="K2736" s="114"/>
    </row>
    <row r="2737" spans="11:11" x14ac:dyDescent="0.25">
      <c r="K2737" s="114"/>
    </row>
    <row r="2738" spans="11:11" x14ac:dyDescent="0.25">
      <c r="K2738" s="114"/>
    </row>
    <row r="2739" spans="11:11" x14ac:dyDescent="0.25">
      <c r="K2739" s="114"/>
    </row>
    <row r="2740" spans="11:11" x14ac:dyDescent="0.25">
      <c r="K2740" s="114"/>
    </row>
    <row r="2741" spans="11:11" x14ac:dyDescent="0.25">
      <c r="K2741" s="114"/>
    </row>
    <row r="2742" spans="11:11" x14ac:dyDescent="0.25">
      <c r="K2742" s="114"/>
    </row>
    <row r="2743" spans="11:11" x14ac:dyDescent="0.25">
      <c r="K2743" s="114"/>
    </row>
    <row r="2744" spans="11:11" x14ac:dyDescent="0.25">
      <c r="K2744" s="114"/>
    </row>
    <row r="2745" spans="11:11" x14ac:dyDescent="0.25">
      <c r="K2745" s="114"/>
    </row>
    <row r="2746" spans="11:11" x14ac:dyDescent="0.25">
      <c r="K2746" s="114"/>
    </row>
    <row r="2747" spans="11:11" x14ac:dyDescent="0.25">
      <c r="K2747" s="114"/>
    </row>
    <row r="2748" spans="11:11" x14ac:dyDescent="0.25">
      <c r="K2748" s="114"/>
    </row>
    <row r="2749" spans="11:11" x14ac:dyDescent="0.25">
      <c r="K2749" s="114"/>
    </row>
    <row r="2750" spans="11:11" x14ac:dyDescent="0.25">
      <c r="K2750" s="114"/>
    </row>
    <row r="2751" spans="11:11" x14ac:dyDescent="0.25">
      <c r="K2751" s="114"/>
    </row>
    <row r="2752" spans="11:11" x14ac:dyDescent="0.25">
      <c r="K2752" s="114"/>
    </row>
    <row r="2753" spans="11:11" x14ac:dyDescent="0.25">
      <c r="K2753" s="114"/>
    </row>
    <row r="2754" spans="11:11" x14ac:dyDescent="0.25">
      <c r="K2754" s="114"/>
    </row>
    <row r="2755" spans="11:11" x14ac:dyDescent="0.25">
      <c r="K2755" s="114"/>
    </row>
    <row r="2756" spans="11:11" x14ac:dyDescent="0.25">
      <c r="K2756" s="114"/>
    </row>
    <row r="2757" spans="11:11" x14ac:dyDescent="0.25">
      <c r="K2757" s="114"/>
    </row>
    <row r="2758" spans="11:11" x14ac:dyDescent="0.25">
      <c r="K2758" s="114"/>
    </row>
    <row r="2759" spans="11:11" x14ac:dyDescent="0.25">
      <c r="K2759" s="114"/>
    </row>
    <row r="2760" spans="11:11" x14ac:dyDescent="0.25">
      <c r="K2760" s="114"/>
    </row>
    <row r="2761" spans="11:11" x14ac:dyDescent="0.25">
      <c r="K2761" s="114"/>
    </row>
    <row r="2762" spans="11:11" x14ac:dyDescent="0.25">
      <c r="K2762" s="114"/>
    </row>
    <row r="2763" spans="11:11" x14ac:dyDescent="0.25">
      <c r="K2763" s="114"/>
    </row>
    <row r="2764" spans="11:11" x14ac:dyDescent="0.25">
      <c r="K2764" s="114"/>
    </row>
    <row r="2765" spans="11:11" x14ac:dyDescent="0.25">
      <c r="K2765" s="114"/>
    </row>
    <row r="2766" spans="11:11" x14ac:dyDescent="0.25">
      <c r="K2766" s="114"/>
    </row>
    <row r="2767" spans="11:11" x14ac:dyDescent="0.25">
      <c r="K2767" s="114"/>
    </row>
    <row r="2768" spans="11:11" x14ac:dyDescent="0.25">
      <c r="K2768" s="114"/>
    </row>
    <row r="2769" spans="11:11" x14ac:dyDescent="0.25">
      <c r="K2769" s="114"/>
    </row>
    <row r="2770" spans="11:11" x14ac:dyDescent="0.25">
      <c r="K2770" s="114"/>
    </row>
    <row r="2771" spans="11:11" x14ac:dyDescent="0.25">
      <c r="K2771" s="114"/>
    </row>
    <row r="2772" spans="11:11" x14ac:dyDescent="0.25">
      <c r="K2772" s="114"/>
    </row>
    <row r="2773" spans="11:11" x14ac:dyDescent="0.25">
      <c r="K2773" s="114"/>
    </row>
    <row r="2774" spans="11:11" x14ac:dyDescent="0.25">
      <c r="K2774" s="114"/>
    </row>
    <row r="2775" spans="11:11" x14ac:dyDescent="0.25">
      <c r="K2775" s="114"/>
    </row>
    <row r="2776" spans="11:11" x14ac:dyDescent="0.25">
      <c r="K2776" s="114"/>
    </row>
    <row r="2777" spans="11:11" x14ac:dyDescent="0.25">
      <c r="K2777" s="114"/>
    </row>
    <row r="2778" spans="11:11" x14ac:dyDescent="0.25">
      <c r="K2778" s="114"/>
    </row>
    <row r="2779" spans="11:11" x14ac:dyDescent="0.25">
      <c r="K2779" s="114"/>
    </row>
    <row r="2780" spans="11:11" x14ac:dyDescent="0.25">
      <c r="K2780" s="114"/>
    </row>
    <row r="2781" spans="11:11" x14ac:dyDescent="0.25">
      <c r="K2781" s="114"/>
    </row>
    <row r="2782" spans="11:11" x14ac:dyDescent="0.25">
      <c r="K2782" s="114"/>
    </row>
    <row r="2783" spans="11:11" x14ac:dyDescent="0.25">
      <c r="K2783" s="114"/>
    </row>
    <row r="2784" spans="11:11" x14ac:dyDescent="0.25">
      <c r="K2784" s="114"/>
    </row>
    <row r="2785" spans="11:11" x14ac:dyDescent="0.25">
      <c r="K2785" s="114"/>
    </row>
    <row r="2786" spans="11:11" x14ac:dyDescent="0.25">
      <c r="K2786" s="114"/>
    </row>
    <row r="2787" spans="11:11" x14ac:dyDescent="0.25">
      <c r="K2787" s="114"/>
    </row>
    <row r="2788" spans="11:11" x14ac:dyDescent="0.25">
      <c r="K2788" s="114"/>
    </row>
    <row r="2789" spans="11:11" x14ac:dyDescent="0.25">
      <c r="K2789" s="114"/>
    </row>
    <row r="2790" spans="11:11" x14ac:dyDescent="0.25">
      <c r="K2790" s="114"/>
    </row>
    <row r="2791" spans="11:11" x14ac:dyDescent="0.25">
      <c r="K2791" s="114"/>
    </row>
    <row r="2792" spans="11:11" x14ac:dyDescent="0.25">
      <c r="K2792" s="114"/>
    </row>
    <row r="2793" spans="11:11" x14ac:dyDescent="0.25">
      <c r="K2793" s="114"/>
    </row>
    <row r="2794" spans="11:11" x14ac:dyDescent="0.25">
      <c r="K2794" s="114"/>
    </row>
    <row r="2795" spans="11:11" x14ac:dyDescent="0.25">
      <c r="K2795" s="114"/>
    </row>
    <row r="2796" spans="11:11" x14ac:dyDescent="0.25">
      <c r="K2796" s="114"/>
    </row>
    <row r="2797" spans="11:11" x14ac:dyDescent="0.25">
      <c r="K2797" s="114"/>
    </row>
    <row r="2798" spans="11:11" x14ac:dyDescent="0.25">
      <c r="K2798" s="114"/>
    </row>
    <row r="2799" spans="11:11" x14ac:dyDescent="0.25">
      <c r="K2799" s="114"/>
    </row>
    <row r="2800" spans="11:11" x14ac:dyDescent="0.25">
      <c r="K2800" s="114"/>
    </row>
    <row r="2801" spans="11:11" x14ac:dyDescent="0.25">
      <c r="K2801" s="114"/>
    </row>
    <row r="2802" spans="11:11" x14ac:dyDescent="0.25">
      <c r="K2802" s="114"/>
    </row>
    <row r="2803" spans="11:11" x14ac:dyDescent="0.25">
      <c r="K2803" s="114"/>
    </row>
    <row r="2804" spans="11:11" x14ac:dyDescent="0.25">
      <c r="K2804" s="114"/>
    </row>
    <row r="2805" spans="11:11" x14ac:dyDescent="0.25">
      <c r="K2805" s="114"/>
    </row>
    <row r="2806" spans="11:11" x14ac:dyDescent="0.25">
      <c r="K2806" s="114"/>
    </row>
    <row r="2807" spans="11:11" x14ac:dyDescent="0.25">
      <c r="K2807" s="114"/>
    </row>
    <row r="2808" spans="11:11" x14ac:dyDescent="0.25">
      <c r="K2808" s="114"/>
    </row>
    <row r="2809" spans="11:11" x14ac:dyDescent="0.25">
      <c r="K2809" s="114"/>
    </row>
    <row r="2810" spans="11:11" x14ac:dyDescent="0.25">
      <c r="K2810" s="114"/>
    </row>
    <row r="2811" spans="11:11" x14ac:dyDescent="0.25">
      <c r="K2811" s="114"/>
    </row>
    <row r="2812" spans="11:11" x14ac:dyDescent="0.25">
      <c r="K2812" s="114"/>
    </row>
    <row r="2813" spans="11:11" x14ac:dyDescent="0.25">
      <c r="K2813" s="114"/>
    </row>
    <row r="2814" spans="11:11" x14ac:dyDescent="0.25">
      <c r="K2814" s="114"/>
    </row>
    <row r="2815" spans="11:11" x14ac:dyDescent="0.25">
      <c r="K2815" s="114"/>
    </row>
    <row r="2816" spans="11:11" x14ac:dyDescent="0.25">
      <c r="K2816" s="114"/>
    </row>
    <row r="2817" spans="11:11" x14ac:dyDescent="0.25">
      <c r="K2817" s="114"/>
    </row>
    <row r="2818" spans="11:11" x14ac:dyDescent="0.25">
      <c r="K2818" s="114"/>
    </row>
    <row r="2819" spans="11:11" x14ac:dyDescent="0.25">
      <c r="K2819" s="114"/>
    </row>
    <row r="2820" spans="11:11" x14ac:dyDescent="0.25">
      <c r="K2820" s="114"/>
    </row>
    <row r="2821" spans="11:11" x14ac:dyDescent="0.25">
      <c r="K2821" s="114"/>
    </row>
    <row r="2822" spans="11:11" x14ac:dyDescent="0.25">
      <c r="K2822" s="114"/>
    </row>
    <row r="2823" spans="11:11" x14ac:dyDescent="0.25">
      <c r="K2823" s="114"/>
    </row>
    <row r="2824" spans="11:11" x14ac:dyDescent="0.25">
      <c r="K2824" s="114"/>
    </row>
    <row r="2825" spans="11:11" x14ac:dyDescent="0.25">
      <c r="K2825" s="114"/>
    </row>
    <row r="2826" spans="11:11" x14ac:dyDescent="0.25">
      <c r="K2826" s="114"/>
    </row>
    <row r="2827" spans="11:11" x14ac:dyDescent="0.25">
      <c r="K2827" s="114"/>
    </row>
    <row r="2828" spans="11:11" x14ac:dyDescent="0.25">
      <c r="K2828" s="114"/>
    </row>
    <row r="2829" spans="11:11" x14ac:dyDescent="0.25">
      <c r="K2829" s="114"/>
    </row>
    <row r="2830" spans="11:11" x14ac:dyDescent="0.25">
      <c r="K2830" s="114"/>
    </row>
    <row r="2831" spans="11:11" x14ac:dyDescent="0.25">
      <c r="K2831" s="114"/>
    </row>
    <row r="2832" spans="11:11" x14ac:dyDescent="0.25">
      <c r="K2832" s="114"/>
    </row>
    <row r="2833" spans="11:11" x14ac:dyDescent="0.25">
      <c r="K2833" s="114"/>
    </row>
    <row r="2834" spans="11:11" x14ac:dyDescent="0.25">
      <c r="K2834" s="114"/>
    </row>
    <row r="2835" spans="11:11" x14ac:dyDescent="0.25">
      <c r="K2835" s="114"/>
    </row>
    <row r="2836" spans="11:11" x14ac:dyDescent="0.25">
      <c r="K2836" s="114"/>
    </row>
    <row r="2837" spans="11:11" x14ac:dyDescent="0.25">
      <c r="K2837" s="114"/>
    </row>
    <row r="2838" spans="11:11" x14ac:dyDescent="0.25">
      <c r="K2838" s="114"/>
    </row>
    <row r="2839" spans="11:11" x14ac:dyDescent="0.25">
      <c r="K2839" s="114"/>
    </row>
    <row r="2840" spans="11:11" x14ac:dyDescent="0.25">
      <c r="K2840" s="114"/>
    </row>
    <row r="2841" spans="11:11" x14ac:dyDescent="0.25">
      <c r="K2841" s="114"/>
    </row>
    <row r="2842" spans="11:11" x14ac:dyDescent="0.25">
      <c r="K2842" s="114"/>
    </row>
    <row r="2843" spans="11:11" x14ac:dyDescent="0.25">
      <c r="K2843" s="114"/>
    </row>
    <row r="2844" spans="11:11" x14ac:dyDescent="0.25">
      <c r="K2844" s="114"/>
    </row>
    <row r="2845" spans="11:11" x14ac:dyDescent="0.25">
      <c r="K2845" s="114"/>
    </row>
    <row r="2846" spans="11:11" x14ac:dyDescent="0.25">
      <c r="K2846" s="114"/>
    </row>
    <row r="2847" spans="11:11" x14ac:dyDescent="0.25">
      <c r="K2847" s="114"/>
    </row>
    <row r="2848" spans="11:11" x14ac:dyDescent="0.25">
      <c r="K2848" s="114"/>
    </row>
    <row r="2849" spans="11:11" x14ac:dyDescent="0.25">
      <c r="K2849" s="114"/>
    </row>
    <row r="2850" spans="11:11" x14ac:dyDescent="0.25">
      <c r="K2850" s="114"/>
    </row>
    <row r="2851" spans="11:11" x14ac:dyDescent="0.25">
      <c r="K2851" s="114"/>
    </row>
    <row r="2852" spans="11:11" x14ac:dyDescent="0.25">
      <c r="K2852" s="114"/>
    </row>
    <row r="2853" spans="11:11" x14ac:dyDescent="0.25">
      <c r="K2853" s="114"/>
    </row>
    <row r="2854" spans="11:11" x14ac:dyDescent="0.25">
      <c r="K2854" s="114"/>
    </row>
    <row r="2855" spans="11:11" x14ac:dyDescent="0.25">
      <c r="K2855" s="114"/>
    </row>
    <row r="2856" spans="11:11" x14ac:dyDescent="0.25">
      <c r="K2856" s="114"/>
    </row>
    <row r="2857" spans="11:11" x14ac:dyDescent="0.25">
      <c r="K2857" s="114"/>
    </row>
    <row r="2858" spans="11:11" x14ac:dyDescent="0.25">
      <c r="K2858" s="114"/>
    </row>
    <row r="2859" spans="11:11" x14ac:dyDescent="0.25">
      <c r="K2859" s="114"/>
    </row>
    <row r="2860" spans="11:11" x14ac:dyDescent="0.25">
      <c r="K2860" s="114"/>
    </row>
    <row r="2861" spans="11:11" x14ac:dyDescent="0.25">
      <c r="K2861" s="114"/>
    </row>
    <row r="2862" spans="11:11" x14ac:dyDescent="0.25">
      <c r="K2862" s="114"/>
    </row>
    <row r="2863" spans="11:11" x14ac:dyDescent="0.25">
      <c r="K2863" s="114"/>
    </row>
    <row r="2864" spans="11:11" x14ac:dyDescent="0.25">
      <c r="K2864" s="114"/>
    </row>
    <row r="2865" spans="11:11" x14ac:dyDescent="0.25">
      <c r="K2865" s="114"/>
    </row>
    <row r="2866" spans="11:11" x14ac:dyDescent="0.25">
      <c r="K2866" s="114"/>
    </row>
    <row r="2867" spans="11:11" x14ac:dyDescent="0.25">
      <c r="K2867" s="114"/>
    </row>
    <row r="2868" spans="11:11" x14ac:dyDescent="0.25">
      <c r="K2868" s="114"/>
    </row>
    <row r="2869" spans="11:11" x14ac:dyDescent="0.25">
      <c r="K2869" s="114"/>
    </row>
    <row r="2870" spans="11:11" x14ac:dyDescent="0.25">
      <c r="K2870" s="114"/>
    </row>
    <row r="2871" spans="11:11" x14ac:dyDescent="0.25">
      <c r="K2871" s="114"/>
    </row>
    <row r="2872" spans="11:11" x14ac:dyDescent="0.25">
      <c r="K2872" s="114"/>
    </row>
    <row r="2873" spans="11:11" x14ac:dyDescent="0.25">
      <c r="K2873" s="114"/>
    </row>
    <row r="2874" spans="11:11" x14ac:dyDescent="0.25">
      <c r="K2874" s="114"/>
    </row>
    <row r="2875" spans="11:11" x14ac:dyDescent="0.25">
      <c r="K2875" s="114"/>
    </row>
    <row r="2876" spans="11:11" x14ac:dyDescent="0.25">
      <c r="K2876" s="114"/>
    </row>
    <row r="2877" spans="11:11" x14ac:dyDescent="0.25">
      <c r="K2877" s="114"/>
    </row>
    <row r="2878" spans="11:11" x14ac:dyDescent="0.25">
      <c r="K2878" s="114"/>
    </row>
    <row r="2879" spans="11:11" x14ac:dyDescent="0.25">
      <c r="K2879" s="114"/>
    </row>
    <row r="2880" spans="11:11" x14ac:dyDescent="0.25">
      <c r="K2880" s="114"/>
    </row>
    <row r="2881" spans="11:11" x14ac:dyDescent="0.25">
      <c r="K2881" s="114"/>
    </row>
    <row r="2882" spans="11:11" x14ac:dyDescent="0.25">
      <c r="K2882" s="114"/>
    </row>
    <row r="2883" spans="11:11" x14ac:dyDescent="0.25">
      <c r="K2883" s="114"/>
    </row>
    <row r="2884" spans="11:11" x14ac:dyDescent="0.25">
      <c r="K2884" s="114"/>
    </row>
    <row r="2885" spans="11:11" x14ac:dyDescent="0.25">
      <c r="K2885" s="114"/>
    </row>
    <row r="2886" spans="11:11" x14ac:dyDescent="0.25">
      <c r="K2886" s="114"/>
    </row>
    <row r="2887" spans="11:11" x14ac:dyDescent="0.25">
      <c r="K2887" s="114"/>
    </row>
    <row r="2888" spans="11:11" x14ac:dyDescent="0.25">
      <c r="K2888" s="114"/>
    </row>
    <row r="2889" spans="11:11" x14ac:dyDescent="0.25">
      <c r="K2889" s="114"/>
    </row>
    <row r="2890" spans="11:11" x14ac:dyDescent="0.25">
      <c r="K2890" s="114"/>
    </row>
    <row r="2891" spans="11:11" x14ac:dyDescent="0.25">
      <c r="K2891" s="114"/>
    </row>
    <row r="2892" spans="11:11" x14ac:dyDescent="0.25">
      <c r="K2892" s="114"/>
    </row>
    <row r="2893" spans="11:11" x14ac:dyDescent="0.25">
      <c r="K2893" s="114"/>
    </row>
    <row r="2894" spans="11:11" x14ac:dyDescent="0.25">
      <c r="K2894" s="114"/>
    </row>
    <row r="2895" spans="11:11" x14ac:dyDescent="0.25">
      <c r="K2895" s="114"/>
    </row>
    <row r="2896" spans="11:11" x14ac:dyDescent="0.25">
      <c r="K2896" s="114"/>
    </row>
    <row r="2897" spans="11:11" x14ac:dyDescent="0.25">
      <c r="K2897" s="114"/>
    </row>
    <row r="2898" spans="11:11" x14ac:dyDescent="0.25">
      <c r="K2898" s="114"/>
    </row>
    <row r="2899" spans="11:11" x14ac:dyDescent="0.25">
      <c r="K2899" s="114"/>
    </row>
    <row r="2900" spans="11:11" x14ac:dyDescent="0.25">
      <c r="K2900" s="114"/>
    </row>
    <row r="2901" spans="11:11" x14ac:dyDescent="0.25">
      <c r="K2901" s="114"/>
    </row>
    <row r="2902" spans="11:11" x14ac:dyDescent="0.25">
      <c r="K2902" s="114"/>
    </row>
    <row r="2903" spans="11:11" x14ac:dyDescent="0.25">
      <c r="K2903" s="114"/>
    </row>
    <row r="2904" spans="11:11" x14ac:dyDescent="0.25">
      <c r="K2904" s="114"/>
    </row>
    <row r="2905" spans="11:11" x14ac:dyDescent="0.25">
      <c r="K2905" s="114"/>
    </row>
    <row r="2906" spans="11:11" x14ac:dyDescent="0.25">
      <c r="K2906" s="114"/>
    </row>
    <row r="2907" spans="11:11" x14ac:dyDescent="0.25">
      <c r="K2907" s="114"/>
    </row>
    <row r="2908" spans="11:11" x14ac:dyDescent="0.25">
      <c r="K2908" s="114"/>
    </row>
    <row r="2909" spans="11:11" x14ac:dyDescent="0.25">
      <c r="K2909" s="114"/>
    </row>
    <row r="2910" spans="11:11" x14ac:dyDescent="0.25">
      <c r="K2910" s="114"/>
    </row>
    <row r="2911" spans="11:11" x14ac:dyDescent="0.25">
      <c r="K2911" s="114"/>
    </row>
    <row r="2912" spans="11:11" x14ac:dyDescent="0.25">
      <c r="K2912" s="114"/>
    </row>
    <row r="2913" spans="11:11" x14ac:dyDescent="0.25">
      <c r="K2913" s="114"/>
    </row>
    <row r="2914" spans="11:11" x14ac:dyDescent="0.25">
      <c r="K2914" s="114"/>
    </row>
    <row r="2915" spans="11:11" x14ac:dyDescent="0.25">
      <c r="K2915" s="114"/>
    </row>
    <row r="2916" spans="11:11" x14ac:dyDescent="0.25">
      <c r="K2916" s="114"/>
    </row>
    <row r="2917" spans="11:11" x14ac:dyDescent="0.25">
      <c r="K2917" s="114"/>
    </row>
    <row r="2918" spans="11:11" x14ac:dyDescent="0.25">
      <c r="K2918" s="114"/>
    </row>
    <row r="2919" spans="11:11" x14ac:dyDescent="0.25">
      <c r="K2919" s="114"/>
    </row>
    <row r="2920" spans="11:11" x14ac:dyDescent="0.25">
      <c r="K2920" s="114"/>
    </row>
    <row r="2921" spans="11:11" x14ac:dyDescent="0.25">
      <c r="K2921" s="114"/>
    </row>
    <row r="2922" spans="11:11" x14ac:dyDescent="0.25">
      <c r="K2922" s="114"/>
    </row>
    <row r="2923" spans="11:11" x14ac:dyDescent="0.25">
      <c r="K2923" s="114"/>
    </row>
    <row r="2924" spans="11:11" x14ac:dyDescent="0.25">
      <c r="K2924" s="114"/>
    </row>
    <row r="2925" spans="11:11" x14ac:dyDescent="0.25">
      <c r="K2925" s="114"/>
    </row>
    <row r="2926" spans="11:11" x14ac:dyDescent="0.25">
      <c r="K2926" s="114"/>
    </row>
    <row r="2927" spans="11:11" x14ac:dyDescent="0.25">
      <c r="K2927" s="114"/>
    </row>
    <row r="2928" spans="11:11" x14ac:dyDescent="0.25">
      <c r="K2928" s="114"/>
    </row>
    <row r="2929" spans="11:11" x14ac:dyDescent="0.25">
      <c r="K2929" s="114"/>
    </row>
    <row r="2930" spans="11:11" x14ac:dyDescent="0.25">
      <c r="K2930" s="114"/>
    </row>
    <row r="2931" spans="11:11" x14ac:dyDescent="0.25">
      <c r="K2931" s="114"/>
    </row>
    <row r="2932" spans="11:11" x14ac:dyDescent="0.25">
      <c r="K2932" s="114"/>
    </row>
    <row r="2933" spans="11:11" x14ac:dyDescent="0.25">
      <c r="K2933" s="114"/>
    </row>
    <row r="2934" spans="11:11" x14ac:dyDescent="0.25">
      <c r="K2934" s="114"/>
    </row>
    <row r="2935" spans="11:11" x14ac:dyDescent="0.25">
      <c r="K2935" s="114"/>
    </row>
    <row r="2936" spans="11:11" x14ac:dyDescent="0.25">
      <c r="K2936" s="114"/>
    </row>
    <row r="2937" spans="11:11" x14ac:dyDescent="0.25">
      <c r="K2937" s="114"/>
    </row>
    <row r="2938" spans="11:11" x14ac:dyDescent="0.25">
      <c r="K2938" s="114"/>
    </row>
    <row r="2939" spans="11:11" x14ac:dyDescent="0.25">
      <c r="K2939" s="114"/>
    </row>
    <row r="2940" spans="11:11" x14ac:dyDescent="0.25">
      <c r="K2940" s="114"/>
    </row>
    <row r="2941" spans="11:11" x14ac:dyDescent="0.25">
      <c r="K2941" s="114"/>
    </row>
    <row r="2942" spans="11:11" x14ac:dyDescent="0.25">
      <c r="K2942" s="114"/>
    </row>
    <row r="2943" spans="11:11" x14ac:dyDescent="0.25">
      <c r="K2943" s="114"/>
    </row>
    <row r="2944" spans="11:11" x14ac:dyDescent="0.25">
      <c r="K2944" s="114"/>
    </row>
    <row r="2945" spans="11:11" x14ac:dyDescent="0.25">
      <c r="K2945" s="114"/>
    </row>
    <row r="2946" spans="11:11" x14ac:dyDescent="0.25">
      <c r="K2946" s="114"/>
    </row>
    <row r="2947" spans="11:11" x14ac:dyDescent="0.25">
      <c r="K2947" s="114"/>
    </row>
    <row r="2948" spans="11:11" x14ac:dyDescent="0.25">
      <c r="K2948" s="114"/>
    </row>
    <row r="2949" spans="11:11" x14ac:dyDescent="0.25">
      <c r="K2949" s="114"/>
    </row>
    <row r="2950" spans="11:11" x14ac:dyDescent="0.25">
      <c r="K2950" s="114"/>
    </row>
    <row r="2951" spans="11:11" x14ac:dyDescent="0.25">
      <c r="K2951" s="114"/>
    </row>
    <row r="2952" spans="11:11" x14ac:dyDescent="0.25">
      <c r="K2952" s="114"/>
    </row>
    <row r="2953" spans="11:11" x14ac:dyDescent="0.25">
      <c r="K2953" s="114"/>
    </row>
    <row r="2954" spans="11:11" x14ac:dyDescent="0.25">
      <c r="K2954" s="114"/>
    </row>
    <row r="2955" spans="11:11" x14ac:dyDescent="0.25">
      <c r="K2955" s="114"/>
    </row>
    <row r="2956" spans="11:11" x14ac:dyDescent="0.25">
      <c r="K2956" s="114"/>
    </row>
    <row r="2957" spans="11:11" x14ac:dyDescent="0.25">
      <c r="K2957" s="114"/>
    </row>
    <row r="2958" spans="11:11" x14ac:dyDescent="0.25">
      <c r="K2958" s="114"/>
    </row>
    <row r="2959" spans="11:11" x14ac:dyDescent="0.25">
      <c r="K2959" s="114"/>
    </row>
    <row r="2960" spans="11:11" x14ac:dyDescent="0.25">
      <c r="K2960" s="114"/>
    </row>
    <row r="2961" spans="11:11" x14ac:dyDescent="0.25">
      <c r="K2961" s="114"/>
    </row>
    <row r="2962" spans="11:11" x14ac:dyDescent="0.25">
      <c r="K2962" s="114"/>
    </row>
    <row r="2963" spans="11:11" x14ac:dyDescent="0.25">
      <c r="K2963" s="114"/>
    </row>
    <row r="2964" spans="11:11" x14ac:dyDescent="0.25">
      <c r="K2964" s="114"/>
    </row>
    <row r="2965" spans="11:11" x14ac:dyDescent="0.25">
      <c r="K2965" s="114"/>
    </row>
    <row r="2966" spans="11:11" x14ac:dyDescent="0.25">
      <c r="K2966" s="114"/>
    </row>
    <row r="2967" spans="11:11" x14ac:dyDescent="0.25">
      <c r="K2967" s="114"/>
    </row>
    <row r="2968" spans="11:11" x14ac:dyDescent="0.25">
      <c r="K2968" s="114"/>
    </row>
    <row r="2969" spans="11:11" x14ac:dyDescent="0.25">
      <c r="K2969" s="114"/>
    </row>
    <row r="2970" spans="11:11" x14ac:dyDescent="0.25">
      <c r="K2970" s="114"/>
    </row>
    <row r="2971" spans="11:11" x14ac:dyDescent="0.25">
      <c r="K2971" s="114"/>
    </row>
    <row r="2972" spans="11:11" x14ac:dyDescent="0.25">
      <c r="K2972" s="114"/>
    </row>
    <row r="2973" spans="11:11" x14ac:dyDescent="0.25">
      <c r="K2973" s="114"/>
    </row>
    <row r="2974" spans="11:11" x14ac:dyDescent="0.25">
      <c r="K2974" s="114"/>
    </row>
    <row r="2975" spans="11:11" x14ac:dyDescent="0.25">
      <c r="K2975" s="114"/>
    </row>
    <row r="2976" spans="11:11" x14ac:dyDescent="0.25">
      <c r="K2976" s="114"/>
    </row>
    <row r="2977" spans="11:11" x14ac:dyDescent="0.25">
      <c r="K2977" s="114"/>
    </row>
    <row r="2978" spans="11:11" x14ac:dyDescent="0.25">
      <c r="K2978" s="114"/>
    </row>
    <row r="2979" spans="11:11" x14ac:dyDescent="0.25">
      <c r="K2979" s="114"/>
    </row>
    <row r="2980" spans="11:11" x14ac:dyDescent="0.25">
      <c r="K2980" s="114"/>
    </row>
    <row r="2981" spans="11:11" x14ac:dyDescent="0.25">
      <c r="K2981" s="114"/>
    </row>
    <row r="2982" spans="11:11" x14ac:dyDescent="0.25">
      <c r="K2982" s="114"/>
    </row>
    <row r="2983" spans="11:11" x14ac:dyDescent="0.25">
      <c r="K2983" s="114"/>
    </row>
    <row r="2984" spans="11:11" x14ac:dyDescent="0.25">
      <c r="K2984" s="114"/>
    </row>
    <row r="2985" spans="11:11" x14ac:dyDescent="0.25">
      <c r="K2985" s="114"/>
    </row>
    <row r="2986" spans="11:11" x14ac:dyDescent="0.25">
      <c r="K2986" s="114"/>
    </row>
    <row r="2987" spans="11:11" x14ac:dyDescent="0.25">
      <c r="K2987" s="114"/>
    </row>
    <row r="2988" spans="11:11" x14ac:dyDescent="0.25">
      <c r="K2988" s="114"/>
    </row>
    <row r="2989" spans="11:11" x14ac:dyDescent="0.25">
      <c r="K2989" s="114"/>
    </row>
    <row r="2990" spans="11:11" x14ac:dyDescent="0.25">
      <c r="K2990" s="114"/>
    </row>
    <row r="2991" spans="11:11" x14ac:dyDescent="0.25">
      <c r="K2991" s="114"/>
    </row>
    <row r="2992" spans="11:11" x14ac:dyDescent="0.25">
      <c r="K2992" s="114"/>
    </row>
    <row r="2993" spans="11:11" x14ac:dyDescent="0.25">
      <c r="K2993" s="114"/>
    </row>
    <row r="2994" spans="11:11" x14ac:dyDescent="0.25">
      <c r="K2994" s="114"/>
    </row>
    <row r="2995" spans="11:11" x14ac:dyDescent="0.25">
      <c r="K2995" s="114"/>
    </row>
    <row r="2996" spans="11:11" x14ac:dyDescent="0.25">
      <c r="K2996" s="114"/>
    </row>
    <row r="2997" spans="11:11" x14ac:dyDescent="0.25">
      <c r="K2997" s="114"/>
    </row>
    <row r="2998" spans="11:11" x14ac:dyDescent="0.25">
      <c r="K2998" s="114"/>
    </row>
    <row r="2999" spans="11:11" x14ac:dyDescent="0.25">
      <c r="K2999" s="114"/>
    </row>
    <row r="3000" spans="11:11" x14ac:dyDescent="0.25">
      <c r="K3000" s="114"/>
    </row>
    <row r="3001" spans="11:11" x14ac:dyDescent="0.25">
      <c r="K3001" s="114"/>
    </row>
    <row r="3002" spans="11:11" x14ac:dyDescent="0.25">
      <c r="K3002" s="114"/>
    </row>
    <row r="3003" spans="11:11" x14ac:dyDescent="0.25">
      <c r="K3003" s="114"/>
    </row>
    <row r="3004" spans="11:11" x14ac:dyDescent="0.25">
      <c r="K3004" s="114"/>
    </row>
    <row r="3005" spans="11:11" x14ac:dyDescent="0.25">
      <c r="K3005" s="114"/>
    </row>
    <row r="3006" spans="11:11" x14ac:dyDescent="0.25">
      <c r="K3006" s="114"/>
    </row>
    <row r="3007" spans="11:11" x14ac:dyDescent="0.25">
      <c r="K3007" s="114"/>
    </row>
    <row r="3008" spans="11:11" x14ac:dyDescent="0.25">
      <c r="K3008" s="114"/>
    </row>
    <row r="3009" spans="11:11" x14ac:dyDescent="0.25">
      <c r="K3009" s="114"/>
    </row>
    <row r="3010" spans="11:11" x14ac:dyDescent="0.25">
      <c r="K3010" s="114"/>
    </row>
    <row r="3011" spans="11:11" x14ac:dyDescent="0.25">
      <c r="K3011" s="114"/>
    </row>
    <row r="3012" spans="11:11" x14ac:dyDescent="0.25">
      <c r="K3012" s="114"/>
    </row>
    <row r="3013" spans="11:11" x14ac:dyDescent="0.25">
      <c r="K3013" s="114"/>
    </row>
    <row r="3014" spans="11:11" x14ac:dyDescent="0.25">
      <c r="K3014" s="114"/>
    </row>
    <row r="3015" spans="11:11" x14ac:dyDescent="0.25">
      <c r="K3015" s="114"/>
    </row>
    <row r="3016" spans="11:11" x14ac:dyDescent="0.25">
      <c r="K3016" s="114"/>
    </row>
    <row r="3017" spans="11:11" x14ac:dyDescent="0.25">
      <c r="K3017" s="114"/>
    </row>
    <row r="3018" spans="11:11" x14ac:dyDescent="0.25">
      <c r="K3018" s="114"/>
    </row>
    <row r="3019" spans="11:11" x14ac:dyDescent="0.25">
      <c r="K3019" s="114"/>
    </row>
    <row r="3020" spans="11:11" x14ac:dyDescent="0.25">
      <c r="K3020" s="114"/>
    </row>
    <row r="3021" spans="11:11" x14ac:dyDescent="0.25">
      <c r="K3021" s="114"/>
    </row>
    <row r="3022" spans="11:11" x14ac:dyDescent="0.25">
      <c r="K3022" s="114"/>
    </row>
    <row r="3023" spans="11:11" x14ac:dyDescent="0.25">
      <c r="K3023" s="114"/>
    </row>
    <row r="3024" spans="11:11" x14ac:dyDescent="0.25">
      <c r="K3024" s="114"/>
    </row>
    <row r="3025" spans="11:11" x14ac:dyDescent="0.25">
      <c r="K3025" s="114"/>
    </row>
    <row r="3026" spans="11:11" x14ac:dyDescent="0.25">
      <c r="K3026" s="114"/>
    </row>
    <row r="3027" spans="11:11" x14ac:dyDescent="0.25">
      <c r="K3027" s="114"/>
    </row>
    <row r="3028" spans="11:11" x14ac:dyDescent="0.25">
      <c r="K3028" s="114"/>
    </row>
    <row r="3029" spans="11:11" x14ac:dyDescent="0.25">
      <c r="K3029" s="114"/>
    </row>
    <row r="3030" spans="11:11" x14ac:dyDescent="0.25">
      <c r="K3030" s="114"/>
    </row>
    <row r="3031" spans="11:11" x14ac:dyDescent="0.25">
      <c r="K3031" s="114"/>
    </row>
    <row r="3032" spans="11:11" x14ac:dyDescent="0.25">
      <c r="K3032" s="114"/>
    </row>
    <row r="3033" spans="11:11" x14ac:dyDescent="0.25">
      <c r="K3033" s="114"/>
    </row>
    <row r="3034" spans="11:11" x14ac:dyDescent="0.25">
      <c r="K3034" s="114"/>
    </row>
    <row r="3035" spans="11:11" x14ac:dyDescent="0.25">
      <c r="K3035" s="114"/>
    </row>
    <row r="3036" spans="11:11" x14ac:dyDescent="0.25">
      <c r="K3036" s="114"/>
    </row>
    <row r="3037" spans="11:11" x14ac:dyDescent="0.25">
      <c r="K3037" s="114"/>
    </row>
    <row r="3038" spans="11:11" x14ac:dyDescent="0.25">
      <c r="K3038" s="114"/>
    </row>
    <row r="3039" spans="11:11" x14ac:dyDescent="0.25">
      <c r="K3039" s="114"/>
    </row>
    <row r="3040" spans="11:11" x14ac:dyDescent="0.25">
      <c r="K3040" s="114"/>
    </row>
    <row r="3041" spans="11:11" x14ac:dyDescent="0.25">
      <c r="K3041" s="114"/>
    </row>
    <row r="3042" spans="11:11" x14ac:dyDescent="0.25">
      <c r="K3042" s="114"/>
    </row>
    <row r="3043" spans="11:11" x14ac:dyDescent="0.25">
      <c r="K3043" s="114"/>
    </row>
    <row r="3044" spans="11:11" x14ac:dyDescent="0.25">
      <c r="K3044" s="114"/>
    </row>
    <row r="3045" spans="11:11" x14ac:dyDescent="0.25">
      <c r="K3045" s="114"/>
    </row>
    <row r="3046" spans="11:11" x14ac:dyDescent="0.25">
      <c r="K3046" s="114"/>
    </row>
    <row r="3047" spans="11:11" x14ac:dyDescent="0.25">
      <c r="K3047" s="114"/>
    </row>
    <row r="3048" spans="11:11" x14ac:dyDescent="0.25">
      <c r="K3048" s="114"/>
    </row>
    <row r="3049" spans="11:11" x14ac:dyDescent="0.25">
      <c r="K3049" s="114"/>
    </row>
    <row r="3050" spans="11:11" x14ac:dyDescent="0.25">
      <c r="K3050" s="114"/>
    </row>
    <row r="3051" spans="11:11" x14ac:dyDescent="0.25">
      <c r="K3051" s="114"/>
    </row>
    <row r="3052" spans="11:11" x14ac:dyDescent="0.25">
      <c r="K3052" s="114"/>
    </row>
    <row r="3053" spans="11:11" x14ac:dyDescent="0.25">
      <c r="K3053" s="114"/>
    </row>
    <row r="3054" spans="11:11" x14ac:dyDescent="0.25">
      <c r="K3054" s="114"/>
    </row>
    <row r="3055" spans="11:11" x14ac:dyDescent="0.25">
      <c r="K3055" s="114"/>
    </row>
    <row r="3056" spans="11:11" x14ac:dyDescent="0.25">
      <c r="K3056" s="114"/>
    </row>
    <row r="3057" spans="11:11" x14ac:dyDescent="0.25">
      <c r="K3057" s="114"/>
    </row>
    <row r="3058" spans="11:11" x14ac:dyDescent="0.25">
      <c r="K3058" s="114"/>
    </row>
    <row r="3059" spans="11:11" x14ac:dyDescent="0.25">
      <c r="K3059" s="114"/>
    </row>
    <row r="3060" spans="11:11" x14ac:dyDescent="0.25">
      <c r="K3060" s="114"/>
    </row>
    <row r="3061" spans="11:11" x14ac:dyDescent="0.25">
      <c r="K3061" s="114"/>
    </row>
    <row r="3062" spans="11:11" x14ac:dyDescent="0.25">
      <c r="K3062" s="114"/>
    </row>
    <row r="3063" spans="11:11" x14ac:dyDescent="0.25">
      <c r="K3063" s="114"/>
    </row>
    <row r="3064" spans="11:11" x14ac:dyDescent="0.25">
      <c r="K3064" s="114"/>
    </row>
    <row r="3065" spans="11:11" x14ac:dyDescent="0.25">
      <c r="K3065" s="114"/>
    </row>
    <row r="3066" spans="11:11" x14ac:dyDescent="0.25">
      <c r="K3066" s="114"/>
    </row>
    <row r="3067" spans="11:11" x14ac:dyDescent="0.25">
      <c r="K3067" s="114"/>
    </row>
    <row r="3068" spans="11:11" x14ac:dyDescent="0.25">
      <c r="K3068" s="114"/>
    </row>
    <row r="3069" spans="11:11" x14ac:dyDescent="0.25">
      <c r="K3069" s="114"/>
    </row>
    <row r="3070" spans="11:11" x14ac:dyDescent="0.25">
      <c r="K3070" s="114"/>
    </row>
    <row r="3071" spans="11:11" x14ac:dyDescent="0.25">
      <c r="K3071" s="114"/>
    </row>
    <row r="3072" spans="11:11" x14ac:dyDescent="0.25">
      <c r="K3072" s="114"/>
    </row>
    <row r="3073" spans="11:11" x14ac:dyDescent="0.25">
      <c r="K3073" s="114"/>
    </row>
    <row r="3074" spans="11:11" x14ac:dyDescent="0.25">
      <c r="K3074" s="114"/>
    </row>
    <row r="3075" spans="11:11" x14ac:dyDescent="0.25">
      <c r="K3075" s="114"/>
    </row>
    <row r="3076" spans="11:11" x14ac:dyDescent="0.25">
      <c r="K3076" s="114"/>
    </row>
    <row r="3077" spans="11:11" x14ac:dyDescent="0.25">
      <c r="K3077" s="114"/>
    </row>
    <row r="3078" spans="11:11" x14ac:dyDescent="0.25">
      <c r="K3078" s="114"/>
    </row>
    <row r="3079" spans="11:11" x14ac:dyDescent="0.25">
      <c r="K3079" s="114"/>
    </row>
    <row r="3080" spans="11:11" x14ac:dyDescent="0.25">
      <c r="K3080" s="114"/>
    </row>
    <row r="3081" spans="11:11" x14ac:dyDescent="0.25">
      <c r="K3081" s="114"/>
    </row>
    <row r="3082" spans="11:11" x14ac:dyDescent="0.25">
      <c r="K3082" s="114"/>
    </row>
    <row r="3083" spans="11:11" x14ac:dyDescent="0.25">
      <c r="K3083" s="114"/>
    </row>
    <row r="3084" spans="11:11" x14ac:dyDescent="0.25">
      <c r="K3084" s="114"/>
    </row>
    <row r="3085" spans="11:11" x14ac:dyDescent="0.25">
      <c r="K3085" s="114"/>
    </row>
    <row r="3086" spans="11:11" x14ac:dyDescent="0.25">
      <c r="K3086" s="114"/>
    </row>
    <row r="3087" spans="11:11" x14ac:dyDescent="0.25">
      <c r="K3087" s="114"/>
    </row>
    <row r="3088" spans="11:11" x14ac:dyDescent="0.25">
      <c r="K3088" s="114"/>
    </row>
    <row r="3089" spans="11:11" x14ac:dyDescent="0.25">
      <c r="K3089" s="114"/>
    </row>
    <row r="3090" spans="11:11" x14ac:dyDescent="0.25">
      <c r="K3090" s="114"/>
    </row>
    <row r="3091" spans="11:11" x14ac:dyDescent="0.25">
      <c r="K3091" s="114"/>
    </row>
    <row r="3092" spans="11:11" x14ac:dyDescent="0.25">
      <c r="K3092" s="114"/>
    </row>
    <row r="3093" spans="11:11" x14ac:dyDescent="0.25">
      <c r="K3093" s="114"/>
    </row>
    <row r="3094" spans="11:11" x14ac:dyDescent="0.25">
      <c r="K3094" s="114"/>
    </row>
    <row r="3095" spans="11:11" x14ac:dyDescent="0.25">
      <c r="K3095" s="114"/>
    </row>
    <row r="3096" spans="11:11" x14ac:dyDescent="0.25">
      <c r="K3096" s="114"/>
    </row>
    <row r="3097" spans="11:11" x14ac:dyDescent="0.25">
      <c r="K3097" s="114"/>
    </row>
    <row r="3098" spans="11:11" x14ac:dyDescent="0.25">
      <c r="K3098" s="114"/>
    </row>
    <row r="3099" spans="11:11" x14ac:dyDescent="0.25">
      <c r="K3099" s="114"/>
    </row>
    <row r="3100" spans="11:11" x14ac:dyDescent="0.25">
      <c r="K3100" s="114"/>
    </row>
    <row r="3101" spans="11:11" x14ac:dyDescent="0.25">
      <c r="K3101" s="114"/>
    </row>
    <row r="3102" spans="11:11" x14ac:dyDescent="0.25">
      <c r="K3102" s="114"/>
    </row>
    <row r="3103" spans="11:11" x14ac:dyDescent="0.25">
      <c r="K3103" s="114"/>
    </row>
    <row r="3104" spans="11:11" x14ac:dyDescent="0.25">
      <c r="K3104" s="114"/>
    </row>
    <row r="3105" spans="11:11" x14ac:dyDescent="0.25">
      <c r="K3105" s="114"/>
    </row>
    <row r="3106" spans="11:11" x14ac:dyDescent="0.25">
      <c r="K3106" s="114"/>
    </row>
    <row r="3107" spans="11:11" x14ac:dyDescent="0.25">
      <c r="K3107" s="114"/>
    </row>
    <row r="3108" spans="11:11" x14ac:dyDescent="0.25">
      <c r="K3108" s="114"/>
    </row>
    <row r="3109" spans="11:11" x14ac:dyDescent="0.25">
      <c r="K3109" s="114"/>
    </row>
    <row r="3110" spans="11:11" x14ac:dyDescent="0.25">
      <c r="K3110" s="114"/>
    </row>
    <row r="3111" spans="11:11" x14ac:dyDescent="0.25">
      <c r="K3111" s="114"/>
    </row>
    <row r="3112" spans="11:11" x14ac:dyDescent="0.25">
      <c r="K3112" s="114"/>
    </row>
    <row r="3113" spans="11:11" x14ac:dyDescent="0.25">
      <c r="K3113" s="114"/>
    </row>
    <row r="3114" spans="11:11" x14ac:dyDescent="0.25">
      <c r="K3114" s="114"/>
    </row>
    <row r="3115" spans="11:11" x14ac:dyDescent="0.25">
      <c r="K3115" s="114"/>
    </row>
    <row r="3116" spans="11:11" x14ac:dyDescent="0.25">
      <c r="K3116" s="114"/>
    </row>
    <row r="3117" spans="11:11" x14ac:dyDescent="0.25">
      <c r="K3117" s="114"/>
    </row>
    <row r="3118" spans="11:11" x14ac:dyDescent="0.25">
      <c r="K3118" s="114"/>
    </row>
    <row r="3119" spans="11:11" x14ac:dyDescent="0.25">
      <c r="K3119" s="114"/>
    </row>
    <row r="3120" spans="11:11" x14ac:dyDescent="0.25">
      <c r="K3120" s="114"/>
    </row>
    <row r="3121" spans="11:11" x14ac:dyDescent="0.25">
      <c r="K3121" s="114"/>
    </row>
    <row r="3122" spans="11:11" x14ac:dyDescent="0.25">
      <c r="K3122" s="114"/>
    </row>
    <row r="3123" spans="11:11" x14ac:dyDescent="0.25">
      <c r="K3123" s="114"/>
    </row>
    <row r="3124" spans="11:11" x14ac:dyDescent="0.25">
      <c r="K3124" s="114"/>
    </row>
    <row r="3125" spans="11:11" x14ac:dyDescent="0.25">
      <c r="K3125" s="114"/>
    </row>
    <row r="3126" spans="11:11" x14ac:dyDescent="0.25">
      <c r="K3126" s="114"/>
    </row>
    <row r="3127" spans="11:11" x14ac:dyDescent="0.25">
      <c r="K3127" s="114"/>
    </row>
    <row r="3128" spans="11:11" x14ac:dyDescent="0.25">
      <c r="K3128" s="114"/>
    </row>
    <row r="3129" spans="11:11" x14ac:dyDescent="0.25">
      <c r="K3129" s="114"/>
    </row>
    <row r="3130" spans="11:11" x14ac:dyDescent="0.25">
      <c r="K3130" s="114"/>
    </row>
    <row r="3131" spans="11:11" x14ac:dyDescent="0.25">
      <c r="K3131" s="114"/>
    </row>
    <row r="3132" spans="11:11" x14ac:dyDescent="0.25">
      <c r="K3132" s="114"/>
    </row>
    <row r="3133" spans="11:11" x14ac:dyDescent="0.25">
      <c r="K3133" s="114"/>
    </row>
    <row r="3134" spans="11:11" x14ac:dyDescent="0.25">
      <c r="K3134" s="114"/>
    </row>
    <row r="3135" spans="11:11" x14ac:dyDescent="0.25">
      <c r="K3135" s="114"/>
    </row>
    <row r="3136" spans="11:11" x14ac:dyDescent="0.25">
      <c r="K3136" s="114"/>
    </row>
    <row r="3137" spans="11:11" x14ac:dyDescent="0.25">
      <c r="K3137" s="114"/>
    </row>
    <row r="3138" spans="11:11" x14ac:dyDescent="0.25">
      <c r="K3138" s="114"/>
    </row>
    <row r="3139" spans="11:11" x14ac:dyDescent="0.25">
      <c r="K3139" s="114"/>
    </row>
    <row r="3140" spans="11:11" x14ac:dyDescent="0.25">
      <c r="K3140" s="114"/>
    </row>
    <row r="3141" spans="11:11" x14ac:dyDescent="0.25">
      <c r="K3141" s="114"/>
    </row>
    <row r="3142" spans="11:11" x14ac:dyDescent="0.25">
      <c r="K3142" s="114"/>
    </row>
    <row r="3143" spans="11:11" x14ac:dyDescent="0.25">
      <c r="K3143" s="114"/>
    </row>
    <row r="3144" spans="11:11" x14ac:dyDescent="0.25">
      <c r="K3144" s="114"/>
    </row>
    <row r="3145" spans="11:11" x14ac:dyDescent="0.25">
      <c r="K3145" s="114"/>
    </row>
    <row r="3146" spans="11:11" x14ac:dyDescent="0.25">
      <c r="K3146" s="114"/>
    </row>
    <row r="3147" spans="11:11" x14ac:dyDescent="0.25">
      <c r="K3147" s="114"/>
    </row>
    <row r="3148" spans="11:11" x14ac:dyDescent="0.25">
      <c r="K3148" s="114"/>
    </row>
    <row r="3149" spans="11:11" x14ac:dyDescent="0.25">
      <c r="K3149" s="114"/>
    </row>
    <row r="3150" spans="11:11" x14ac:dyDescent="0.25">
      <c r="K3150" s="114"/>
    </row>
    <row r="3151" spans="11:11" x14ac:dyDescent="0.25">
      <c r="K3151" s="114"/>
    </row>
    <row r="3152" spans="11:11" x14ac:dyDescent="0.25">
      <c r="K3152" s="114"/>
    </row>
    <row r="3153" spans="11:11" x14ac:dyDescent="0.25">
      <c r="K3153" s="114"/>
    </row>
    <row r="3154" spans="11:11" x14ac:dyDescent="0.25">
      <c r="K3154" s="114"/>
    </row>
    <row r="3155" spans="11:11" x14ac:dyDescent="0.25">
      <c r="K3155" s="114"/>
    </row>
    <row r="3156" spans="11:11" x14ac:dyDescent="0.25">
      <c r="K3156" s="114"/>
    </row>
    <row r="3157" spans="11:11" x14ac:dyDescent="0.25">
      <c r="K3157" s="114"/>
    </row>
    <row r="3158" spans="11:11" x14ac:dyDescent="0.25">
      <c r="K3158" s="114"/>
    </row>
    <row r="3159" spans="11:11" x14ac:dyDescent="0.25">
      <c r="K3159" s="114"/>
    </row>
    <row r="3160" spans="11:11" x14ac:dyDescent="0.25">
      <c r="K3160" s="114"/>
    </row>
    <row r="3161" spans="11:11" x14ac:dyDescent="0.25">
      <c r="K3161" s="114"/>
    </row>
    <row r="3162" spans="11:11" x14ac:dyDescent="0.25">
      <c r="K3162" s="114"/>
    </row>
    <row r="3163" spans="11:11" x14ac:dyDescent="0.25">
      <c r="K3163" s="114"/>
    </row>
    <row r="3164" spans="11:11" x14ac:dyDescent="0.25">
      <c r="K3164" s="114"/>
    </row>
    <row r="3165" spans="11:11" x14ac:dyDescent="0.25">
      <c r="K3165" s="114"/>
    </row>
    <row r="3166" spans="11:11" x14ac:dyDescent="0.25">
      <c r="K3166" s="114"/>
    </row>
    <row r="3167" spans="11:11" x14ac:dyDescent="0.25">
      <c r="K3167" s="114"/>
    </row>
    <row r="3168" spans="11:11" x14ac:dyDescent="0.25">
      <c r="K3168" s="114"/>
    </row>
    <row r="3169" spans="11:11" x14ac:dyDescent="0.25">
      <c r="K3169" s="114"/>
    </row>
    <row r="3170" spans="11:11" x14ac:dyDescent="0.25">
      <c r="K3170" s="114"/>
    </row>
    <row r="3171" spans="11:11" x14ac:dyDescent="0.25">
      <c r="K3171" s="114"/>
    </row>
    <row r="3172" spans="11:11" x14ac:dyDescent="0.25">
      <c r="K3172" s="114"/>
    </row>
    <row r="3173" spans="11:11" x14ac:dyDescent="0.25">
      <c r="K3173" s="114"/>
    </row>
    <row r="3174" spans="11:11" x14ac:dyDescent="0.25">
      <c r="K3174" s="114"/>
    </row>
    <row r="3175" spans="11:11" x14ac:dyDescent="0.25">
      <c r="K3175" s="114"/>
    </row>
    <row r="3176" spans="11:11" x14ac:dyDescent="0.25">
      <c r="K3176" s="114"/>
    </row>
    <row r="3177" spans="11:11" x14ac:dyDescent="0.25">
      <c r="K3177" s="114"/>
    </row>
    <row r="3178" spans="11:11" x14ac:dyDescent="0.25">
      <c r="K3178" s="114"/>
    </row>
    <row r="3179" spans="11:11" x14ac:dyDescent="0.25">
      <c r="K3179" s="114"/>
    </row>
    <row r="3180" spans="11:11" x14ac:dyDescent="0.25">
      <c r="K3180" s="114"/>
    </row>
    <row r="3181" spans="11:11" x14ac:dyDescent="0.25">
      <c r="K3181" s="114"/>
    </row>
    <row r="3182" spans="11:11" x14ac:dyDescent="0.25">
      <c r="K3182" s="114"/>
    </row>
    <row r="3183" spans="11:11" x14ac:dyDescent="0.25">
      <c r="K3183" s="114"/>
    </row>
    <row r="3184" spans="11:11" x14ac:dyDescent="0.25">
      <c r="K3184" s="114"/>
    </row>
    <row r="3185" spans="11:11" x14ac:dyDescent="0.25">
      <c r="K3185" s="114"/>
    </row>
    <row r="3186" spans="11:11" x14ac:dyDescent="0.25">
      <c r="K3186" s="114"/>
    </row>
    <row r="3187" spans="11:11" x14ac:dyDescent="0.25">
      <c r="K3187" s="114"/>
    </row>
    <row r="3188" spans="11:11" x14ac:dyDescent="0.25">
      <c r="K3188" s="114"/>
    </row>
    <row r="3189" spans="11:11" x14ac:dyDescent="0.25">
      <c r="K3189" s="114"/>
    </row>
    <row r="3190" spans="11:11" x14ac:dyDescent="0.25">
      <c r="K3190" s="114"/>
    </row>
    <row r="3191" spans="11:11" x14ac:dyDescent="0.25">
      <c r="K3191" s="114"/>
    </row>
    <row r="3192" spans="11:11" x14ac:dyDescent="0.25">
      <c r="K3192" s="114"/>
    </row>
    <row r="3193" spans="11:11" x14ac:dyDescent="0.25">
      <c r="K3193" s="114"/>
    </row>
    <row r="3194" spans="11:11" x14ac:dyDescent="0.25">
      <c r="K3194" s="114"/>
    </row>
    <row r="3195" spans="11:11" x14ac:dyDescent="0.25">
      <c r="K3195" s="114"/>
    </row>
    <row r="3196" spans="11:11" x14ac:dyDescent="0.25">
      <c r="K3196" s="114"/>
    </row>
    <row r="3197" spans="11:11" x14ac:dyDescent="0.25">
      <c r="K3197" s="114"/>
    </row>
    <row r="3198" spans="11:11" x14ac:dyDescent="0.25">
      <c r="K3198" s="114"/>
    </row>
    <row r="3199" spans="11:11" x14ac:dyDescent="0.25">
      <c r="K3199" s="114"/>
    </row>
    <row r="3200" spans="11:11" x14ac:dyDescent="0.25">
      <c r="K3200" s="114"/>
    </row>
    <row r="3201" spans="11:11" x14ac:dyDescent="0.25">
      <c r="K3201" s="114"/>
    </row>
    <row r="3202" spans="11:11" x14ac:dyDescent="0.25">
      <c r="K3202" s="114"/>
    </row>
    <row r="3203" spans="11:11" x14ac:dyDescent="0.25">
      <c r="K3203" s="114"/>
    </row>
    <row r="3204" spans="11:11" x14ac:dyDescent="0.25">
      <c r="K3204" s="114"/>
    </row>
    <row r="3205" spans="11:11" x14ac:dyDescent="0.25">
      <c r="K3205" s="114"/>
    </row>
    <row r="3206" spans="11:11" x14ac:dyDescent="0.25">
      <c r="K3206" s="114"/>
    </row>
    <row r="3207" spans="11:11" x14ac:dyDescent="0.25">
      <c r="K3207" s="114"/>
    </row>
    <row r="3208" spans="11:11" x14ac:dyDescent="0.25">
      <c r="K3208" s="114"/>
    </row>
    <row r="3209" spans="11:11" x14ac:dyDescent="0.25">
      <c r="K3209" s="114"/>
    </row>
    <row r="3210" spans="11:11" x14ac:dyDescent="0.25">
      <c r="K3210" s="114"/>
    </row>
    <row r="3211" spans="11:11" x14ac:dyDescent="0.25">
      <c r="K3211" s="114"/>
    </row>
    <row r="3212" spans="11:11" x14ac:dyDescent="0.25">
      <c r="K3212" s="114"/>
    </row>
    <row r="3213" spans="11:11" x14ac:dyDescent="0.25">
      <c r="K3213" s="114"/>
    </row>
    <row r="3214" spans="11:11" x14ac:dyDescent="0.25">
      <c r="K3214" s="114"/>
    </row>
    <row r="3215" spans="11:11" x14ac:dyDescent="0.25">
      <c r="K3215" s="114"/>
    </row>
    <row r="3216" spans="11:11" x14ac:dyDescent="0.25">
      <c r="K3216" s="114"/>
    </row>
    <row r="3217" spans="11:11" x14ac:dyDescent="0.25">
      <c r="K3217" s="114"/>
    </row>
    <row r="3218" spans="11:11" x14ac:dyDescent="0.25">
      <c r="K3218" s="114"/>
    </row>
    <row r="3219" spans="11:11" x14ac:dyDescent="0.25">
      <c r="K3219" s="114"/>
    </row>
    <row r="3220" spans="11:11" x14ac:dyDescent="0.25">
      <c r="K3220" s="114"/>
    </row>
    <row r="3221" spans="11:11" x14ac:dyDescent="0.25">
      <c r="K3221" s="114"/>
    </row>
    <row r="3222" spans="11:11" x14ac:dyDescent="0.25">
      <c r="K3222" s="114"/>
    </row>
    <row r="3223" spans="11:11" x14ac:dyDescent="0.25">
      <c r="K3223" s="114"/>
    </row>
    <row r="3224" spans="11:11" x14ac:dyDescent="0.25">
      <c r="K3224" s="114"/>
    </row>
    <row r="3225" spans="11:11" x14ac:dyDescent="0.25">
      <c r="K3225" s="114"/>
    </row>
    <row r="3226" spans="11:11" x14ac:dyDescent="0.25">
      <c r="K3226" s="114"/>
    </row>
    <row r="3227" spans="11:11" x14ac:dyDescent="0.25">
      <c r="K3227" s="114"/>
    </row>
    <row r="3228" spans="11:11" x14ac:dyDescent="0.25">
      <c r="K3228" s="114"/>
    </row>
    <row r="3229" spans="11:11" x14ac:dyDescent="0.25">
      <c r="K3229" s="114"/>
    </row>
    <row r="3230" spans="11:11" x14ac:dyDescent="0.25">
      <c r="K3230" s="114"/>
    </row>
    <row r="3231" spans="11:11" x14ac:dyDescent="0.25">
      <c r="K3231" s="114"/>
    </row>
    <row r="3232" spans="11:11" x14ac:dyDescent="0.25">
      <c r="K3232" s="114"/>
    </row>
    <row r="3233" spans="11:11" x14ac:dyDescent="0.25">
      <c r="K3233" s="114"/>
    </row>
    <row r="3234" spans="11:11" x14ac:dyDescent="0.25">
      <c r="K3234" s="114"/>
    </row>
    <row r="3235" spans="11:11" x14ac:dyDescent="0.25">
      <c r="K3235" s="114"/>
    </row>
    <row r="3236" spans="11:11" x14ac:dyDescent="0.25">
      <c r="K3236" s="114"/>
    </row>
    <row r="3237" spans="11:11" x14ac:dyDescent="0.25">
      <c r="K3237" s="114"/>
    </row>
    <row r="3238" spans="11:11" x14ac:dyDescent="0.25">
      <c r="K3238" s="114"/>
    </row>
    <row r="3239" spans="11:11" x14ac:dyDescent="0.25">
      <c r="K3239" s="114"/>
    </row>
    <row r="3240" spans="11:11" x14ac:dyDescent="0.25">
      <c r="K3240" s="114"/>
    </row>
    <row r="3241" spans="11:11" x14ac:dyDescent="0.25">
      <c r="K3241" s="114"/>
    </row>
    <row r="3242" spans="11:11" x14ac:dyDescent="0.25">
      <c r="K3242" s="114"/>
    </row>
    <row r="3243" spans="11:11" x14ac:dyDescent="0.25">
      <c r="K3243" s="114"/>
    </row>
    <row r="3244" spans="11:11" x14ac:dyDescent="0.25">
      <c r="K3244" s="114"/>
    </row>
    <row r="3245" spans="11:11" x14ac:dyDescent="0.25">
      <c r="K3245" s="114"/>
    </row>
    <row r="3246" spans="11:11" x14ac:dyDescent="0.25">
      <c r="K3246" s="114"/>
    </row>
    <row r="3247" spans="11:11" x14ac:dyDescent="0.25">
      <c r="K3247" s="114"/>
    </row>
    <row r="3248" spans="11:11" x14ac:dyDescent="0.25">
      <c r="K3248" s="114"/>
    </row>
    <row r="3249" spans="11:11" x14ac:dyDescent="0.25">
      <c r="K3249" s="114"/>
    </row>
    <row r="3250" spans="11:11" x14ac:dyDescent="0.25">
      <c r="K3250" s="114"/>
    </row>
    <row r="3251" spans="11:11" x14ac:dyDescent="0.25">
      <c r="K3251" s="114"/>
    </row>
    <row r="3252" spans="11:11" x14ac:dyDescent="0.25">
      <c r="K3252" s="114"/>
    </row>
    <row r="3253" spans="11:11" x14ac:dyDescent="0.25">
      <c r="K3253" s="114"/>
    </row>
    <row r="3254" spans="11:11" x14ac:dyDescent="0.25">
      <c r="K3254" s="114"/>
    </row>
    <row r="3255" spans="11:11" x14ac:dyDescent="0.25">
      <c r="K3255" s="114"/>
    </row>
    <row r="3256" spans="11:11" x14ac:dyDescent="0.25">
      <c r="K3256" s="114"/>
    </row>
    <row r="3257" spans="11:11" x14ac:dyDescent="0.25">
      <c r="K3257" s="114"/>
    </row>
    <row r="3258" spans="11:11" x14ac:dyDescent="0.25">
      <c r="K3258" s="114"/>
    </row>
    <row r="3259" spans="11:11" x14ac:dyDescent="0.25">
      <c r="K3259" s="114"/>
    </row>
    <row r="3260" spans="11:11" x14ac:dyDescent="0.25">
      <c r="K3260" s="114"/>
    </row>
    <row r="3261" spans="11:11" x14ac:dyDescent="0.25">
      <c r="K3261" s="114"/>
    </row>
    <row r="3262" spans="11:11" x14ac:dyDescent="0.25">
      <c r="K3262" s="114"/>
    </row>
    <row r="3263" spans="11:11" x14ac:dyDescent="0.25">
      <c r="K3263" s="114"/>
    </row>
    <row r="3264" spans="11:11" x14ac:dyDescent="0.25">
      <c r="K3264" s="114"/>
    </row>
    <row r="3265" spans="11:11" x14ac:dyDescent="0.25">
      <c r="K3265" s="114"/>
    </row>
    <row r="3266" spans="11:11" x14ac:dyDescent="0.25">
      <c r="K3266" s="114"/>
    </row>
    <row r="3267" spans="11:11" x14ac:dyDescent="0.25">
      <c r="K3267" s="114"/>
    </row>
    <row r="3268" spans="11:11" x14ac:dyDescent="0.25">
      <c r="K3268" s="114"/>
    </row>
    <row r="3269" spans="11:11" x14ac:dyDescent="0.25">
      <c r="K3269" s="114"/>
    </row>
    <row r="3270" spans="11:11" x14ac:dyDescent="0.25">
      <c r="K3270" s="114"/>
    </row>
    <row r="3271" spans="11:11" x14ac:dyDescent="0.25">
      <c r="K3271" s="114"/>
    </row>
    <row r="3272" spans="11:11" x14ac:dyDescent="0.25">
      <c r="K3272" s="114"/>
    </row>
    <row r="3273" spans="11:11" x14ac:dyDescent="0.25">
      <c r="K3273" s="114"/>
    </row>
    <row r="3274" spans="11:11" x14ac:dyDescent="0.25">
      <c r="K3274" s="114"/>
    </row>
    <row r="3275" spans="11:11" x14ac:dyDescent="0.25">
      <c r="K3275" s="114"/>
    </row>
    <row r="3276" spans="11:11" x14ac:dyDescent="0.25">
      <c r="K3276" s="114"/>
    </row>
    <row r="3277" spans="11:11" x14ac:dyDescent="0.25">
      <c r="K3277" s="114"/>
    </row>
    <row r="3278" spans="11:11" x14ac:dyDescent="0.25">
      <c r="K3278" s="114"/>
    </row>
    <row r="3279" spans="11:11" x14ac:dyDescent="0.25">
      <c r="K3279" s="114"/>
    </row>
    <row r="3280" spans="11:11" x14ac:dyDescent="0.25">
      <c r="K3280" s="114"/>
    </row>
    <row r="3281" spans="11:11" x14ac:dyDescent="0.25">
      <c r="K3281" s="114"/>
    </row>
    <row r="3282" spans="11:11" x14ac:dyDescent="0.25">
      <c r="K3282" s="114"/>
    </row>
    <row r="3283" spans="11:11" x14ac:dyDescent="0.25">
      <c r="K3283" s="114"/>
    </row>
    <row r="3284" spans="11:11" x14ac:dyDescent="0.25">
      <c r="K3284" s="114"/>
    </row>
    <row r="3285" spans="11:11" x14ac:dyDescent="0.25">
      <c r="K3285" s="114"/>
    </row>
    <row r="3286" spans="11:11" x14ac:dyDescent="0.25">
      <c r="K3286" s="114"/>
    </row>
    <row r="3287" spans="11:11" x14ac:dyDescent="0.25">
      <c r="K3287" s="114"/>
    </row>
    <row r="3288" spans="11:11" x14ac:dyDescent="0.25">
      <c r="K3288" s="114"/>
    </row>
    <row r="3289" spans="11:11" x14ac:dyDescent="0.25">
      <c r="K3289" s="114"/>
    </row>
    <row r="3290" spans="11:11" x14ac:dyDescent="0.25">
      <c r="K3290" s="114"/>
    </row>
    <row r="3291" spans="11:11" x14ac:dyDescent="0.25">
      <c r="K3291" s="114"/>
    </row>
    <row r="3292" spans="11:11" x14ac:dyDescent="0.25">
      <c r="K3292" s="114"/>
    </row>
    <row r="3293" spans="11:11" x14ac:dyDescent="0.25">
      <c r="K3293" s="114"/>
    </row>
    <row r="3294" spans="11:11" x14ac:dyDescent="0.25">
      <c r="K3294" s="114"/>
    </row>
    <row r="3295" spans="11:11" x14ac:dyDescent="0.25">
      <c r="K3295" s="114"/>
    </row>
    <row r="3296" spans="11:11" x14ac:dyDescent="0.25">
      <c r="K3296" s="114"/>
    </row>
    <row r="3297" spans="11:11" x14ac:dyDescent="0.25">
      <c r="K3297" s="114"/>
    </row>
    <row r="3298" spans="11:11" x14ac:dyDescent="0.25">
      <c r="K3298" s="114"/>
    </row>
    <row r="3299" spans="11:11" x14ac:dyDescent="0.25">
      <c r="K3299" s="114"/>
    </row>
    <row r="3300" spans="11:11" x14ac:dyDescent="0.25">
      <c r="K3300" s="114"/>
    </row>
    <row r="3301" spans="11:11" x14ac:dyDescent="0.25">
      <c r="K3301" s="114"/>
    </row>
    <row r="3302" spans="11:11" x14ac:dyDescent="0.25">
      <c r="K3302" s="114"/>
    </row>
    <row r="3303" spans="11:11" x14ac:dyDescent="0.25">
      <c r="K3303" s="114"/>
    </row>
    <row r="3304" spans="11:11" x14ac:dyDescent="0.25">
      <c r="K3304" s="114"/>
    </row>
    <row r="3305" spans="11:11" x14ac:dyDescent="0.25">
      <c r="K3305" s="114"/>
    </row>
    <row r="3306" spans="11:11" x14ac:dyDescent="0.25">
      <c r="K3306" s="114"/>
    </row>
    <row r="3307" spans="11:11" x14ac:dyDescent="0.25">
      <c r="K3307" s="114"/>
    </row>
    <row r="3308" spans="11:11" x14ac:dyDescent="0.25">
      <c r="K3308" s="114"/>
    </row>
    <row r="3309" spans="11:11" x14ac:dyDescent="0.25">
      <c r="K3309" s="114"/>
    </row>
    <row r="3310" spans="11:11" x14ac:dyDescent="0.25">
      <c r="K3310" s="114"/>
    </row>
    <row r="3311" spans="11:11" x14ac:dyDescent="0.25">
      <c r="K3311" s="114"/>
    </row>
    <row r="3312" spans="11:11" x14ac:dyDescent="0.25">
      <c r="K3312" s="114"/>
    </row>
    <row r="3313" spans="11:11" x14ac:dyDescent="0.25">
      <c r="K3313" s="114"/>
    </row>
    <row r="3314" spans="11:11" x14ac:dyDescent="0.25">
      <c r="K3314" s="114"/>
    </row>
    <row r="3315" spans="11:11" x14ac:dyDescent="0.25">
      <c r="K3315" s="114"/>
    </row>
    <row r="3316" spans="11:11" x14ac:dyDescent="0.25">
      <c r="K3316" s="114"/>
    </row>
    <row r="3317" spans="11:11" x14ac:dyDescent="0.25">
      <c r="K3317" s="114"/>
    </row>
    <row r="3318" spans="11:11" x14ac:dyDescent="0.25">
      <c r="K3318" s="114"/>
    </row>
    <row r="3319" spans="11:11" x14ac:dyDescent="0.25">
      <c r="K3319" s="114"/>
    </row>
    <row r="3320" spans="11:11" x14ac:dyDescent="0.25">
      <c r="K3320" s="114"/>
    </row>
    <row r="3321" spans="11:11" x14ac:dyDescent="0.25">
      <c r="K3321" s="114"/>
    </row>
    <row r="3322" spans="11:11" x14ac:dyDescent="0.25">
      <c r="K3322" s="114"/>
    </row>
    <row r="3323" spans="11:11" x14ac:dyDescent="0.25">
      <c r="K3323" s="114"/>
    </row>
    <row r="3324" spans="11:11" x14ac:dyDescent="0.25">
      <c r="K3324" s="114"/>
    </row>
    <row r="3325" spans="11:11" x14ac:dyDescent="0.25">
      <c r="K3325" s="114"/>
    </row>
    <row r="3326" spans="11:11" x14ac:dyDescent="0.25">
      <c r="K3326" s="114"/>
    </row>
    <row r="3327" spans="11:11" x14ac:dyDescent="0.25">
      <c r="K3327" s="114"/>
    </row>
    <row r="3328" spans="11:11" x14ac:dyDescent="0.25">
      <c r="K3328" s="114"/>
    </row>
    <row r="3329" spans="11:11" x14ac:dyDescent="0.25">
      <c r="K3329" s="114"/>
    </row>
    <row r="3330" spans="11:11" x14ac:dyDescent="0.25">
      <c r="K3330" s="114"/>
    </row>
    <row r="3331" spans="11:11" x14ac:dyDescent="0.25">
      <c r="K3331" s="114"/>
    </row>
    <row r="3332" spans="11:11" x14ac:dyDescent="0.25">
      <c r="K3332" s="114"/>
    </row>
    <row r="3333" spans="11:11" x14ac:dyDescent="0.25">
      <c r="K3333" s="114"/>
    </row>
    <row r="3334" spans="11:11" x14ac:dyDescent="0.25">
      <c r="K3334" s="114"/>
    </row>
    <row r="3335" spans="11:11" x14ac:dyDescent="0.25">
      <c r="K3335" s="114"/>
    </row>
    <row r="3336" spans="11:11" x14ac:dyDescent="0.25">
      <c r="K3336" s="114"/>
    </row>
    <row r="3337" spans="11:11" x14ac:dyDescent="0.25">
      <c r="K3337" s="114"/>
    </row>
    <row r="3338" spans="11:11" x14ac:dyDescent="0.25">
      <c r="K3338" s="114"/>
    </row>
    <row r="3339" spans="11:11" x14ac:dyDescent="0.25">
      <c r="K3339" s="114"/>
    </row>
    <row r="3340" spans="11:11" x14ac:dyDescent="0.25">
      <c r="K3340" s="114"/>
    </row>
    <row r="3341" spans="11:11" x14ac:dyDescent="0.25">
      <c r="K3341" s="114"/>
    </row>
    <row r="3342" spans="11:11" x14ac:dyDescent="0.25">
      <c r="K3342" s="114"/>
    </row>
    <row r="3343" spans="11:11" x14ac:dyDescent="0.25">
      <c r="K3343" s="114"/>
    </row>
    <row r="3344" spans="11:11" x14ac:dyDescent="0.25">
      <c r="K3344" s="114"/>
    </row>
    <row r="3345" spans="11:11" x14ac:dyDescent="0.25">
      <c r="K3345" s="114"/>
    </row>
    <row r="3346" spans="11:11" x14ac:dyDescent="0.25">
      <c r="K3346" s="114"/>
    </row>
    <row r="3347" spans="11:11" x14ac:dyDescent="0.25">
      <c r="K3347" s="114"/>
    </row>
    <row r="3348" spans="11:11" x14ac:dyDescent="0.25">
      <c r="K3348" s="114"/>
    </row>
    <row r="3349" spans="11:11" x14ac:dyDescent="0.25">
      <c r="K3349" s="114"/>
    </row>
    <row r="3350" spans="11:11" x14ac:dyDescent="0.25">
      <c r="K3350" s="114"/>
    </row>
    <row r="3351" spans="11:11" x14ac:dyDescent="0.25">
      <c r="K3351" s="114"/>
    </row>
    <row r="3352" spans="11:11" x14ac:dyDescent="0.25">
      <c r="K3352" s="114"/>
    </row>
    <row r="3353" spans="11:11" x14ac:dyDescent="0.25">
      <c r="K3353" s="114"/>
    </row>
    <row r="3354" spans="11:11" x14ac:dyDescent="0.25">
      <c r="K3354" s="114"/>
    </row>
    <row r="3355" spans="11:11" x14ac:dyDescent="0.25">
      <c r="K3355" s="114"/>
    </row>
    <row r="3356" spans="11:11" x14ac:dyDescent="0.25">
      <c r="K3356" s="114"/>
    </row>
    <row r="3357" spans="11:11" x14ac:dyDescent="0.25">
      <c r="K3357" s="114"/>
    </row>
    <row r="3358" spans="11:11" x14ac:dyDescent="0.25">
      <c r="K3358" s="114"/>
    </row>
    <row r="3359" spans="11:11" x14ac:dyDescent="0.25">
      <c r="K3359" s="114"/>
    </row>
    <row r="3360" spans="11:11" x14ac:dyDescent="0.25">
      <c r="K3360" s="114"/>
    </row>
    <row r="3361" spans="11:11" x14ac:dyDescent="0.25">
      <c r="K3361" s="114"/>
    </row>
    <row r="3362" spans="11:11" x14ac:dyDescent="0.25">
      <c r="K3362" s="114"/>
    </row>
    <row r="3363" spans="11:11" x14ac:dyDescent="0.25">
      <c r="K3363" s="114"/>
    </row>
    <row r="3364" spans="11:11" x14ac:dyDescent="0.25">
      <c r="K3364" s="114"/>
    </row>
    <row r="3365" spans="11:11" x14ac:dyDescent="0.25">
      <c r="K3365" s="114"/>
    </row>
    <row r="3366" spans="11:11" x14ac:dyDescent="0.25">
      <c r="K3366" s="114"/>
    </row>
    <row r="3367" spans="11:11" x14ac:dyDescent="0.25">
      <c r="K3367" s="114"/>
    </row>
    <row r="3368" spans="11:11" x14ac:dyDescent="0.25">
      <c r="K3368" s="114"/>
    </row>
    <row r="3369" spans="11:11" x14ac:dyDescent="0.25">
      <c r="K3369" s="114"/>
    </row>
    <row r="3370" spans="11:11" x14ac:dyDescent="0.25">
      <c r="K3370" s="114"/>
    </row>
    <row r="3371" spans="11:11" x14ac:dyDescent="0.25">
      <c r="K3371" s="114"/>
    </row>
    <row r="3372" spans="11:11" x14ac:dyDescent="0.25">
      <c r="K3372" s="114"/>
    </row>
    <row r="3373" spans="11:11" x14ac:dyDescent="0.25">
      <c r="K3373" s="114"/>
    </row>
    <row r="3374" spans="11:11" x14ac:dyDescent="0.25">
      <c r="K3374" s="114"/>
    </row>
    <row r="3375" spans="11:11" x14ac:dyDescent="0.25">
      <c r="K3375" s="114"/>
    </row>
    <row r="3376" spans="11:11" x14ac:dyDescent="0.25">
      <c r="K3376" s="114"/>
    </row>
    <row r="3377" spans="11:11" x14ac:dyDescent="0.25">
      <c r="K3377" s="114"/>
    </row>
    <row r="3378" spans="11:11" x14ac:dyDescent="0.25">
      <c r="K3378" s="114"/>
    </row>
    <row r="3379" spans="11:11" x14ac:dyDescent="0.25">
      <c r="K3379" s="114"/>
    </row>
    <row r="3380" spans="11:11" x14ac:dyDescent="0.25">
      <c r="K3380" s="114"/>
    </row>
    <row r="3381" spans="11:11" x14ac:dyDescent="0.25">
      <c r="K3381" s="114"/>
    </row>
    <row r="3382" spans="11:11" x14ac:dyDescent="0.25">
      <c r="K3382" s="114"/>
    </row>
    <row r="3383" spans="11:11" x14ac:dyDescent="0.25">
      <c r="K3383" s="114"/>
    </row>
    <row r="3384" spans="11:11" x14ac:dyDescent="0.25">
      <c r="K3384" s="114"/>
    </row>
    <row r="3385" spans="11:11" x14ac:dyDescent="0.25">
      <c r="K3385" s="114"/>
    </row>
    <row r="3386" spans="11:11" x14ac:dyDescent="0.25">
      <c r="K3386" s="114"/>
    </row>
    <row r="3387" spans="11:11" x14ac:dyDescent="0.25">
      <c r="K3387" s="114"/>
    </row>
    <row r="3388" spans="11:11" x14ac:dyDescent="0.25">
      <c r="K3388" s="114"/>
    </row>
    <row r="3389" spans="11:11" x14ac:dyDescent="0.25">
      <c r="K3389" s="114"/>
    </row>
    <row r="3390" spans="11:11" x14ac:dyDescent="0.25">
      <c r="K3390" s="114"/>
    </row>
    <row r="3391" spans="11:11" x14ac:dyDescent="0.25">
      <c r="K3391" s="114"/>
    </row>
    <row r="3392" spans="11:11" x14ac:dyDescent="0.25">
      <c r="K3392" s="114"/>
    </row>
    <row r="3393" spans="11:11" x14ac:dyDescent="0.25">
      <c r="K3393" s="114"/>
    </row>
    <row r="3394" spans="11:11" x14ac:dyDescent="0.25">
      <c r="K3394" s="114"/>
    </row>
    <row r="3395" spans="11:11" x14ac:dyDescent="0.25">
      <c r="K3395" s="114"/>
    </row>
    <row r="3396" spans="11:11" x14ac:dyDescent="0.25">
      <c r="K3396" s="114"/>
    </row>
    <row r="3397" spans="11:11" x14ac:dyDescent="0.25">
      <c r="K3397" s="114"/>
    </row>
    <row r="3398" spans="11:11" x14ac:dyDescent="0.25">
      <c r="K3398" s="114"/>
    </row>
    <row r="3399" spans="11:11" x14ac:dyDescent="0.25">
      <c r="K3399" s="114"/>
    </row>
    <row r="3400" spans="11:11" x14ac:dyDescent="0.25">
      <c r="K3400" s="114"/>
    </row>
    <row r="3401" spans="11:11" x14ac:dyDescent="0.25">
      <c r="K3401" s="114"/>
    </row>
    <row r="3402" spans="11:11" x14ac:dyDescent="0.25">
      <c r="K3402" s="114"/>
    </row>
    <row r="3403" spans="11:11" x14ac:dyDescent="0.25">
      <c r="K3403" s="114"/>
    </row>
    <row r="3404" spans="11:11" x14ac:dyDescent="0.25">
      <c r="K3404" s="114"/>
    </row>
    <row r="3405" spans="11:11" x14ac:dyDescent="0.25">
      <c r="K3405" s="114"/>
    </row>
    <row r="3406" spans="11:11" x14ac:dyDescent="0.25">
      <c r="K3406" s="114"/>
    </row>
    <row r="3407" spans="11:11" x14ac:dyDescent="0.25">
      <c r="K3407" s="114"/>
    </row>
    <row r="3408" spans="11:11" x14ac:dyDescent="0.25">
      <c r="K3408" s="114"/>
    </row>
    <row r="3409" spans="11:11" x14ac:dyDescent="0.25">
      <c r="K3409" s="114"/>
    </row>
    <row r="3410" spans="11:11" x14ac:dyDescent="0.25">
      <c r="K3410" s="114"/>
    </row>
    <row r="3411" spans="11:11" x14ac:dyDescent="0.25">
      <c r="K3411" s="114"/>
    </row>
    <row r="3412" spans="11:11" x14ac:dyDescent="0.25">
      <c r="K3412" s="114"/>
    </row>
    <row r="3413" spans="11:11" x14ac:dyDescent="0.25">
      <c r="K3413" s="114"/>
    </row>
    <row r="3414" spans="11:11" x14ac:dyDescent="0.25">
      <c r="K3414" s="114"/>
    </row>
    <row r="3415" spans="11:11" x14ac:dyDescent="0.25">
      <c r="K3415" s="114"/>
    </row>
    <row r="3416" spans="11:11" x14ac:dyDescent="0.25">
      <c r="K3416" s="114"/>
    </row>
    <row r="3417" spans="11:11" x14ac:dyDescent="0.25">
      <c r="K3417" s="114"/>
    </row>
    <row r="3418" spans="11:11" x14ac:dyDescent="0.25">
      <c r="K3418" s="114"/>
    </row>
    <row r="3419" spans="11:11" x14ac:dyDescent="0.25">
      <c r="K3419" s="114"/>
    </row>
    <row r="3420" spans="11:11" x14ac:dyDescent="0.25">
      <c r="K3420" s="114"/>
    </row>
    <row r="3421" spans="11:11" x14ac:dyDescent="0.25">
      <c r="K3421" s="114"/>
    </row>
    <row r="3422" spans="11:11" x14ac:dyDescent="0.25">
      <c r="K3422" s="114"/>
    </row>
    <row r="3423" spans="11:11" x14ac:dyDescent="0.25">
      <c r="K3423" s="114"/>
    </row>
    <row r="3424" spans="11:11" x14ac:dyDescent="0.25">
      <c r="K3424" s="114"/>
    </row>
    <row r="3425" spans="11:11" x14ac:dyDescent="0.25">
      <c r="K3425" s="114"/>
    </row>
    <row r="3426" spans="11:11" x14ac:dyDescent="0.25">
      <c r="K3426" s="114"/>
    </row>
    <row r="3427" spans="11:11" x14ac:dyDescent="0.25">
      <c r="K3427" s="114"/>
    </row>
    <row r="3428" spans="11:11" x14ac:dyDescent="0.25">
      <c r="K3428" s="114"/>
    </row>
    <row r="3429" spans="11:11" x14ac:dyDescent="0.25">
      <c r="K3429" s="114"/>
    </row>
    <row r="3430" spans="11:11" x14ac:dyDescent="0.25">
      <c r="K3430" s="114"/>
    </row>
    <row r="3431" spans="11:11" x14ac:dyDescent="0.25">
      <c r="K3431" s="114"/>
    </row>
    <row r="3432" spans="11:11" x14ac:dyDescent="0.25">
      <c r="K3432" s="114"/>
    </row>
    <row r="3433" spans="11:11" x14ac:dyDescent="0.25">
      <c r="K3433" s="114"/>
    </row>
    <row r="3434" spans="11:11" x14ac:dyDescent="0.25">
      <c r="K3434" s="114"/>
    </row>
    <row r="3435" spans="11:11" x14ac:dyDescent="0.25">
      <c r="K3435" s="114"/>
    </row>
    <row r="3436" spans="11:11" x14ac:dyDescent="0.25">
      <c r="K3436" s="114"/>
    </row>
    <row r="3437" spans="11:11" x14ac:dyDescent="0.25">
      <c r="K3437" s="114"/>
    </row>
    <row r="3438" spans="11:11" x14ac:dyDescent="0.25">
      <c r="K3438" s="114"/>
    </row>
    <row r="3439" spans="11:11" x14ac:dyDescent="0.25">
      <c r="K3439" s="114"/>
    </row>
    <row r="3440" spans="11:11" x14ac:dyDescent="0.25">
      <c r="K3440" s="114"/>
    </row>
    <row r="3441" spans="11:11" x14ac:dyDescent="0.25">
      <c r="K3441" s="114"/>
    </row>
    <row r="3442" spans="11:11" x14ac:dyDescent="0.25">
      <c r="K3442" s="114"/>
    </row>
    <row r="3443" spans="11:11" x14ac:dyDescent="0.25">
      <c r="K3443" s="114"/>
    </row>
    <row r="3444" spans="11:11" x14ac:dyDescent="0.25">
      <c r="K3444" s="114"/>
    </row>
    <row r="3445" spans="11:11" x14ac:dyDescent="0.25">
      <c r="K3445" s="114"/>
    </row>
    <row r="3446" spans="11:11" x14ac:dyDescent="0.25">
      <c r="K3446" s="114"/>
    </row>
    <row r="3447" spans="11:11" x14ac:dyDescent="0.25">
      <c r="K3447" s="114"/>
    </row>
    <row r="3448" spans="11:11" x14ac:dyDescent="0.25">
      <c r="K3448" s="114"/>
    </row>
    <row r="3449" spans="11:11" x14ac:dyDescent="0.25">
      <c r="K3449" s="114"/>
    </row>
    <row r="3450" spans="11:11" x14ac:dyDescent="0.25">
      <c r="K3450" s="114"/>
    </row>
    <row r="3451" spans="11:11" x14ac:dyDescent="0.25">
      <c r="K3451" s="114"/>
    </row>
    <row r="3452" spans="11:11" x14ac:dyDescent="0.25">
      <c r="K3452" s="114"/>
    </row>
    <row r="3453" spans="11:11" x14ac:dyDescent="0.25">
      <c r="K3453" s="114"/>
    </row>
    <row r="3454" spans="11:11" x14ac:dyDescent="0.25">
      <c r="K3454" s="114"/>
    </row>
    <row r="3455" spans="11:11" x14ac:dyDescent="0.25">
      <c r="K3455" s="114"/>
    </row>
    <row r="3456" spans="11:11" x14ac:dyDescent="0.25">
      <c r="K3456" s="114"/>
    </row>
    <row r="3457" spans="11:11" x14ac:dyDescent="0.25">
      <c r="K3457" s="114"/>
    </row>
    <row r="3458" spans="11:11" x14ac:dyDescent="0.25">
      <c r="K3458" s="114"/>
    </row>
    <row r="3459" spans="11:11" x14ac:dyDescent="0.25">
      <c r="K3459" s="114"/>
    </row>
    <row r="3460" spans="11:11" x14ac:dyDescent="0.25">
      <c r="K3460" s="114"/>
    </row>
    <row r="3461" spans="11:11" x14ac:dyDescent="0.25">
      <c r="K3461" s="114"/>
    </row>
    <row r="3462" spans="11:11" x14ac:dyDescent="0.25">
      <c r="K3462" s="114"/>
    </row>
    <row r="3463" spans="11:11" x14ac:dyDescent="0.25">
      <c r="K3463" s="114"/>
    </row>
    <row r="3464" spans="11:11" x14ac:dyDescent="0.25">
      <c r="K3464" s="114"/>
    </row>
    <row r="3465" spans="11:11" x14ac:dyDescent="0.25">
      <c r="K3465" s="114"/>
    </row>
    <row r="3466" spans="11:11" x14ac:dyDescent="0.25">
      <c r="K3466" s="114"/>
    </row>
    <row r="3467" spans="11:11" x14ac:dyDescent="0.25">
      <c r="K3467" s="114"/>
    </row>
    <row r="3468" spans="11:11" x14ac:dyDescent="0.25">
      <c r="K3468" s="114"/>
    </row>
    <row r="3469" spans="11:11" x14ac:dyDescent="0.25">
      <c r="K3469" s="114"/>
    </row>
    <row r="3470" spans="11:11" x14ac:dyDescent="0.25">
      <c r="K3470" s="114"/>
    </row>
    <row r="3471" spans="11:11" x14ac:dyDescent="0.25">
      <c r="K3471" s="114"/>
    </row>
    <row r="3472" spans="11:11" x14ac:dyDescent="0.25">
      <c r="K3472" s="114"/>
    </row>
    <row r="3473" spans="11:11" x14ac:dyDescent="0.25">
      <c r="K3473" s="114"/>
    </row>
    <row r="3474" spans="11:11" x14ac:dyDescent="0.25">
      <c r="K3474" s="114"/>
    </row>
    <row r="3475" spans="11:11" x14ac:dyDescent="0.25">
      <c r="K3475" s="114"/>
    </row>
    <row r="3476" spans="11:11" x14ac:dyDescent="0.25">
      <c r="K3476" s="114"/>
    </row>
    <row r="3477" spans="11:11" x14ac:dyDescent="0.25">
      <c r="K3477" s="114"/>
    </row>
    <row r="3478" spans="11:11" x14ac:dyDescent="0.25">
      <c r="K3478" s="114"/>
    </row>
    <row r="3479" spans="11:11" x14ac:dyDescent="0.25">
      <c r="K3479" s="114"/>
    </row>
    <row r="3480" spans="11:11" x14ac:dyDescent="0.25">
      <c r="K3480" s="114"/>
    </row>
    <row r="3481" spans="11:11" x14ac:dyDescent="0.25">
      <c r="K3481" s="114"/>
    </row>
    <row r="3482" spans="11:11" x14ac:dyDescent="0.25">
      <c r="K3482" s="114"/>
    </row>
    <row r="3483" spans="11:11" x14ac:dyDescent="0.25">
      <c r="K3483" s="114"/>
    </row>
    <row r="3484" spans="11:11" x14ac:dyDescent="0.25">
      <c r="K3484" s="114"/>
    </row>
    <row r="3485" spans="11:11" x14ac:dyDescent="0.25">
      <c r="K3485" s="114"/>
    </row>
    <row r="3486" spans="11:11" x14ac:dyDescent="0.25">
      <c r="K3486" s="114"/>
    </row>
    <row r="3487" spans="11:11" x14ac:dyDescent="0.25">
      <c r="K3487" s="114"/>
    </row>
    <row r="3488" spans="11:11" x14ac:dyDescent="0.25">
      <c r="K3488" s="114"/>
    </row>
    <row r="3489" spans="11:11" x14ac:dyDescent="0.25">
      <c r="K3489" s="114"/>
    </row>
    <row r="3490" spans="11:11" x14ac:dyDescent="0.25">
      <c r="K3490" s="114"/>
    </row>
    <row r="3491" spans="11:11" x14ac:dyDescent="0.25">
      <c r="K3491" s="114"/>
    </row>
    <row r="3492" spans="11:11" x14ac:dyDescent="0.25">
      <c r="K3492" s="114"/>
    </row>
    <row r="3493" spans="11:11" x14ac:dyDescent="0.25">
      <c r="K3493" s="114"/>
    </row>
    <row r="3494" spans="11:11" x14ac:dyDescent="0.25">
      <c r="K3494" s="114"/>
    </row>
    <row r="3495" spans="11:11" x14ac:dyDescent="0.25">
      <c r="K3495" s="114"/>
    </row>
    <row r="3496" spans="11:11" x14ac:dyDescent="0.25">
      <c r="K3496" s="114"/>
    </row>
    <row r="3497" spans="11:11" x14ac:dyDescent="0.25">
      <c r="K3497" s="114"/>
    </row>
    <row r="3498" spans="11:11" x14ac:dyDescent="0.25">
      <c r="K3498" s="114"/>
    </row>
    <row r="3499" spans="11:11" x14ac:dyDescent="0.25">
      <c r="K3499" s="114"/>
    </row>
    <row r="3500" spans="11:11" x14ac:dyDescent="0.25">
      <c r="K3500" s="114"/>
    </row>
    <row r="3501" spans="11:11" x14ac:dyDescent="0.25">
      <c r="K3501" s="114"/>
    </row>
    <row r="3502" spans="11:11" x14ac:dyDescent="0.25">
      <c r="K3502" s="114"/>
    </row>
    <row r="3503" spans="11:11" x14ac:dyDescent="0.25">
      <c r="K3503" s="114"/>
    </row>
    <row r="3504" spans="11:11" x14ac:dyDescent="0.25">
      <c r="K3504" s="114"/>
    </row>
    <row r="3505" spans="11:11" x14ac:dyDescent="0.25">
      <c r="K3505" s="114"/>
    </row>
    <row r="3506" spans="11:11" x14ac:dyDescent="0.25">
      <c r="K3506" s="114"/>
    </row>
    <row r="3507" spans="11:11" x14ac:dyDescent="0.25">
      <c r="K3507" s="114"/>
    </row>
    <row r="3508" spans="11:11" x14ac:dyDescent="0.25">
      <c r="K3508" s="114"/>
    </row>
    <row r="3509" spans="11:11" x14ac:dyDescent="0.25">
      <c r="K3509" s="114"/>
    </row>
    <row r="3510" spans="11:11" x14ac:dyDescent="0.25">
      <c r="K3510" s="114"/>
    </row>
    <row r="3511" spans="11:11" x14ac:dyDescent="0.25">
      <c r="K3511" s="114"/>
    </row>
    <row r="3512" spans="11:11" x14ac:dyDescent="0.25">
      <c r="K3512" s="114"/>
    </row>
    <row r="3513" spans="11:11" x14ac:dyDescent="0.25">
      <c r="K3513" s="114"/>
    </row>
    <row r="3514" spans="11:11" x14ac:dyDescent="0.25">
      <c r="K3514" s="114"/>
    </row>
    <row r="3515" spans="11:11" x14ac:dyDescent="0.25">
      <c r="K3515" s="114"/>
    </row>
    <row r="3516" spans="11:11" x14ac:dyDescent="0.25">
      <c r="K3516" s="114"/>
    </row>
    <row r="3517" spans="11:11" x14ac:dyDescent="0.25">
      <c r="K3517" s="114"/>
    </row>
    <row r="3518" spans="11:11" x14ac:dyDescent="0.25">
      <c r="K3518" s="114"/>
    </row>
    <row r="3519" spans="11:11" x14ac:dyDescent="0.25">
      <c r="K3519" s="114"/>
    </row>
    <row r="3520" spans="11:11" x14ac:dyDescent="0.25">
      <c r="K3520" s="114"/>
    </row>
    <row r="3521" spans="11:11" x14ac:dyDescent="0.25">
      <c r="K3521" s="114"/>
    </row>
    <row r="3522" spans="11:11" x14ac:dyDescent="0.25">
      <c r="K3522" s="114"/>
    </row>
    <row r="3523" spans="11:11" x14ac:dyDescent="0.25">
      <c r="K3523" s="114"/>
    </row>
    <row r="3524" spans="11:11" x14ac:dyDescent="0.25">
      <c r="K3524" s="114"/>
    </row>
    <row r="3525" spans="11:11" x14ac:dyDescent="0.25">
      <c r="K3525" s="114"/>
    </row>
    <row r="3526" spans="11:11" x14ac:dyDescent="0.25">
      <c r="K3526" s="114"/>
    </row>
    <row r="3527" spans="11:11" x14ac:dyDescent="0.25">
      <c r="K3527" s="114"/>
    </row>
    <row r="3528" spans="11:11" x14ac:dyDescent="0.25">
      <c r="K3528" s="114"/>
    </row>
    <row r="3529" spans="11:11" x14ac:dyDescent="0.25">
      <c r="K3529" s="114"/>
    </row>
    <row r="3530" spans="11:11" x14ac:dyDescent="0.25">
      <c r="K3530" s="114"/>
    </row>
    <row r="3531" spans="11:11" x14ac:dyDescent="0.25">
      <c r="K3531" s="114"/>
    </row>
    <row r="3532" spans="11:11" x14ac:dyDescent="0.25">
      <c r="K3532" s="114"/>
    </row>
    <row r="3533" spans="11:11" x14ac:dyDescent="0.25">
      <c r="K3533" s="114"/>
    </row>
    <row r="3534" spans="11:11" x14ac:dyDescent="0.25">
      <c r="K3534" s="114"/>
    </row>
    <row r="3535" spans="11:11" x14ac:dyDescent="0.25">
      <c r="K3535" s="114"/>
    </row>
    <row r="3536" spans="11:11" x14ac:dyDescent="0.25">
      <c r="K3536" s="114"/>
    </row>
    <row r="3537" spans="11:11" x14ac:dyDescent="0.25">
      <c r="K3537" s="114"/>
    </row>
    <row r="3538" spans="11:11" x14ac:dyDescent="0.25">
      <c r="K3538" s="114"/>
    </row>
    <row r="3539" spans="11:11" x14ac:dyDescent="0.25">
      <c r="K3539" s="114"/>
    </row>
    <row r="3540" spans="11:11" x14ac:dyDescent="0.25">
      <c r="K3540" s="114"/>
    </row>
    <row r="3541" spans="11:11" x14ac:dyDescent="0.25">
      <c r="K3541" s="114"/>
    </row>
    <row r="3542" spans="11:11" x14ac:dyDescent="0.25">
      <c r="K3542" s="114"/>
    </row>
    <row r="3543" spans="11:11" x14ac:dyDescent="0.25">
      <c r="K3543" s="114"/>
    </row>
    <row r="3544" spans="11:11" x14ac:dyDescent="0.25">
      <c r="K3544" s="114"/>
    </row>
    <row r="3545" spans="11:11" x14ac:dyDescent="0.25">
      <c r="K3545" s="114"/>
    </row>
    <row r="3546" spans="11:11" x14ac:dyDescent="0.25">
      <c r="K3546" s="114"/>
    </row>
    <row r="3547" spans="11:11" x14ac:dyDescent="0.25">
      <c r="K3547" s="114"/>
    </row>
    <row r="3548" spans="11:11" x14ac:dyDescent="0.25">
      <c r="K3548" s="114"/>
    </row>
    <row r="3549" spans="11:11" x14ac:dyDescent="0.25">
      <c r="K3549" s="114"/>
    </row>
    <row r="3550" spans="11:11" x14ac:dyDescent="0.25">
      <c r="K3550" s="114"/>
    </row>
    <row r="3551" spans="11:11" x14ac:dyDescent="0.25">
      <c r="K3551" s="114"/>
    </row>
    <row r="3552" spans="11:11" x14ac:dyDescent="0.25">
      <c r="K3552" s="114"/>
    </row>
    <row r="3553" spans="11:11" x14ac:dyDescent="0.25">
      <c r="K3553" s="114"/>
    </row>
    <row r="3554" spans="11:11" x14ac:dyDescent="0.25">
      <c r="K3554" s="114"/>
    </row>
    <row r="3555" spans="11:11" x14ac:dyDescent="0.25">
      <c r="K3555" s="114"/>
    </row>
    <row r="3556" spans="11:11" x14ac:dyDescent="0.25">
      <c r="K3556" s="114"/>
    </row>
    <row r="3557" spans="11:11" x14ac:dyDescent="0.25">
      <c r="K3557" s="114"/>
    </row>
    <row r="3558" spans="11:11" x14ac:dyDescent="0.25">
      <c r="K3558" s="114"/>
    </row>
    <row r="3559" spans="11:11" x14ac:dyDescent="0.25">
      <c r="K3559" s="114"/>
    </row>
    <row r="3560" spans="11:11" x14ac:dyDescent="0.25">
      <c r="K3560" s="114"/>
    </row>
    <row r="3561" spans="11:11" x14ac:dyDescent="0.25">
      <c r="K3561" s="114"/>
    </row>
    <row r="3562" spans="11:11" x14ac:dyDescent="0.25">
      <c r="K3562" s="114"/>
    </row>
    <row r="3563" spans="11:11" x14ac:dyDescent="0.25">
      <c r="K3563" s="114"/>
    </row>
    <row r="3564" spans="11:11" x14ac:dyDescent="0.25">
      <c r="K3564" s="114"/>
    </row>
    <row r="3565" spans="11:11" x14ac:dyDescent="0.25">
      <c r="K3565" s="114"/>
    </row>
    <row r="3566" spans="11:11" x14ac:dyDescent="0.25">
      <c r="K3566" s="114"/>
    </row>
    <row r="3567" spans="11:11" x14ac:dyDescent="0.25">
      <c r="K3567" s="114"/>
    </row>
    <row r="3568" spans="11:11" x14ac:dyDescent="0.25">
      <c r="K3568" s="114"/>
    </row>
    <row r="3569" spans="11:11" x14ac:dyDescent="0.25">
      <c r="K3569" s="114"/>
    </row>
    <row r="3570" spans="11:11" x14ac:dyDescent="0.25">
      <c r="K3570" s="114"/>
    </row>
    <row r="3571" spans="11:11" x14ac:dyDescent="0.25">
      <c r="K3571" s="114"/>
    </row>
    <row r="3572" spans="11:11" x14ac:dyDescent="0.25">
      <c r="K3572" s="114"/>
    </row>
    <row r="3573" spans="11:11" x14ac:dyDescent="0.25">
      <c r="K3573" s="114"/>
    </row>
    <row r="3574" spans="11:11" x14ac:dyDescent="0.25">
      <c r="K3574" s="114"/>
    </row>
    <row r="3575" spans="11:11" x14ac:dyDescent="0.25">
      <c r="K3575" s="114"/>
    </row>
    <row r="3576" spans="11:11" x14ac:dyDescent="0.25">
      <c r="K3576" s="114"/>
    </row>
    <row r="3577" spans="11:11" x14ac:dyDescent="0.25">
      <c r="K3577" s="114"/>
    </row>
    <row r="3578" spans="11:11" x14ac:dyDescent="0.25">
      <c r="K3578" s="114"/>
    </row>
    <row r="3579" spans="11:11" x14ac:dyDescent="0.25">
      <c r="K3579" s="114"/>
    </row>
    <row r="3580" spans="11:11" x14ac:dyDescent="0.25">
      <c r="K3580" s="114"/>
    </row>
    <row r="3581" spans="11:11" x14ac:dyDescent="0.25">
      <c r="K3581" s="114"/>
    </row>
    <row r="3582" spans="11:11" x14ac:dyDescent="0.25">
      <c r="K3582" s="114"/>
    </row>
    <row r="3583" spans="11:11" x14ac:dyDescent="0.25">
      <c r="K3583" s="114"/>
    </row>
    <row r="3584" spans="11:11" x14ac:dyDescent="0.25">
      <c r="K3584" s="114"/>
    </row>
    <row r="3585" spans="11:11" x14ac:dyDescent="0.25">
      <c r="K3585" s="114"/>
    </row>
    <row r="3586" spans="11:11" x14ac:dyDescent="0.25">
      <c r="K3586" s="114"/>
    </row>
    <row r="3587" spans="11:11" x14ac:dyDescent="0.25">
      <c r="K3587" s="114"/>
    </row>
    <row r="3588" spans="11:11" x14ac:dyDescent="0.25">
      <c r="K3588" s="114"/>
    </row>
    <row r="3589" spans="11:11" x14ac:dyDescent="0.25">
      <c r="K3589" s="114"/>
    </row>
    <row r="3590" spans="11:11" x14ac:dyDescent="0.25">
      <c r="K3590" s="114"/>
    </row>
    <row r="3591" spans="11:11" x14ac:dyDescent="0.25">
      <c r="K3591" s="114"/>
    </row>
    <row r="3592" spans="11:11" x14ac:dyDescent="0.25">
      <c r="K3592" s="114"/>
    </row>
    <row r="3593" spans="11:11" x14ac:dyDescent="0.25">
      <c r="K3593" s="114"/>
    </row>
    <row r="3594" spans="11:11" x14ac:dyDescent="0.25">
      <c r="K3594" s="114"/>
    </row>
    <row r="3595" spans="11:11" x14ac:dyDescent="0.25">
      <c r="K3595" s="114"/>
    </row>
    <row r="3596" spans="11:11" x14ac:dyDescent="0.25">
      <c r="K3596" s="114"/>
    </row>
    <row r="3597" spans="11:11" x14ac:dyDescent="0.25">
      <c r="K3597" s="114"/>
    </row>
    <row r="3598" spans="11:11" x14ac:dyDescent="0.25">
      <c r="K3598" s="114"/>
    </row>
    <row r="3599" spans="11:11" x14ac:dyDescent="0.25">
      <c r="K3599" s="114"/>
    </row>
    <row r="3600" spans="11:11" x14ac:dyDescent="0.25">
      <c r="K3600" s="114"/>
    </row>
    <row r="3601" spans="11:11" x14ac:dyDescent="0.25">
      <c r="K3601" s="114"/>
    </row>
    <row r="3602" spans="11:11" x14ac:dyDescent="0.25">
      <c r="K3602" s="114"/>
    </row>
    <row r="3603" spans="11:11" x14ac:dyDescent="0.25">
      <c r="K3603" s="114"/>
    </row>
    <row r="3604" spans="11:11" x14ac:dyDescent="0.25">
      <c r="K3604" s="114"/>
    </row>
    <row r="3605" spans="11:11" x14ac:dyDescent="0.25">
      <c r="K3605" s="114"/>
    </row>
    <row r="3606" spans="11:11" x14ac:dyDescent="0.25">
      <c r="K3606" s="114"/>
    </row>
    <row r="3607" spans="11:11" x14ac:dyDescent="0.25">
      <c r="K3607" s="114"/>
    </row>
    <row r="3608" spans="11:11" x14ac:dyDescent="0.25">
      <c r="K3608" s="114"/>
    </row>
    <row r="3609" spans="11:11" x14ac:dyDescent="0.25">
      <c r="K3609" s="114"/>
    </row>
    <row r="3610" spans="11:11" x14ac:dyDescent="0.25">
      <c r="K3610" s="114"/>
    </row>
    <row r="3611" spans="11:11" x14ac:dyDescent="0.25">
      <c r="K3611" s="114"/>
    </row>
    <row r="3612" spans="11:11" x14ac:dyDescent="0.25">
      <c r="K3612" s="114"/>
    </row>
    <row r="3613" spans="11:11" x14ac:dyDescent="0.25">
      <c r="K3613" s="114"/>
    </row>
    <row r="3614" spans="11:11" x14ac:dyDescent="0.25">
      <c r="K3614" s="114"/>
    </row>
    <row r="3615" spans="11:11" x14ac:dyDescent="0.25">
      <c r="K3615" s="114"/>
    </row>
    <row r="3616" spans="11:11" x14ac:dyDescent="0.25">
      <c r="K3616" s="114"/>
    </row>
    <row r="3617" spans="11:11" x14ac:dyDescent="0.25">
      <c r="K3617" s="114"/>
    </row>
    <row r="3618" spans="11:11" x14ac:dyDescent="0.25">
      <c r="K3618" s="114"/>
    </row>
    <row r="3619" spans="11:11" x14ac:dyDescent="0.25">
      <c r="K3619" s="114"/>
    </row>
    <row r="3620" spans="11:11" x14ac:dyDescent="0.25">
      <c r="K3620" s="114"/>
    </row>
    <row r="3621" spans="11:11" x14ac:dyDescent="0.25">
      <c r="K3621" s="114"/>
    </row>
    <row r="3622" spans="11:11" x14ac:dyDescent="0.25">
      <c r="K3622" s="114"/>
    </row>
    <row r="3623" spans="11:11" x14ac:dyDescent="0.25">
      <c r="K3623" s="114"/>
    </row>
    <row r="3624" spans="11:11" x14ac:dyDescent="0.25">
      <c r="K3624" s="114"/>
    </row>
    <row r="3625" spans="11:11" x14ac:dyDescent="0.25">
      <c r="K3625" s="114"/>
    </row>
    <row r="3626" spans="11:11" x14ac:dyDescent="0.25">
      <c r="K3626" s="114"/>
    </row>
    <row r="3627" spans="11:11" x14ac:dyDescent="0.25">
      <c r="K3627" s="114"/>
    </row>
    <row r="3628" spans="11:11" x14ac:dyDescent="0.25">
      <c r="K3628" s="114"/>
    </row>
    <row r="3629" spans="11:11" x14ac:dyDescent="0.25">
      <c r="K3629" s="114"/>
    </row>
    <row r="3630" spans="11:11" x14ac:dyDescent="0.25">
      <c r="K3630" s="114"/>
    </row>
    <row r="3631" spans="11:11" x14ac:dyDescent="0.25">
      <c r="K3631" s="114"/>
    </row>
    <row r="3632" spans="11:11" x14ac:dyDescent="0.25">
      <c r="K3632" s="114"/>
    </row>
    <row r="3633" spans="11:11" x14ac:dyDescent="0.25">
      <c r="K3633" s="114"/>
    </row>
    <row r="3634" spans="11:11" x14ac:dyDescent="0.25">
      <c r="K3634" s="114"/>
    </row>
    <row r="3635" spans="11:11" x14ac:dyDescent="0.25">
      <c r="K3635" s="114"/>
    </row>
    <row r="3636" spans="11:11" x14ac:dyDescent="0.25">
      <c r="K3636" s="114"/>
    </row>
    <row r="3637" spans="11:11" x14ac:dyDescent="0.25">
      <c r="K3637" s="114"/>
    </row>
    <row r="3638" spans="11:11" x14ac:dyDescent="0.25">
      <c r="K3638" s="114"/>
    </row>
    <row r="3639" spans="11:11" x14ac:dyDescent="0.25">
      <c r="K3639" s="114"/>
    </row>
    <row r="3640" spans="11:11" x14ac:dyDescent="0.25">
      <c r="K3640" s="114"/>
    </row>
    <row r="3641" spans="11:11" x14ac:dyDescent="0.25">
      <c r="K3641" s="114"/>
    </row>
    <row r="3642" spans="11:11" x14ac:dyDescent="0.25">
      <c r="K3642" s="114"/>
    </row>
    <row r="3643" spans="11:11" x14ac:dyDescent="0.25">
      <c r="K3643" s="114"/>
    </row>
    <row r="3644" spans="11:11" x14ac:dyDescent="0.25">
      <c r="K3644" s="114"/>
    </row>
    <row r="3645" spans="11:11" x14ac:dyDescent="0.25">
      <c r="K3645" s="114"/>
    </row>
    <row r="3646" spans="11:11" x14ac:dyDescent="0.25">
      <c r="K3646" s="114"/>
    </row>
    <row r="3647" spans="11:11" x14ac:dyDescent="0.25">
      <c r="K3647" s="114"/>
    </row>
    <row r="3648" spans="11:11" x14ac:dyDescent="0.25">
      <c r="K3648" s="114"/>
    </row>
    <row r="3649" spans="11:11" x14ac:dyDescent="0.25">
      <c r="K3649" s="114"/>
    </row>
    <row r="3650" spans="11:11" x14ac:dyDescent="0.25">
      <c r="K3650" s="114"/>
    </row>
    <row r="3651" spans="11:11" x14ac:dyDescent="0.25">
      <c r="K3651" s="114"/>
    </row>
    <row r="3652" spans="11:11" x14ac:dyDescent="0.25">
      <c r="K3652" s="114"/>
    </row>
    <row r="3653" spans="11:11" x14ac:dyDescent="0.25">
      <c r="K3653" s="114"/>
    </row>
    <row r="3654" spans="11:11" x14ac:dyDescent="0.25">
      <c r="K3654" s="114"/>
    </row>
    <row r="3655" spans="11:11" x14ac:dyDescent="0.25">
      <c r="K3655" s="114"/>
    </row>
    <row r="3656" spans="11:11" x14ac:dyDescent="0.25">
      <c r="K3656" s="114"/>
    </row>
    <row r="3657" spans="11:11" x14ac:dyDescent="0.25">
      <c r="K3657" s="114"/>
    </row>
    <row r="3658" spans="11:11" x14ac:dyDescent="0.25">
      <c r="K3658" s="114"/>
    </row>
    <row r="3659" spans="11:11" x14ac:dyDescent="0.25">
      <c r="K3659" s="114"/>
    </row>
    <row r="3660" spans="11:11" x14ac:dyDescent="0.25">
      <c r="K3660" s="114"/>
    </row>
    <row r="3661" spans="11:11" x14ac:dyDescent="0.25">
      <c r="K3661" s="114"/>
    </row>
    <row r="3662" spans="11:11" x14ac:dyDescent="0.25">
      <c r="K3662" s="114"/>
    </row>
    <row r="3663" spans="11:11" x14ac:dyDescent="0.25">
      <c r="K3663" s="114"/>
    </row>
    <row r="3664" spans="11:11" x14ac:dyDescent="0.25">
      <c r="K3664" s="114"/>
    </row>
    <row r="3665" spans="11:11" x14ac:dyDescent="0.25">
      <c r="K3665" s="114"/>
    </row>
    <row r="3666" spans="11:11" x14ac:dyDescent="0.25">
      <c r="K3666" s="114"/>
    </row>
    <row r="3667" spans="11:11" x14ac:dyDescent="0.25">
      <c r="K3667" s="114"/>
    </row>
    <row r="3668" spans="11:11" x14ac:dyDescent="0.25">
      <c r="K3668" s="114"/>
    </row>
    <row r="3669" spans="11:11" x14ac:dyDescent="0.25">
      <c r="K3669" s="114"/>
    </row>
    <row r="3670" spans="11:11" x14ac:dyDescent="0.25">
      <c r="K3670" s="114"/>
    </row>
    <row r="3671" spans="11:11" x14ac:dyDescent="0.25">
      <c r="K3671" s="114"/>
    </row>
    <row r="3672" spans="11:11" x14ac:dyDescent="0.25">
      <c r="K3672" s="114"/>
    </row>
    <row r="3673" spans="11:11" x14ac:dyDescent="0.25">
      <c r="K3673" s="114"/>
    </row>
    <row r="3674" spans="11:11" x14ac:dyDescent="0.25">
      <c r="K3674" s="114"/>
    </row>
    <row r="3675" spans="11:11" x14ac:dyDescent="0.25">
      <c r="K3675" s="114"/>
    </row>
    <row r="3676" spans="11:11" x14ac:dyDescent="0.25">
      <c r="K3676" s="114"/>
    </row>
    <row r="3677" spans="11:11" x14ac:dyDescent="0.25">
      <c r="K3677" s="114"/>
    </row>
    <row r="3678" spans="11:11" x14ac:dyDescent="0.25">
      <c r="K3678" s="114"/>
    </row>
    <row r="3679" spans="11:11" x14ac:dyDescent="0.25">
      <c r="K3679" s="114"/>
    </row>
    <row r="3680" spans="11:11" x14ac:dyDescent="0.25">
      <c r="K3680" s="114"/>
    </row>
    <row r="3681" spans="11:11" x14ac:dyDescent="0.25">
      <c r="K3681" s="114"/>
    </row>
    <row r="3682" spans="11:11" x14ac:dyDescent="0.25">
      <c r="K3682" s="114"/>
    </row>
    <row r="3683" spans="11:11" x14ac:dyDescent="0.25">
      <c r="K3683" s="114"/>
    </row>
    <row r="3684" spans="11:11" x14ac:dyDescent="0.25">
      <c r="K3684" s="114"/>
    </row>
    <row r="3685" spans="11:11" x14ac:dyDescent="0.25">
      <c r="K3685" s="114"/>
    </row>
    <row r="3686" spans="11:11" x14ac:dyDescent="0.25">
      <c r="K3686" s="114"/>
    </row>
    <row r="3687" spans="11:11" x14ac:dyDescent="0.25">
      <c r="K3687" s="114"/>
    </row>
    <row r="3688" spans="11:11" x14ac:dyDescent="0.25">
      <c r="K3688" s="114"/>
    </row>
    <row r="3689" spans="11:11" x14ac:dyDescent="0.25">
      <c r="K3689" s="114"/>
    </row>
    <row r="3690" spans="11:11" x14ac:dyDescent="0.25">
      <c r="K3690" s="114"/>
    </row>
    <row r="3691" spans="11:11" x14ac:dyDescent="0.25">
      <c r="K3691" s="114"/>
    </row>
    <row r="3692" spans="11:11" x14ac:dyDescent="0.25">
      <c r="K3692" s="114"/>
    </row>
    <row r="3693" spans="11:11" x14ac:dyDescent="0.25">
      <c r="K3693" s="114"/>
    </row>
    <row r="3694" spans="11:11" x14ac:dyDescent="0.25">
      <c r="K3694" s="114"/>
    </row>
    <row r="3695" spans="11:11" x14ac:dyDescent="0.25">
      <c r="K3695" s="114"/>
    </row>
    <row r="3696" spans="11:11" x14ac:dyDescent="0.25">
      <c r="K3696" s="114"/>
    </row>
    <row r="3697" spans="11:11" x14ac:dyDescent="0.25">
      <c r="K3697" s="114"/>
    </row>
    <row r="3698" spans="11:11" x14ac:dyDescent="0.25">
      <c r="K3698" s="114"/>
    </row>
    <row r="3699" spans="11:11" x14ac:dyDescent="0.25">
      <c r="K3699" s="114"/>
    </row>
    <row r="3700" spans="11:11" x14ac:dyDescent="0.25">
      <c r="K3700" s="114"/>
    </row>
    <row r="3701" spans="11:11" x14ac:dyDescent="0.25">
      <c r="K3701" s="114"/>
    </row>
    <row r="3702" spans="11:11" x14ac:dyDescent="0.25">
      <c r="K3702" s="114"/>
    </row>
    <row r="3703" spans="11:11" x14ac:dyDescent="0.25">
      <c r="K3703" s="114"/>
    </row>
    <row r="3704" spans="11:11" x14ac:dyDescent="0.25">
      <c r="K3704" s="114"/>
    </row>
    <row r="3705" spans="11:11" x14ac:dyDescent="0.25">
      <c r="K3705" s="114"/>
    </row>
    <row r="3706" spans="11:11" x14ac:dyDescent="0.25">
      <c r="K3706" s="114"/>
    </row>
    <row r="3707" spans="11:11" x14ac:dyDescent="0.25">
      <c r="K3707" s="114"/>
    </row>
    <row r="3708" spans="11:11" x14ac:dyDescent="0.25">
      <c r="K3708" s="114"/>
    </row>
    <row r="3709" spans="11:11" x14ac:dyDescent="0.25">
      <c r="K3709" s="114"/>
    </row>
    <row r="3710" spans="11:11" x14ac:dyDescent="0.25">
      <c r="K3710" s="114"/>
    </row>
    <row r="3711" spans="11:11" x14ac:dyDescent="0.25">
      <c r="K3711" s="114"/>
    </row>
    <row r="3712" spans="11:11" x14ac:dyDescent="0.25">
      <c r="K3712" s="114"/>
    </row>
    <row r="3713" spans="11:11" x14ac:dyDescent="0.25">
      <c r="K3713" s="114"/>
    </row>
    <row r="3714" spans="11:11" x14ac:dyDescent="0.25">
      <c r="K3714" s="114"/>
    </row>
    <row r="3715" spans="11:11" x14ac:dyDescent="0.25">
      <c r="K3715" s="114"/>
    </row>
    <row r="3716" spans="11:11" x14ac:dyDescent="0.25">
      <c r="K3716" s="114"/>
    </row>
    <row r="3717" spans="11:11" x14ac:dyDescent="0.25">
      <c r="K3717" s="114"/>
    </row>
    <row r="3718" spans="11:11" x14ac:dyDescent="0.25">
      <c r="K3718" s="114"/>
    </row>
    <row r="3719" spans="11:11" x14ac:dyDescent="0.25">
      <c r="K3719" s="114"/>
    </row>
    <row r="3720" spans="11:11" x14ac:dyDescent="0.25">
      <c r="K3720" s="114"/>
    </row>
    <row r="3721" spans="11:11" x14ac:dyDescent="0.25">
      <c r="K3721" s="114"/>
    </row>
    <row r="3722" spans="11:11" x14ac:dyDescent="0.25">
      <c r="K3722" s="114"/>
    </row>
    <row r="3723" spans="11:11" x14ac:dyDescent="0.25">
      <c r="K3723" s="114"/>
    </row>
    <row r="3724" spans="11:11" x14ac:dyDescent="0.25">
      <c r="K3724" s="114"/>
    </row>
    <row r="3725" spans="11:11" x14ac:dyDescent="0.25">
      <c r="K3725" s="114"/>
    </row>
    <row r="3726" spans="11:11" x14ac:dyDescent="0.25">
      <c r="K3726" s="114"/>
    </row>
    <row r="3727" spans="11:11" x14ac:dyDescent="0.25">
      <c r="K3727" s="114"/>
    </row>
    <row r="3728" spans="11:11" x14ac:dyDescent="0.25">
      <c r="K3728" s="114"/>
    </row>
    <row r="3729" spans="11:11" x14ac:dyDescent="0.25">
      <c r="K3729" s="114"/>
    </row>
    <row r="3730" spans="11:11" x14ac:dyDescent="0.25">
      <c r="K3730" s="114"/>
    </row>
    <row r="3731" spans="11:11" x14ac:dyDescent="0.25">
      <c r="K3731" s="114"/>
    </row>
    <row r="3732" spans="11:11" x14ac:dyDescent="0.25">
      <c r="K3732" s="114"/>
    </row>
    <row r="3733" spans="11:11" x14ac:dyDescent="0.25">
      <c r="K3733" s="114"/>
    </row>
    <row r="3734" spans="11:11" x14ac:dyDescent="0.25">
      <c r="K3734" s="114"/>
    </row>
    <row r="3735" spans="11:11" x14ac:dyDescent="0.25">
      <c r="K3735" s="114"/>
    </row>
    <row r="3736" spans="11:11" x14ac:dyDescent="0.25">
      <c r="K3736" s="114"/>
    </row>
    <row r="3737" spans="11:11" x14ac:dyDescent="0.25">
      <c r="K3737" s="114"/>
    </row>
    <row r="3738" spans="11:11" x14ac:dyDescent="0.25">
      <c r="K3738" s="114"/>
    </row>
    <row r="3739" spans="11:11" x14ac:dyDescent="0.25">
      <c r="K3739" s="114"/>
    </row>
    <row r="3740" spans="11:11" x14ac:dyDescent="0.25">
      <c r="K3740" s="114"/>
    </row>
    <row r="3741" spans="11:11" x14ac:dyDescent="0.25">
      <c r="K3741" s="114"/>
    </row>
    <row r="3742" spans="11:11" x14ac:dyDescent="0.25">
      <c r="K3742" s="114"/>
    </row>
    <row r="3743" spans="11:11" x14ac:dyDescent="0.25">
      <c r="K3743" s="114"/>
    </row>
    <row r="3744" spans="11:11" x14ac:dyDescent="0.25">
      <c r="K3744" s="114"/>
    </row>
    <row r="3745" spans="11:11" x14ac:dyDescent="0.25">
      <c r="K3745" s="114"/>
    </row>
    <row r="3746" spans="11:11" x14ac:dyDescent="0.25">
      <c r="K3746" s="114"/>
    </row>
    <row r="3747" spans="11:11" x14ac:dyDescent="0.25">
      <c r="K3747" s="114"/>
    </row>
    <row r="3748" spans="11:11" x14ac:dyDescent="0.25">
      <c r="K3748" s="114"/>
    </row>
    <row r="3749" spans="11:11" x14ac:dyDescent="0.25">
      <c r="K3749" s="114"/>
    </row>
    <row r="3750" spans="11:11" x14ac:dyDescent="0.25">
      <c r="K3750" s="114"/>
    </row>
    <row r="3751" spans="11:11" x14ac:dyDescent="0.25">
      <c r="K3751" s="114"/>
    </row>
    <row r="3752" spans="11:11" x14ac:dyDescent="0.25">
      <c r="K3752" s="114"/>
    </row>
    <row r="3753" spans="11:11" x14ac:dyDescent="0.25">
      <c r="K3753" s="114"/>
    </row>
    <row r="3754" spans="11:11" x14ac:dyDescent="0.25">
      <c r="K3754" s="114"/>
    </row>
    <row r="3755" spans="11:11" x14ac:dyDescent="0.25">
      <c r="K3755" s="114"/>
    </row>
    <row r="3756" spans="11:11" x14ac:dyDescent="0.25">
      <c r="K3756" s="114"/>
    </row>
    <row r="3757" spans="11:11" x14ac:dyDescent="0.25">
      <c r="K3757" s="114"/>
    </row>
    <row r="3758" spans="11:11" x14ac:dyDescent="0.25">
      <c r="K3758" s="114"/>
    </row>
    <row r="3759" spans="11:11" x14ac:dyDescent="0.25">
      <c r="K3759" s="114"/>
    </row>
    <row r="3760" spans="11:11" x14ac:dyDescent="0.25">
      <c r="K3760" s="114"/>
    </row>
    <row r="3761" spans="11:11" x14ac:dyDescent="0.25">
      <c r="K3761" s="114"/>
    </row>
    <row r="3762" spans="11:11" x14ac:dyDescent="0.25">
      <c r="K3762" s="114"/>
    </row>
    <row r="3763" spans="11:11" x14ac:dyDescent="0.25">
      <c r="K3763" s="114"/>
    </row>
    <row r="3764" spans="11:11" x14ac:dyDescent="0.25">
      <c r="K3764" s="114"/>
    </row>
    <row r="3765" spans="11:11" x14ac:dyDescent="0.25">
      <c r="K3765" s="114"/>
    </row>
    <row r="3766" spans="11:11" x14ac:dyDescent="0.25">
      <c r="K3766" s="114"/>
    </row>
    <row r="3767" spans="11:11" x14ac:dyDescent="0.25">
      <c r="K3767" s="114"/>
    </row>
    <row r="3768" spans="11:11" x14ac:dyDescent="0.25">
      <c r="K3768" s="114"/>
    </row>
    <row r="3769" spans="11:11" x14ac:dyDescent="0.25">
      <c r="K3769" s="114"/>
    </row>
    <row r="3770" spans="11:11" x14ac:dyDescent="0.25">
      <c r="K3770" s="114"/>
    </row>
    <row r="3771" spans="11:11" x14ac:dyDescent="0.25">
      <c r="K3771" s="114"/>
    </row>
    <row r="3772" spans="11:11" x14ac:dyDescent="0.25">
      <c r="K3772" s="114"/>
    </row>
    <row r="3773" spans="11:11" x14ac:dyDescent="0.25">
      <c r="K3773" s="114"/>
    </row>
    <row r="3774" spans="11:11" x14ac:dyDescent="0.25">
      <c r="K3774" s="114"/>
    </row>
    <row r="3775" spans="11:11" x14ac:dyDescent="0.25">
      <c r="K3775" s="114"/>
    </row>
    <row r="3776" spans="11:11" x14ac:dyDescent="0.25">
      <c r="K3776" s="114"/>
    </row>
    <row r="3777" spans="11:11" x14ac:dyDescent="0.25">
      <c r="K3777" s="114"/>
    </row>
    <row r="3778" spans="11:11" x14ac:dyDescent="0.25">
      <c r="K3778" s="114"/>
    </row>
    <row r="3779" spans="11:11" x14ac:dyDescent="0.25">
      <c r="K3779" s="114"/>
    </row>
    <row r="3780" spans="11:11" x14ac:dyDescent="0.25">
      <c r="K3780" s="114"/>
    </row>
    <row r="3781" spans="11:11" x14ac:dyDescent="0.25">
      <c r="K3781" s="114"/>
    </row>
    <row r="3782" spans="11:11" x14ac:dyDescent="0.25">
      <c r="K3782" s="114"/>
    </row>
    <row r="3783" spans="11:11" x14ac:dyDescent="0.25">
      <c r="K3783" s="114"/>
    </row>
    <row r="3784" spans="11:11" x14ac:dyDescent="0.25">
      <c r="K3784" s="114"/>
    </row>
    <row r="3785" spans="11:11" x14ac:dyDescent="0.25">
      <c r="K3785" s="114"/>
    </row>
    <row r="3786" spans="11:11" x14ac:dyDescent="0.25">
      <c r="K3786" s="114"/>
    </row>
    <row r="3787" spans="11:11" x14ac:dyDescent="0.25">
      <c r="K3787" s="114"/>
    </row>
    <row r="3788" spans="11:11" x14ac:dyDescent="0.25">
      <c r="K3788" s="114"/>
    </row>
    <row r="3789" spans="11:11" x14ac:dyDescent="0.25">
      <c r="K3789" s="114"/>
    </row>
    <row r="3790" spans="11:11" x14ac:dyDescent="0.25">
      <c r="K3790" s="114"/>
    </row>
    <row r="3791" spans="11:11" x14ac:dyDescent="0.25">
      <c r="K3791" s="114"/>
    </row>
    <row r="3792" spans="11:11" x14ac:dyDescent="0.25">
      <c r="K3792" s="114"/>
    </row>
    <row r="3793" spans="11:11" x14ac:dyDescent="0.25">
      <c r="K3793" s="114"/>
    </row>
    <row r="3794" spans="11:11" x14ac:dyDescent="0.25">
      <c r="K3794" s="114"/>
    </row>
    <row r="3795" spans="11:11" x14ac:dyDescent="0.25">
      <c r="K3795" s="114"/>
    </row>
    <row r="3796" spans="11:11" x14ac:dyDescent="0.25">
      <c r="K3796" s="114"/>
    </row>
    <row r="3797" spans="11:11" x14ac:dyDescent="0.25">
      <c r="K3797" s="114"/>
    </row>
    <row r="3798" spans="11:11" x14ac:dyDescent="0.25">
      <c r="K3798" s="114"/>
    </row>
    <row r="3799" spans="11:11" x14ac:dyDescent="0.25">
      <c r="K3799" s="114"/>
    </row>
    <row r="3800" spans="11:11" x14ac:dyDescent="0.25">
      <c r="K3800" s="114"/>
    </row>
    <row r="3801" spans="11:11" x14ac:dyDescent="0.25">
      <c r="K3801" s="114"/>
    </row>
    <row r="3802" spans="11:11" x14ac:dyDescent="0.25">
      <c r="K3802" s="114"/>
    </row>
    <row r="3803" spans="11:11" x14ac:dyDescent="0.25">
      <c r="K3803" s="114"/>
    </row>
    <row r="3804" spans="11:11" x14ac:dyDescent="0.25">
      <c r="K3804" s="114"/>
    </row>
    <row r="3805" spans="11:11" x14ac:dyDescent="0.25">
      <c r="K3805" s="114"/>
    </row>
    <row r="3806" spans="11:11" x14ac:dyDescent="0.25">
      <c r="K3806" s="114"/>
    </row>
    <row r="3807" spans="11:11" x14ac:dyDescent="0.25">
      <c r="K3807" s="114"/>
    </row>
    <row r="3808" spans="11:11" x14ac:dyDescent="0.25">
      <c r="K3808" s="114"/>
    </row>
    <row r="3809" spans="11:11" x14ac:dyDescent="0.25">
      <c r="K3809" s="114"/>
    </row>
    <row r="3810" spans="11:11" x14ac:dyDescent="0.25">
      <c r="K3810" s="114"/>
    </row>
    <row r="3811" spans="11:11" x14ac:dyDescent="0.25">
      <c r="K3811" s="114"/>
    </row>
    <row r="3812" spans="11:11" x14ac:dyDescent="0.25">
      <c r="K3812" s="114"/>
    </row>
    <row r="3813" spans="11:11" x14ac:dyDescent="0.25">
      <c r="K3813" s="114"/>
    </row>
    <row r="3814" spans="11:11" x14ac:dyDescent="0.25">
      <c r="K3814" s="114"/>
    </row>
    <row r="3815" spans="11:11" x14ac:dyDescent="0.25">
      <c r="K3815" s="114"/>
    </row>
    <row r="3816" spans="11:11" x14ac:dyDescent="0.25">
      <c r="K3816" s="114"/>
    </row>
    <row r="3817" spans="11:11" x14ac:dyDescent="0.25">
      <c r="K3817" s="114"/>
    </row>
    <row r="3818" spans="11:11" x14ac:dyDescent="0.25">
      <c r="K3818" s="114"/>
    </row>
    <row r="3819" spans="11:11" x14ac:dyDescent="0.25">
      <c r="K3819" s="114"/>
    </row>
    <row r="3820" spans="11:11" x14ac:dyDescent="0.25">
      <c r="K3820" s="114"/>
    </row>
    <row r="3821" spans="11:11" x14ac:dyDescent="0.25">
      <c r="K3821" s="114"/>
    </row>
    <row r="3822" spans="11:11" x14ac:dyDescent="0.25">
      <c r="K3822" s="114"/>
    </row>
    <row r="3823" spans="11:11" x14ac:dyDescent="0.25">
      <c r="K3823" s="114"/>
    </row>
    <row r="3824" spans="11:11" x14ac:dyDescent="0.25">
      <c r="K3824" s="114"/>
    </row>
    <row r="3825" spans="11:11" x14ac:dyDescent="0.25">
      <c r="K3825" s="114"/>
    </row>
    <row r="3826" spans="11:11" x14ac:dyDescent="0.25">
      <c r="K3826" s="114"/>
    </row>
    <row r="3827" spans="11:11" x14ac:dyDescent="0.25">
      <c r="K3827" s="114"/>
    </row>
    <row r="3828" spans="11:11" x14ac:dyDescent="0.25">
      <c r="K3828" s="114"/>
    </row>
    <row r="3829" spans="11:11" x14ac:dyDescent="0.25">
      <c r="K3829" s="114"/>
    </row>
    <row r="3830" spans="11:11" x14ac:dyDescent="0.25">
      <c r="K3830" s="114"/>
    </row>
    <row r="3831" spans="11:11" x14ac:dyDescent="0.25">
      <c r="K3831" s="114"/>
    </row>
    <row r="3832" spans="11:11" x14ac:dyDescent="0.25">
      <c r="K3832" s="114"/>
    </row>
    <row r="3833" spans="11:11" x14ac:dyDescent="0.25">
      <c r="K3833" s="114"/>
    </row>
    <row r="3834" spans="11:11" x14ac:dyDescent="0.25">
      <c r="K3834" s="114"/>
    </row>
    <row r="3835" spans="11:11" x14ac:dyDescent="0.25">
      <c r="K3835" s="114"/>
    </row>
    <row r="3836" spans="11:11" x14ac:dyDescent="0.25">
      <c r="K3836" s="114"/>
    </row>
    <row r="3837" spans="11:11" x14ac:dyDescent="0.25">
      <c r="K3837" s="114"/>
    </row>
    <row r="3838" spans="11:11" x14ac:dyDescent="0.25">
      <c r="K3838" s="114"/>
    </row>
    <row r="3839" spans="11:11" x14ac:dyDescent="0.25">
      <c r="K3839" s="114"/>
    </row>
    <row r="3840" spans="11:11" x14ac:dyDescent="0.25">
      <c r="K3840" s="114"/>
    </row>
    <row r="3841" spans="11:11" x14ac:dyDescent="0.25">
      <c r="K3841" s="114"/>
    </row>
    <row r="3842" spans="11:11" x14ac:dyDescent="0.25">
      <c r="K3842" s="114"/>
    </row>
    <row r="3843" spans="11:11" x14ac:dyDescent="0.25">
      <c r="K3843" s="114"/>
    </row>
    <row r="3844" spans="11:11" x14ac:dyDescent="0.25">
      <c r="K3844" s="114"/>
    </row>
    <row r="3845" spans="11:11" x14ac:dyDescent="0.25">
      <c r="K3845" s="114"/>
    </row>
    <row r="3846" spans="11:11" x14ac:dyDescent="0.25">
      <c r="K3846" s="114"/>
    </row>
    <row r="3847" spans="11:11" x14ac:dyDescent="0.25">
      <c r="K3847" s="114"/>
    </row>
    <row r="3848" spans="11:11" x14ac:dyDescent="0.25">
      <c r="K3848" s="114"/>
    </row>
    <row r="3849" spans="11:11" x14ac:dyDescent="0.25">
      <c r="K3849" s="114"/>
    </row>
    <row r="3850" spans="11:11" x14ac:dyDescent="0.25">
      <c r="K3850" s="114"/>
    </row>
    <row r="3851" spans="11:11" x14ac:dyDescent="0.25">
      <c r="K3851" s="114"/>
    </row>
    <row r="3852" spans="11:11" x14ac:dyDescent="0.25">
      <c r="K3852" s="114"/>
    </row>
    <row r="3853" spans="11:11" x14ac:dyDescent="0.25">
      <c r="K3853" s="114"/>
    </row>
    <row r="3854" spans="11:11" x14ac:dyDescent="0.25">
      <c r="K3854" s="114"/>
    </row>
    <row r="3855" spans="11:11" x14ac:dyDescent="0.25">
      <c r="K3855" s="114"/>
    </row>
    <row r="3856" spans="11:11" x14ac:dyDescent="0.25">
      <c r="K3856" s="114"/>
    </row>
    <row r="3857" spans="11:11" x14ac:dyDescent="0.25">
      <c r="K3857" s="114"/>
    </row>
    <row r="3858" spans="11:11" x14ac:dyDescent="0.25">
      <c r="K3858" s="114"/>
    </row>
    <row r="3859" spans="11:11" x14ac:dyDescent="0.25">
      <c r="K3859" s="114"/>
    </row>
    <row r="3860" spans="11:11" x14ac:dyDescent="0.25">
      <c r="K3860" s="114"/>
    </row>
    <row r="3861" spans="11:11" x14ac:dyDescent="0.25">
      <c r="K3861" s="114"/>
    </row>
    <row r="3862" spans="11:11" x14ac:dyDescent="0.25">
      <c r="K3862" s="114"/>
    </row>
    <row r="3863" spans="11:11" x14ac:dyDescent="0.25">
      <c r="K3863" s="114"/>
    </row>
    <row r="3864" spans="11:11" x14ac:dyDescent="0.25">
      <c r="K3864" s="114"/>
    </row>
    <row r="3865" spans="11:11" x14ac:dyDescent="0.25">
      <c r="K3865" s="114"/>
    </row>
    <row r="3866" spans="11:11" x14ac:dyDescent="0.25">
      <c r="K3866" s="114"/>
    </row>
    <row r="3867" spans="11:11" x14ac:dyDescent="0.25">
      <c r="K3867" s="114"/>
    </row>
    <row r="3868" spans="11:11" x14ac:dyDescent="0.25">
      <c r="K3868" s="114"/>
    </row>
    <row r="3869" spans="11:11" x14ac:dyDescent="0.25">
      <c r="K3869" s="114"/>
    </row>
    <row r="3870" spans="11:11" x14ac:dyDescent="0.25">
      <c r="K3870" s="114"/>
    </row>
    <row r="3871" spans="11:11" x14ac:dyDescent="0.25">
      <c r="K3871" s="114"/>
    </row>
    <row r="3872" spans="11:11" x14ac:dyDescent="0.25">
      <c r="K3872" s="114"/>
    </row>
    <row r="3873" spans="11:11" x14ac:dyDescent="0.25">
      <c r="K3873" s="114"/>
    </row>
    <row r="3874" spans="11:11" x14ac:dyDescent="0.25">
      <c r="K3874" s="114"/>
    </row>
    <row r="3875" spans="11:11" x14ac:dyDescent="0.25">
      <c r="K3875" s="114"/>
    </row>
    <row r="3876" spans="11:11" x14ac:dyDescent="0.25">
      <c r="K3876" s="114"/>
    </row>
    <row r="3877" spans="11:11" x14ac:dyDescent="0.25">
      <c r="K3877" s="114"/>
    </row>
    <row r="3878" spans="11:11" x14ac:dyDescent="0.25">
      <c r="K3878" s="114"/>
    </row>
    <row r="3879" spans="11:11" x14ac:dyDescent="0.25">
      <c r="K3879" s="114"/>
    </row>
    <row r="3880" spans="11:11" x14ac:dyDescent="0.25">
      <c r="K3880" s="114"/>
    </row>
    <row r="3881" spans="11:11" x14ac:dyDescent="0.25">
      <c r="K3881" s="114"/>
    </row>
    <row r="3882" spans="11:11" x14ac:dyDescent="0.25">
      <c r="K3882" s="114"/>
    </row>
    <row r="3883" spans="11:11" x14ac:dyDescent="0.25">
      <c r="K3883" s="114"/>
    </row>
    <row r="3884" spans="11:11" x14ac:dyDescent="0.25">
      <c r="K3884" s="114"/>
    </row>
    <row r="3885" spans="11:11" x14ac:dyDescent="0.25">
      <c r="K3885" s="114"/>
    </row>
    <row r="3886" spans="11:11" x14ac:dyDescent="0.25">
      <c r="K3886" s="114"/>
    </row>
    <row r="3887" spans="11:11" x14ac:dyDescent="0.25">
      <c r="K3887" s="114"/>
    </row>
    <row r="3888" spans="11:11" x14ac:dyDescent="0.25">
      <c r="K3888" s="114"/>
    </row>
    <row r="3889" spans="11:11" x14ac:dyDescent="0.25">
      <c r="K3889" s="114"/>
    </row>
    <row r="3890" spans="11:11" x14ac:dyDescent="0.25">
      <c r="K3890" s="114"/>
    </row>
    <row r="3891" spans="11:11" x14ac:dyDescent="0.25">
      <c r="K3891" s="114"/>
    </row>
    <row r="3892" spans="11:11" x14ac:dyDescent="0.25">
      <c r="K3892" s="114"/>
    </row>
    <row r="3893" spans="11:11" x14ac:dyDescent="0.25">
      <c r="K3893" s="114"/>
    </row>
    <row r="3894" spans="11:11" x14ac:dyDescent="0.25">
      <c r="K3894" s="114"/>
    </row>
    <row r="3895" spans="11:11" x14ac:dyDescent="0.25">
      <c r="K3895" s="114"/>
    </row>
    <row r="3896" spans="11:11" x14ac:dyDescent="0.25">
      <c r="K3896" s="114"/>
    </row>
    <row r="3897" spans="11:11" x14ac:dyDescent="0.25">
      <c r="K3897" s="114"/>
    </row>
    <row r="3898" spans="11:11" x14ac:dyDescent="0.25">
      <c r="K3898" s="114"/>
    </row>
    <row r="3899" spans="11:11" x14ac:dyDescent="0.25">
      <c r="K3899" s="114"/>
    </row>
    <row r="3900" spans="11:11" x14ac:dyDescent="0.25">
      <c r="K3900" s="114"/>
    </row>
    <row r="3901" spans="11:11" x14ac:dyDescent="0.25">
      <c r="K3901" s="114"/>
    </row>
    <row r="3902" spans="11:11" x14ac:dyDescent="0.25">
      <c r="K3902" s="114"/>
    </row>
    <row r="3903" spans="11:11" x14ac:dyDescent="0.25">
      <c r="K3903" s="114"/>
    </row>
    <row r="3904" spans="11:11" x14ac:dyDescent="0.25">
      <c r="K3904" s="114"/>
    </row>
    <row r="3905" spans="11:11" x14ac:dyDescent="0.25">
      <c r="K3905" s="114"/>
    </row>
    <row r="3906" spans="11:11" x14ac:dyDescent="0.25">
      <c r="K3906" s="114"/>
    </row>
    <row r="3907" spans="11:11" x14ac:dyDescent="0.25">
      <c r="K3907" s="114"/>
    </row>
    <row r="3908" spans="11:11" x14ac:dyDescent="0.25">
      <c r="K3908" s="114"/>
    </row>
    <row r="3909" spans="11:11" x14ac:dyDescent="0.25">
      <c r="K3909" s="114"/>
    </row>
    <row r="3910" spans="11:11" x14ac:dyDescent="0.25">
      <c r="K3910" s="114"/>
    </row>
    <row r="3911" spans="11:11" x14ac:dyDescent="0.25">
      <c r="K3911" s="114"/>
    </row>
    <row r="3912" spans="11:11" x14ac:dyDescent="0.25">
      <c r="K3912" s="114"/>
    </row>
    <row r="3913" spans="11:11" x14ac:dyDescent="0.25">
      <c r="K3913" s="114"/>
    </row>
    <row r="3914" spans="11:11" x14ac:dyDescent="0.25">
      <c r="K3914" s="114"/>
    </row>
    <row r="3915" spans="11:11" x14ac:dyDescent="0.25">
      <c r="K3915" s="114"/>
    </row>
    <row r="3916" spans="11:11" x14ac:dyDescent="0.25">
      <c r="K3916" s="114"/>
    </row>
    <row r="3917" spans="11:11" x14ac:dyDescent="0.25">
      <c r="K3917" s="114"/>
    </row>
    <row r="3918" spans="11:11" x14ac:dyDescent="0.25">
      <c r="K3918" s="114"/>
    </row>
    <row r="3919" spans="11:11" x14ac:dyDescent="0.25">
      <c r="K3919" s="114"/>
    </row>
    <row r="3920" spans="11:11" x14ac:dyDescent="0.25">
      <c r="K3920" s="114"/>
    </row>
    <row r="3921" spans="11:11" x14ac:dyDescent="0.25">
      <c r="K3921" s="114"/>
    </row>
    <row r="3922" spans="11:11" x14ac:dyDescent="0.25">
      <c r="K3922" s="114"/>
    </row>
    <row r="3923" spans="11:11" x14ac:dyDescent="0.25">
      <c r="K3923" s="114"/>
    </row>
    <row r="3924" spans="11:11" x14ac:dyDescent="0.25">
      <c r="K3924" s="114"/>
    </row>
    <row r="3925" spans="11:11" x14ac:dyDescent="0.25">
      <c r="K3925" s="114"/>
    </row>
    <row r="3926" spans="11:11" x14ac:dyDescent="0.25">
      <c r="K3926" s="114"/>
    </row>
    <row r="3927" spans="11:11" x14ac:dyDescent="0.25">
      <c r="K3927" s="114"/>
    </row>
    <row r="3928" spans="11:11" x14ac:dyDescent="0.25">
      <c r="K3928" s="114"/>
    </row>
    <row r="3929" spans="11:11" x14ac:dyDescent="0.25">
      <c r="K3929" s="114"/>
    </row>
    <row r="3930" spans="11:11" x14ac:dyDescent="0.25">
      <c r="K3930" s="114"/>
    </row>
    <row r="3931" spans="11:11" x14ac:dyDescent="0.25">
      <c r="K3931" s="114"/>
    </row>
    <row r="3932" spans="11:11" x14ac:dyDescent="0.25">
      <c r="K3932" s="114"/>
    </row>
    <row r="3933" spans="11:11" x14ac:dyDescent="0.25">
      <c r="K3933" s="114"/>
    </row>
    <row r="3934" spans="11:11" x14ac:dyDescent="0.25">
      <c r="K3934" s="114"/>
    </row>
    <row r="3935" spans="11:11" x14ac:dyDescent="0.25">
      <c r="K3935" s="114"/>
    </row>
    <row r="3936" spans="11:11" x14ac:dyDescent="0.25">
      <c r="K3936" s="114"/>
    </row>
    <row r="3937" spans="11:11" x14ac:dyDescent="0.25">
      <c r="K3937" s="114"/>
    </row>
    <row r="3938" spans="11:11" x14ac:dyDescent="0.25">
      <c r="K3938" s="114"/>
    </row>
    <row r="3939" spans="11:11" x14ac:dyDescent="0.25">
      <c r="K3939" s="114"/>
    </row>
    <row r="3940" spans="11:11" x14ac:dyDescent="0.25">
      <c r="K3940" s="114"/>
    </row>
    <row r="3941" spans="11:11" x14ac:dyDescent="0.25">
      <c r="K3941" s="114"/>
    </row>
    <row r="3942" spans="11:11" x14ac:dyDescent="0.25">
      <c r="K3942" s="114"/>
    </row>
    <row r="3943" spans="11:11" x14ac:dyDescent="0.25">
      <c r="K3943" s="114"/>
    </row>
    <row r="3944" spans="11:11" x14ac:dyDescent="0.25">
      <c r="K3944" s="114"/>
    </row>
    <row r="3945" spans="11:11" x14ac:dyDescent="0.25">
      <c r="K3945" s="114"/>
    </row>
    <row r="3946" spans="11:11" x14ac:dyDescent="0.25">
      <c r="K3946" s="114"/>
    </row>
    <row r="3947" spans="11:11" x14ac:dyDescent="0.25">
      <c r="K3947" s="114"/>
    </row>
    <row r="3948" spans="11:11" x14ac:dyDescent="0.25">
      <c r="K3948" s="114"/>
    </row>
    <row r="3949" spans="11:11" x14ac:dyDescent="0.25">
      <c r="K3949" s="114"/>
    </row>
    <row r="3950" spans="11:11" x14ac:dyDescent="0.25">
      <c r="K3950" s="114"/>
    </row>
    <row r="3951" spans="11:11" x14ac:dyDescent="0.25">
      <c r="K3951" s="114"/>
    </row>
    <row r="3952" spans="11:11" x14ac:dyDescent="0.25">
      <c r="K3952" s="114"/>
    </row>
    <row r="3953" spans="11:11" x14ac:dyDescent="0.25">
      <c r="K3953" s="114"/>
    </row>
    <row r="3954" spans="11:11" x14ac:dyDescent="0.25">
      <c r="K3954" s="114"/>
    </row>
    <row r="3955" spans="11:11" x14ac:dyDescent="0.25">
      <c r="K3955" s="114"/>
    </row>
    <row r="3956" spans="11:11" x14ac:dyDescent="0.25">
      <c r="K3956" s="114"/>
    </row>
    <row r="3957" spans="11:11" x14ac:dyDescent="0.25">
      <c r="K3957" s="114"/>
    </row>
    <row r="3958" spans="11:11" x14ac:dyDescent="0.25">
      <c r="K3958" s="114"/>
    </row>
    <row r="3959" spans="11:11" x14ac:dyDescent="0.25">
      <c r="K3959" s="114"/>
    </row>
    <row r="3960" spans="11:11" x14ac:dyDescent="0.25">
      <c r="K3960" s="114"/>
    </row>
    <row r="3961" spans="11:11" x14ac:dyDescent="0.25">
      <c r="K3961" s="114"/>
    </row>
    <row r="3962" spans="11:11" x14ac:dyDescent="0.25">
      <c r="K3962" s="114"/>
    </row>
    <row r="3963" spans="11:11" x14ac:dyDescent="0.25">
      <c r="K3963" s="114"/>
    </row>
    <row r="3964" spans="11:11" x14ac:dyDescent="0.25">
      <c r="K3964" s="114"/>
    </row>
    <row r="3965" spans="11:11" x14ac:dyDescent="0.25">
      <c r="K3965" s="114"/>
    </row>
    <row r="3966" spans="11:11" x14ac:dyDescent="0.25">
      <c r="K3966" s="114"/>
    </row>
    <row r="3967" spans="11:11" x14ac:dyDescent="0.25">
      <c r="K3967" s="114"/>
    </row>
    <row r="3968" spans="11:11" x14ac:dyDescent="0.25">
      <c r="K3968" s="114"/>
    </row>
    <row r="3969" spans="11:11" x14ac:dyDescent="0.25">
      <c r="K3969" s="114"/>
    </row>
    <row r="3970" spans="11:11" x14ac:dyDescent="0.25">
      <c r="K3970" s="114"/>
    </row>
    <row r="3971" spans="11:11" x14ac:dyDescent="0.25">
      <c r="K3971" s="114"/>
    </row>
    <row r="3972" spans="11:11" x14ac:dyDescent="0.25">
      <c r="K3972" s="114"/>
    </row>
    <row r="3973" spans="11:11" x14ac:dyDescent="0.25">
      <c r="K3973" s="114"/>
    </row>
    <row r="3974" spans="11:11" x14ac:dyDescent="0.25">
      <c r="K3974" s="114"/>
    </row>
    <row r="3975" spans="11:11" x14ac:dyDescent="0.25">
      <c r="K3975" s="114"/>
    </row>
    <row r="3976" spans="11:11" x14ac:dyDescent="0.25">
      <c r="K3976" s="114"/>
    </row>
    <row r="3977" spans="11:11" x14ac:dyDescent="0.25">
      <c r="K3977" s="114"/>
    </row>
    <row r="3978" spans="11:11" x14ac:dyDescent="0.25">
      <c r="K3978" s="114"/>
    </row>
    <row r="3979" spans="11:11" x14ac:dyDescent="0.25">
      <c r="K3979" s="114"/>
    </row>
    <row r="3980" spans="11:11" x14ac:dyDescent="0.25">
      <c r="K3980" s="114"/>
    </row>
    <row r="3981" spans="11:11" x14ac:dyDescent="0.25">
      <c r="K3981" s="114"/>
    </row>
    <row r="3982" spans="11:11" x14ac:dyDescent="0.25">
      <c r="K3982" s="114"/>
    </row>
    <row r="3983" spans="11:11" x14ac:dyDescent="0.25">
      <c r="K3983" s="114"/>
    </row>
    <row r="3984" spans="11:11" x14ac:dyDescent="0.25">
      <c r="K3984" s="114"/>
    </row>
    <row r="3985" spans="11:11" x14ac:dyDescent="0.25">
      <c r="K3985" s="114"/>
    </row>
    <row r="3986" spans="11:11" x14ac:dyDescent="0.25">
      <c r="K3986" s="114"/>
    </row>
    <row r="3987" spans="11:11" x14ac:dyDescent="0.25">
      <c r="K3987" s="114"/>
    </row>
    <row r="3988" spans="11:11" x14ac:dyDescent="0.25">
      <c r="K3988" s="114"/>
    </row>
    <row r="3989" spans="11:11" x14ac:dyDescent="0.25">
      <c r="K3989" s="114"/>
    </row>
    <row r="3990" spans="11:11" x14ac:dyDescent="0.25">
      <c r="K3990" s="114"/>
    </row>
    <row r="3991" spans="11:11" x14ac:dyDescent="0.25">
      <c r="K3991" s="114"/>
    </row>
    <row r="3992" spans="11:11" x14ac:dyDescent="0.25">
      <c r="K3992" s="114"/>
    </row>
    <row r="3993" spans="11:11" x14ac:dyDescent="0.25">
      <c r="K3993" s="114"/>
    </row>
    <row r="3994" spans="11:11" x14ac:dyDescent="0.25">
      <c r="K3994" s="114"/>
    </row>
    <row r="3995" spans="11:11" x14ac:dyDescent="0.25">
      <c r="K3995" s="114"/>
    </row>
    <row r="3996" spans="11:11" x14ac:dyDescent="0.25">
      <c r="K3996" s="114"/>
    </row>
    <row r="3997" spans="11:11" x14ac:dyDescent="0.25">
      <c r="K3997" s="114"/>
    </row>
    <row r="3998" spans="11:11" x14ac:dyDescent="0.25">
      <c r="K3998" s="114"/>
    </row>
    <row r="3999" spans="11:11" x14ac:dyDescent="0.25">
      <c r="K3999" s="114"/>
    </row>
    <row r="4000" spans="11:11" x14ac:dyDescent="0.25">
      <c r="K4000" s="114"/>
    </row>
    <row r="4001" spans="11:11" x14ac:dyDescent="0.25">
      <c r="K4001" s="114"/>
    </row>
    <row r="4002" spans="11:11" x14ac:dyDescent="0.25">
      <c r="K4002" s="114"/>
    </row>
    <row r="4003" spans="11:11" x14ac:dyDescent="0.25">
      <c r="K4003" s="114"/>
    </row>
    <row r="4004" spans="11:11" x14ac:dyDescent="0.25">
      <c r="K4004" s="114"/>
    </row>
    <row r="4005" spans="11:11" x14ac:dyDescent="0.25">
      <c r="K4005" s="114"/>
    </row>
    <row r="4006" spans="11:11" x14ac:dyDescent="0.25">
      <c r="K4006" s="114"/>
    </row>
    <row r="4007" spans="11:11" x14ac:dyDescent="0.25">
      <c r="K4007" s="114"/>
    </row>
    <row r="4008" spans="11:11" x14ac:dyDescent="0.25">
      <c r="K4008" s="114"/>
    </row>
    <row r="4009" spans="11:11" x14ac:dyDescent="0.25">
      <c r="K4009" s="114"/>
    </row>
    <row r="4010" spans="11:11" x14ac:dyDescent="0.25">
      <c r="K4010" s="114"/>
    </row>
    <row r="4011" spans="11:11" x14ac:dyDescent="0.25">
      <c r="K4011" s="114"/>
    </row>
    <row r="4012" spans="11:11" x14ac:dyDescent="0.25">
      <c r="K4012" s="114"/>
    </row>
    <row r="4013" spans="11:11" x14ac:dyDescent="0.25">
      <c r="K4013" s="114"/>
    </row>
    <row r="4014" spans="11:11" x14ac:dyDescent="0.25">
      <c r="K4014" s="114"/>
    </row>
    <row r="4015" spans="11:11" x14ac:dyDescent="0.25">
      <c r="K4015" s="114"/>
    </row>
    <row r="4016" spans="11:11" x14ac:dyDescent="0.25">
      <c r="K4016" s="114"/>
    </row>
    <row r="4017" spans="11:11" x14ac:dyDescent="0.25">
      <c r="K4017" s="114"/>
    </row>
    <row r="4018" spans="11:11" x14ac:dyDescent="0.25">
      <c r="K4018" s="114"/>
    </row>
    <row r="4019" spans="11:11" x14ac:dyDescent="0.25">
      <c r="K4019" s="114"/>
    </row>
    <row r="4020" spans="11:11" x14ac:dyDescent="0.25">
      <c r="K4020" s="114"/>
    </row>
    <row r="4021" spans="11:11" x14ac:dyDescent="0.25">
      <c r="K4021" s="114"/>
    </row>
    <row r="4022" spans="11:11" x14ac:dyDescent="0.25">
      <c r="K4022" s="114"/>
    </row>
    <row r="4023" spans="11:11" x14ac:dyDescent="0.25">
      <c r="K4023" s="114"/>
    </row>
    <row r="4024" spans="11:11" x14ac:dyDescent="0.25">
      <c r="K4024" s="114"/>
    </row>
    <row r="4025" spans="11:11" x14ac:dyDescent="0.25">
      <c r="K4025" s="114"/>
    </row>
    <row r="4026" spans="11:11" x14ac:dyDescent="0.25">
      <c r="K4026" s="114"/>
    </row>
    <row r="4027" spans="11:11" x14ac:dyDescent="0.25">
      <c r="K4027" s="114"/>
    </row>
    <row r="4028" spans="11:11" x14ac:dyDescent="0.25">
      <c r="K4028" s="114"/>
    </row>
    <row r="4029" spans="11:11" x14ac:dyDescent="0.25">
      <c r="K4029" s="114"/>
    </row>
    <row r="4030" spans="11:11" x14ac:dyDescent="0.25">
      <c r="K4030" s="114"/>
    </row>
    <row r="4031" spans="11:11" x14ac:dyDescent="0.25">
      <c r="K4031" s="114"/>
    </row>
    <row r="4032" spans="11:11" x14ac:dyDescent="0.25">
      <c r="K4032" s="114"/>
    </row>
    <row r="4033" spans="11:11" x14ac:dyDescent="0.25">
      <c r="K4033" s="114"/>
    </row>
    <row r="4034" spans="11:11" x14ac:dyDescent="0.25">
      <c r="K4034" s="114"/>
    </row>
    <row r="4035" spans="11:11" x14ac:dyDescent="0.25">
      <c r="K4035" s="114"/>
    </row>
    <row r="4036" spans="11:11" x14ac:dyDescent="0.25">
      <c r="K4036" s="114"/>
    </row>
    <row r="4037" spans="11:11" x14ac:dyDescent="0.25">
      <c r="K4037" s="114"/>
    </row>
    <row r="4038" spans="11:11" x14ac:dyDescent="0.25">
      <c r="K4038" s="114"/>
    </row>
    <row r="4039" spans="11:11" x14ac:dyDescent="0.25">
      <c r="K4039" s="114"/>
    </row>
    <row r="4040" spans="11:11" x14ac:dyDescent="0.25">
      <c r="K4040" s="114"/>
    </row>
    <row r="4041" spans="11:11" x14ac:dyDescent="0.25">
      <c r="K4041" s="114"/>
    </row>
    <row r="4042" spans="11:11" x14ac:dyDescent="0.25">
      <c r="K4042" s="114"/>
    </row>
    <row r="4043" spans="11:11" x14ac:dyDescent="0.25">
      <c r="K4043" s="114"/>
    </row>
    <row r="4044" spans="11:11" x14ac:dyDescent="0.25">
      <c r="K4044" s="114"/>
    </row>
    <row r="4045" spans="11:11" x14ac:dyDescent="0.25">
      <c r="K4045" s="114"/>
    </row>
    <row r="4046" spans="11:11" x14ac:dyDescent="0.25">
      <c r="K4046" s="114"/>
    </row>
    <row r="4047" spans="11:11" x14ac:dyDescent="0.25">
      <c r="K4047" s="114"/>
    </row>
    <row r="4048" spans="11:11" x14ac:dyDescent="0.25">
      <c r="K4048" s="114"/>
    </row>
    <row r="4049" spans="11:11" x14ac:dyDescent="0.25">
      <c r="K4049" s="114"/>
    </row>
    <row r="4050" spans="11:11" x14ac:dyDescent="0.25">
      <c r="K4050" s="114"/>
    </row>
    <row r="4051" spans="11:11" x14ac:dyDescent="0.25">
      <c r="K4051" s="114"/>
    </row>
    <row r="4052" spans="11:11" x14ac:dyDescent="0.25">
      <c r="K4052" s="114"/>
    </row>
    <row r="4053" spans="11:11" x14ac:dyDescent="0.25">
      <c r="K4053" s="114"/>
    </row>
    <row r="4054" spans="11:11" x14ac:dyDescent="0.25">
      <c r="K4054" s="114"/>
    </row>
    <row r="4055" spans="11:11" x14ac:dyDescent="0.25">
      <c r="K4055" s="114"/>
    </row>
    <row r="4056" spans="11:11" x14ac:dyDescent="0.25">
      <c r="K4056" s="114"/>
    </row>
    <row r="4057" spans="11:11" x14ac:dyDescent="0.25">
      <c r="K4057" s="114"/>
    </row>
    <row r="4058" spans="11:11" x14ac:dyDescent="0.25">
      <c r="K4058" s="114"/>
    </row>
    <row r="4059" spans="11:11" x14ac:dyDescent="0.25">
      <c r="K4059" s="114"/>
    </row>
    <row r="4060" spans="11:11" x14ac:dyDescent="0.25">
      <c r="K4060" s="114"/>
    </row>
    <row r="4061" spans="11:11" x14ac:dyDescent="0.25">
      <c r="K4061" s="114"/>
    </row>
    <row r="4062" spans="11:11" x14ac:dyDescent="0.25">
      <c r="K4062" s="114"/>
    </row>
    <row r="4063" spans="11:11" x14ac:dyDescent="0.25">
      <c r="K4063" s="114"/>
    </row>
    <row r="4064" spans="11:11" x14ac:dyDescent="0.25">
      <c r="K4064" s="114"/>
    </row>
    <row r="4065" spans="11:11" x14ac:dyDescent="0.25">
      <c r="K4065" s="114"/>
    </row>
    <row r="4066" spans="11:11" x14ac:dyDescent="0.25">
      <c r="K4066" s="114"/>
    </row>
    <row r="4067" spans="11:11" x14ac:dyDescent="0.25">
      <c r="K4067" s="114"/>
    </row>
    <row r="4068" spans="11:11" x14ac:dyDescent="0.25">
      <c r="K4068" s="114"/>
    </row>
    <row r="4069" spans="11:11" x14ac:dyDescent="0.25">
      <c r="K4069" s="114"/>
    </row>
    <row r="4070" spans="11:11" x14ac:dyDescent="0.25">
      <c r="K4070" s="114"/>
    </row>
    <row r="4071" spans="11:11" x14ac:dyDescent="0.25">
      <c r="K4071" s="114"/>
    </row>
    <row r="4072" spans="11:11" x14ac:dyDescent="0.25">
      <c r="K4072" s="114"/>
    </row>
    <row r="4073" spans="11:11" x14ac:dyDescent="0.25">
      <c r="K4073" s="114"/>
    </row>
    <row r="4074" spans="11:11" x14ac:dyDescent="0.25">
      <c r="K4074" s="114"/>
    </row>
    <row r="4075" spans="11:11" x14ac:dyDescent="0.25">
      <c r="K4075" s="114"/>
    </row>
    <row r="4076" spans="11:11" x14ac:dyDescent="0.25">
      <c r="K4076" s="114"/>
    </row>
    <row r="4077" spans="11:11" x14ac:dyDescent="0.25">
      <c r="K4077" s="114"/>
    </row>
    <row r="4078" spans="11:11" x14ac:dyDescent="0.25">
      <c r="K4078" s="114"/>
    </row>
    <row r="4079" spans="11:11" x14ac:dyDescent="0.25">
      <c r="K4079" s="114"/>
    </row>
    <row r="4080" spans="11:11" x14ac:dyDescent="0.25">
      <c r="K4080" s="114"/>
    </row>
    <row r="4081" spans="11:11" x14ac:dyDescent="0.25">
      <c r="K4081" s="114"/>
    </row>
    <row r="4082" spans="11:11" x14ac:dyDescent="0.25">
      <c r="K4082" s="114"/>
    </row>
    <row r="4083" spans="11:11" x14ac:dyDescent="0.25">
      <c r="K4083" s="114"/>
    </row>
    <row r="4084" spans="11:11" x14ac:dyDescent="0.25">
      <c r="K4084" s="114"/>
    </row>
    <row r="4085" spans="11:11" x14ac:dyDescent="0.25">
      <c r="K4085" s="114"/>
    </row>
    <row r="4086" spans="11:11" x14ac:dyDescent="0.25">
      <c r="K4086" s="114"/>
    </row>
    <row r="4087" spans="11:11" x14ac:dyDescent="0.25">
      <c r="K4087" s="114"/>
    </row>
    <row r="4088" spans="11:11" x14ac:dyDescent="0.25">
      <c r="K4088" s="114"/>
    </row>
    <row r="4089" spans="11:11" x14ac:dyDescent="0.25">
      <c r="K4089" s="114"/>
    </row>
    <row r="4090" spans="11:11" x14ac:dyDescent="0.25">
      <c r="K4090" s="114"/>
    </row>
    <row r="4091" spans="11:11" x14ac:dyDescent="0.25">
      <c r="K4091" s="114"/>
    </row>
    <row r="4092" spans="11:11" x14ac:dyDescent="0.25">
      <c r="K4092" s="114"/>
    </row>
    <row r="4093" spans="11:11" x14ac:dyDescent="0.25">
      <c r="K4093" s="114"/>
    </row>
    <row r="4094" spans="11:11" x14ac:dyDescent="0.25">
      <c r="K4094" s="114"/>
    </row>
    <row r="4095" spans="11:11" x14ac:dyDescent="0.25">
      <c r="K4095" s="114"/>
    </row>
    <row r="4096" spans="11:11" x14ac:dyDescent="0.25">
      <c r="K4096" s="114"/>
    </row>
    <row r="4097" spans="11:11" x14ac:dyDescent="0.25">
      <c r="K4097" s="114"/>
    </row>
    <row r="4098" spans="11:11" x14ac:dyDescent="0.25">
      <c r="K4098" s="114"/>
    </row>
    <row r="4099" spans="11:11" x14ac:dyDescent="0.25">
      <c r="K4099" s="114"/>
    </row>
    <row r="4100" spans="11:11" x14ac:dyDescent="0.25">
      <c r="K4100" s="114"/>
    </row>
    <row r="4101" spans="11:11" x14ac:dyDescent="0.25">
      <c r="K4101" s="114"/>
    </row>
    <row r="4102" spans="11:11" x14ac:dyDescent="0.25">
      <c r="K4102" s="114"/>
    </row>
    <row r="4103" spans="11:11" x14ac:dyDescent="0.25">
      <c r="K4103" s="114"/>
    </row>
    <row r="4104" spans="11:11" x14ac:dyDescent="0.25">
      <c r="K4104" s="114"/>
    </row>
    <row r="4105" spans="11:11" x14ac:dyDescent="0.25">
      <c r="K4105" s="114"/>
    </row>
    <row r="4106" spans="11:11" x14ac:dyDescent="0.25">
      <c r="K4106" s="114"/>
    </row>
    <row r="4107" spans="11:11" x14ac:dyDescent="0.25">
      <c r="K4107" s="114"/>
    </row>
    <row r="4108" spans="11:11" x14ac:dyDescent="0.25">
      <c r="K4108" s="114"/>
    </row>
    <row r="4109" spans="11:11" x14ac:dyDescent="0.25">
      <c r="K4109" s="114"/>
    </row>
    <row r="4110" spans="11:11" x14ac:dyDescent="0.25">
      <c r="K4110" s="114"/>
    </row>
    <row r="4111" spans="11:11" x14ac:dyDescent="0.25">
      <c r="K4111" s="114"/>
    </row>
    <row r="4112" spans="11:11" x14ac:dyDescent="0.25">
      <c r="K4112" s="114"/>
    </row>
    <row r="4113" spans="11:11" x14ac:dyDescent="0.25">
      <c r="K4113" s="114"/>
    </row>
    <row r="4114" spans="11:11" x14ac:dyDescent="0.25">
      <c r="K4114" s="114"/>
    </row>
    <row r="4115" spans="11:11" x14ac:dyDescent="0.25">
      <c r="K4115" s="114"/>
    </row>
    <row r="4116" spans="11:11" x14ac:dyDescent="0.25">
      <c r="K4116" s="114"/>
    </row>
    <row r="4117" spans="11:11" x14ac:dyDescent="0.25">
      <c r="K4117" s="114"/>
    </row>
    <row r="4118" spans="11:11" x14ac:dyDescent="0.25">
      <c r="K4118" s="114"/>
    </row>
    <row r="4119" spans="11:11" x14ac:dyDescent="0.25">
      <c r="K4119" s="114"/>
    </row>
    <row r="4120" spans="11:11" x14ac:dyDescent="0.25">
      <c r="K4120" s="114"/>
    </row>
    <row r="4121" spans="11:11" x14ac:dyDescent="0.25">
      <c r="K4121" s="114"/>
    </row>
    <row r="4122" spans="11:11" x14ac:dyDescent="0.25">
      <c r="K4122" s="114"/>
    </row>
    <row r="4123" spans="11:11" x14ac:dyDescent="0.25">
      <c r="K4123" s="114"/>
    </row>
    <row r="4124" spans="11:11" x14ac:dyDescent="0.25">
      <c r="K4124" s="114"/>
    </row>
    <row r="4125" spans="11:11" x14ac:dyDescent="0.25">
      <c r="K4125" s="114"/>
    </row>
    <row r="4126" spans="11:11" x14ac:dyDescent="0.25">
      <c r="K4126" s="114"/>
    </row>
    <row r="4127" spans="11:11" x14ac:dyDescent="0.25">
      <c r="K4127" s="114"/>
    </row>
    <row r="4128" spans="11:11" x14ac:dyDescent="0.25">
      <c r="K4128" s="114"/>
    </row>
    <row r="4129" spans="11:11" x14ac:dyDescent="0.25">
      <c r="K4129" s="114"/>
    </row>
    <row r="4130" spans="11:11" x14ac:dyDescent="0.25">
      <c r="K4130" s="114"/>
    </row>
    <row r="4131" spans="11:11" x14ac:dyDescent="0.25">
      <c r="K4131" s="114"/>
    </row>
    <row r="4132" spans="11:11" x14ac:dyDescent="0.25">
      <c r="K4132" s="114"/>
    </row>
    <row r="4133" spans="11:11" x14ac:dyDescent="0.25">
      <c r="K4133" s="114"/>
    </row>
    <row r="4134" spans="11:11" x14ac:dyDescent="0.25">
      <c r="K4134" s="114"/>
    </row>
    <row r="4135" spans="11:11" x14ac:dyDescent="0.25">
      <c r="K4135" s="114"/>
    </row>
    <row r="4136" spans="11:11" x14ac:dyDescent="0.25">
      <c r="K4136" s="114"/>
    </row>
    <row r="4137" spans="11:11" x14ac:dyDescent="0.25">
      <c r="K4137" s="114"/>
    </row>
    <row r="4138" spans="11:11" x14ac:dyDescent="0.25">
      <c r="K4138" s="114"/>
    </row>
    <row r="4139" spans="11:11" x14ac:dyDescent="0.25">
      <c r="K4139" s="114"/>
    </row>
    <row r="4140" spans="11:11" x14ac:dyDescent="0.25">
      <c r="K4140" s="114"/>
    </row>
    <row r="4141" spans="11:11" x14ac:dyDescent="0.25">
      <c r="K4141" s="114"/>
    </row>
    <row r="4142" spans="11:11" x14ac:dyDescent="0.25">
      <c r="K4142" s="114"/>
    </row>
    <row r="4143" spans="11:11" x14ac:dyDescent="0.25">
      <c r="K4143" s="114"/>
    </row>
    <row r="4144" spans="11:11" x14ac:dyDescent="0.25">
      <c r="K4144" s="114"/>
    </row>
    <row r="4145" spans="11:11" x14ac:dyDescent="0.25">
      <c r="K4145" s="114"/>
    </row>
    <row r="4146" spans="11:11" x14ac:dyDescent="0.25">
      <c r="K4146" s="114"/>
    </row>
  </sheetData>
  <mergeCells count="4">
    <mergeCell ref="K6:K7"/>
    <mergeCell ref="L6:S6"/>
    <mergeCell ref="T6:AA6"/>
    <mergeCell ref="A7:H7"/>
  </mergeCells>
  <conditionalFormatting sqref="I1:I1048576">
    <cfRule type="duplicateValues" dxfId="1" priority="1"/>
  </conditionalFormatting>
  <pageMargins left="0.7" right="0.7" top="0.75" bottom="0.75" header="0.3" footer="0.3"/>
  <ignoredErrors>
    <ignoredError sqref="P9:P354 X9:X354" formulaRange="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F6A2-1D75-4D44-99E3-AF6AB1C3695F}">
  <sheetPr>
    <tabColor theme="9" tint="-0.249977111117893"/>
  </sheetPr>
  <dimension ref="A1:N332"/>
  <sheetViews>
    <sheetView workbookViewId="0"/>
  </sheetViews>
  <sheetFormatPr defaultRowHeight="15" x14ac:dyDescent="0.25"/>
  <cols>
    <col min="1" max="14" width="20.28515625" style="79" customWidth="1"/>
    <col min="15" max="16384" width="9.140625" style="79"/>
  </cols>
  <sheetData>
    <row r="1" spans="1:14" ht="25.5" x14ac:dyDescent="0.25">
      <c r="A1" s="77" t="s">
        <v>13</v>
      </c>
      <c r="B1" s="78" t="s">
        <v>6</v>
      </c>
      <c r="C1" s="78" t="s">
        <v>14</v>
      </c>
      <c r="D1" s="78" t="s">
        <v>1115</v>
      </c>
      <c r="E1" s="78" t="s">
        <v>1116</v>
      </c>
      <c r="F1" s="78" t="s">
        <v>9</v>
      </c>
      <c r="G1" s="78" t="s">
        <v>1117</v>
      </c>
      <c r="H1" s="78" t="s">
        <v>1118</v>
      </c>
      <c r="I1" s="78" t="s">
        <v>1119</v>
      </c>
      <c r="J1" s="78" t="s">
        <v>1120</v>
      </c>
      <c r="K1" s="78" t="s">
        <v>1499</v>
      </c>
      <c r="L1" s="78" t="s">
        <v>1121</v>
      </c>
      <c r="M1" s="78" t="s">
        <v>1122</v>
      </c>
      <c r="N1" s="78" t="s">
        <v>1123</v>
      </c>
    </row>
    <row r="2" spans="1:14" x14ac:dyDescent="0.25">
      <c r="A2" s="80" t="s">
        <v>558</v>
      </c>
      <c r="B2" s="80" t="s">
        <v>3</v>
      </c>
      <c r="C2" s="80" t="s">
        <v>662</v>
      </c>
      <c r="D2" s="80" t="s">
        <v>1889</v>
      </c>
      <c r="E2" s="80" t="s">
        <v>1890</v>
      </c>
      <c r="F2" s="80" t="s">
        <v>1147</v>
      </c>
      <c r="G2" s="80" t="s">
        <v>1126</v>
      </c>
      <c r="H2" s="115">
        <v>46122</v>
      </c>
      <c r="I2" s="80" t="s">
        <v>1127</v>
      </c>
      <c r="J2" s="80" t="s">
        <v>1136</v>
      </c>
      <c r="K2" s="116">
        <v>0</v>
      </c>
      <c r="L2" s="81">
        <v>0</v>
      </c>
      <c r="M2" s="82" t="s">
        <v>1129</v>
      </c>
      <c r="N2" s="82" t="s">
        <v>1129</v>
      </c>
    </row>
    <row r="3" spans="1:14" ht="25.5" x14ac:dyDescent="0.25">
      <c r="A3" s="80" t="s">
        <v>519</v>
      </c>
      <c r="B3" s="80" t="s">
        <v>2</v>
      </c>
      <c r="C3" s="80" t="s">
        <v>1114</v>
      </c>
      <c r="D3" s="80" t="s">
        <v>1891</v>
      </c>
      <c r="E3" s="80" t="s">
        <v>1892</v>
      </c>
      <c r="F3" s="80" t="s">
        <v>1152</v>
      </c>
      <c r="G3" s="80" t="s">
        <v>1126</v>
      </c>
      <c r="H3" s="115">
        <v>46118</v>
      </c>
      <c r="I3" s="80" t="s">
        <v>1127</v>
      </c>
      <c r="J3" s="80" t="s">
        <v>1136</v>
      </c>
      <c r="K3" s="116">
        <v>0</v>
      </c>
      <c r="L3" s="81">
        <v>0</v>
      </c>
      <c r="M3" s="82" t="s">
        <v>1129</v>
      </c>
      <c r="N3" s="82" t="s">
        <v>1129</v>
      </c>
    </row>
    <row r="4" spans="1:14" ht="25.5" x14ac:dyDescent="0.25">
      <c r="A4" s="80" t="s">
        <v>2810</v>
      </c>
      <c r="B4" s="80" t="s">
        <v>4</v>
      </c>
      <c r="C4" s="80">
        <v>0</v>
      </c>
      <c r="D4" s="80">
        <v>0</v>
      </c>
      <c r="E4" s="80" t="s">
        <v>1911</v>
      </c>
      <c r="F4" s="80" t="s">
        <v>14</v>
      </c>
      <c r="G4" s="80">
        <v>0</v>
      </c>
      <c r="H4" s="115">
        <v>0</v>
      </c>
      <c r="I4" s="80">
        <v>0</v>
      </c>
      <c r="J4" s="80" t="s">
        <v>1136</v>
      </c>
      <c r="K4" s="116">
        <v>0</v>
      </c>
      <c r="L4" s="81">
        <v>0</v>
      </c>
      <c r="M4" s="82" t="s">
        <v>1129</v>
      </c>
      <c r="N4" s="82" t="s">
        <v>1129</v>
      </c>
    </row>
    <row r="5" spans="1:14" x14ac:dyDescent="0.25">
      <c r="A5" s="80" t="s">
        <v>529</v>
      </c>
      <c r="B5" s="80" t="s">
        <v>771</v>
      </c>
      <c r="C5" s="80" t="s">
        <v>1059</v>
      </c>
      <c r="D5" s="80" t="s">
        <v>1903</v>
      </c>
      <c r="E5" s="80" t="s">
        <v>2811</v>
      </c>
      <c r="F5" s="80" t="s">
        <v>1125</v>
      </c>
      <c r="G5" s="80" t="s">
        <v>1126</v>
      </c>
      <c r="H5" s="115">
        <v>46122</v>
      </c>
      <c r="I5" s="80" t="s">
        <v>1127</v>
      </c>
      <c r="J5" s="80" t="s">
        <v>1136</v>
      </c>
      <c r="K5" s="116">
        <v>0</v>
      </c>
      <c r="L5" s="81">
        <v>0</v>
      </c>
      <c r="M5" s="82" t="s">
        <v>1129</v>
      </c>
      <c r="N5" s="82" t="s">
        <v>1129</v>
      </c>
    </row>
    <row r="6" spans="1:14" ht="25.5" x14ac:dyDescent="0.25">
      <c r="A6" s="80" t="s">
        <v>564</v>
      </c>
      <c r="B6" s="80" t="s">
        <v>2</v>
      </c>
      <c r="C6" s="80" t="s">
        <v>1114</v>
      </c>
      <c r="D6" s="80" t="s">
        <v>1112</v>
      </c>
      <c r="E6" s="80" t="s">
        <v>1176</v>
      </c>
      <c r="F6" s="80" t="s">
        <v>1138</v>
      </c>
      <c r="G6" s="80" t="s">
        <v>1457</v>
      </c>
      <c r="H6" s="115">
        <v>46048</v>
      </c>
      <c r="I6" s="80" t="s">
        <v>1127</v>
      </c>
      <c r="J6" s="80" t="s">
        <v>1136</v>
      </c>
      <c r="K6" s="116">
        <v>43.846153846153847</v>
      </c>
      <c r="L6" s="81">
        <v>0</v>
      </c>
      <c r="M6" s="83" t="s">
        <v>1130</v>
      </c>
      <c r="N6" s="83" t="s">
        <v>1130</v>
      </c>
    </row>
    <row r="7" spans="1:14" x14ac:dyDescent="0.25">
      <c r="A7" s="80" t="s">
        <v>1160</v>
      </c>
      <c r="B7" s="80" t="s">
        <v>1161</v>
      </c>
      <c r="C7" s="80" t="s">
        <v>1162</v>
      </c>
      <c r="D7" s="80" t="s">
        <v>980</v>
      </c>
      <c r="E7" s="80" t="s">
        <v>1244</v>
      </c>
      <c r="F7" s="80" t="s">
        <v>1164</v>
      </c>
      <c r="G7" s="80" t="s">
        <v>1457</v>
      </c>
      <c r="H7" s="115">
        <v>46006</v>
      </c>
      <c r="I7" s="80" t="s">
        <v>1127</v>
      </c>
      <c r="J7" s="80" t="s">
        <v>1136</v>
      </c>
      <c r="K7" s="116">
        <v>2040</v>
      </c>
      <c r="L7" s="81">
        <v>2640</v>
      </c>
      <c r="M7" s="82" t="s">
        <v>1129</v>
      </c>
      <c r="N7" s="83" t="s">
        <v>1130</v>
      </c>
    </row>
    <row r="8" spans="1:14" x14ac:dyDescent="0.25">
      <c r="A8" s="80" t="s">
        <v>544</v>
      </c>
      <c r="B8" s="80" t="s">
        <v>1006</v>
      </c>
      <c r="C8" s="80" t="s">
        <v>18</v>
      </c>
      <c r="D8" s="80" t="s">
        <v>932</v>
      </c>
      <c r="E8" s="80" t="s">
        <v>1458</v>
      </c>
      <c r="F8" s="80" t="s">
        <v>1125</v>
      </c>
      <c r="G8" s="80" t="s">
        <v>1126</v>
      </c>
      <c r="H8" s="115">
        <v>45959</v>
      </c>
      <c r="I8" s="80" t="s">
        <v>1127</v>
      </c>
      <c r="J8" s="80" t="s">
        <v>1128</v>
      </c>
      <c r="K8" s="116">
        <v>2939</v>
      </c>
      <c r="L8" s="81">
        <v>3174</v>
      </c>
      <c r="M8" s="83" t="s">
        <v>1130</v>
      </c>
      <c r="N8" s="83" t="s">
        <v>1130</v>
      </c>
    </row>
    <row r="9" spans="1:14" ht="25.5" x14ac:dyDescent="0.25">
      <c r="A9" s="80" t="s">
        <v>517</v>
      </c>
      <c r="B9" s="80" t="s">
        <v>4</v>
      </c>
      <c r="C9" s="80" t="s">
        <v>1911</v>
      </c>
      <c r="D9" s="80" t="s">
        <v>215</v>
      </c>
      <c r="E9" s="80" t="s">
        <v>1511</v>
      </c>
      <c r="F9" s="80" t="s">
        <v>1138</v>
      </c>
      <c r="G9" s="80" t="s">
        <v>1126</v>
      </c>
      <c r="H9" s="115">
        <v>46114</v>
      </c>
      <c r="I9" s="80" t="s">
        <v>1127</v>
      </c>
      <c r="J9" s="80" t="s">
        <v>1136</v>
      </c>
      <c r="K9" s="116">
        <v>0</v>
      </c>
      <c r="L9" s="81">
        <v>0</v>
      </c>
      <c r="M9" s="82" t="s">
        <v>1129</v>
      </c>
      <c r="N9" s="82" t="s">
        <v>1129</v>
      </c>
    </row>
    <row r="10" spans="1:14" x14ac:dyDescent="0.25">
      <c r="A10" s="80" t="s">
        <v>533</v>
      </c>
      <c r="B10" s="80" t="s">
        <v>911</v>
      </c>
      <c r="C10" s="80" t="s">
        <v>944</v>
      </c>
      <c r="D10" s="80" t="s">
        <v>241</v>
      </c>
      <c r="E10" s="80" t="s">
        <v>1459</v>
      </c>
      <c r="F10" s="80" t="s">
        <v>1125</v>
      </c>
      <c r="G10" s="80" t="s">
        <v>1126</v>
      </c>
      <c r="H10" s="115">
        <v>44592</v>
      </c>
      <c r="I10" s="80" t="s">
        <v>1127</v>
      </c>
      <c r="J10" s="80" t="s">
        <v>1136</v>
      </c>
      <c r="K10" s="116">
        <v>683.07692307692309</v>
      </c>
      <c r="L10" s="81">
        <v>0</v>
      </c>
      <c r="M10" s="83" t="s">
        <v>1130</v>
      </c>
      <c r="N10" s="83" t="s">
        <v>1130</v>
      </c>
    </row>
    <row r="11" spans="1:14" x14ac:dyDescent="0.25">
      <c r="A11" s="80" t="s">
        <v>549</v>
      </c>
      <c r="B11" s="80" t="s">
        <v>2804</v>
      </c>
      <c r="C11" s="80" t="s">
        <v>661</v>
      </c>
      <c r="D11" s="80" t="s">
        <v>303</v>
      </c>
      <c r="E11" s="80" t="s">
        <v>1460</v>
      </c>
      <c r="F11" s="80" t="s">
        <v>1138</v>
      </c>
      <c r="G11" s="80" t="s">
        <v>1126</v>
      </c>
      <c r="H11" s="115">
        <v>44606</v>
      </c>
      <c r="I11" s="80" t="s">
        <v>1127</v>
      </c>
      <c r="J11" s="80" t="s">
        <v>1128</v>
      </c>
      <c r="K11" s="116">
        <v>2232</v>
      </c>
      <c r="L11" s="81">
        <v>0</v>
      </c>
      <c r="M11" s="82" t="s">
        <v>1129</v>
      </c>
      <c r="N11" s="83" t="s">
        <v>1130</v>
      </c>
    </row>
    <row r="12" spans="1:14" x14ac:dyDescent="0.25">
      <c r="A12" s="80" t="s">
        <v>509</v>
      </c>
      <c r="B12" s="80" t="s">
        <v>911</v>
      </c>
      <c r="C12" s="80" t="s">
        <v>944</v>
      </c>
      <c r="D12" s="80" t="s">
        <v>1461</v>
      </c>
      <c r="E12" s="80" t="s">
        <v>1462</v>
      </c>
      <c r="F12" s="80" t="s">
        <v>1152</v>
      </c>
      <c r="G12" s="80" t="s">
        <v>1307</v>
      </c>
      <c r="H12" s="115">
        <v>44627</v>
      </c>
      <c r="I12" s="80" t="s">
        <v>1134</v>
      </c>
      <c r="J12" s="80" t="s">
        <v>1134</v>
      </c>
      <c r="K12" s="116">
        <v>0</v>
      </c>
      <c r="L12" s="81">
        <v>0</v>
      </c>
      <c r="M12" s="82" t="s">
        <v>1129</v>
      </c>
      <c r="N12" s="83" t="s">
        <v>1130</v>
      </c>
    </row>
    <row r="13" spans="1:14" x14ac:dyDescent="0.25">
      <c r="A13" s="80" t="s">
        <v>551</v>
      </c>
      <c r="B13" s="80" t="s">
        <v>1007</v>
      </c>
      <c r="C13" s="80" t="s">
        <v>1008</v>
      </c>
      <c r="D13" s="80" t="s">
        <v>310</v>
      </c>
      <c r="E13" s="80" t="s">
        <v>1463</v>
      </c>
      <c r="F13" s="80" t="s">
        <v>1125</v>
      </c>
      <c r="G13" s="80" t="s">
        <v>1126</v>
      </c>
      <c r="H13" s="115">
        <v>45516</v>
      </c>
      <c r="I13" s="80" t="s">
        <v>1127</v>
      </c>
      <c r="J13" s="80" t="s">
        <v>1128</v>
      </c>
      <c r="K13" s="116">
        <v>2391</v>
      </c>
      <c r="L13" s="81">
        <v>0</v>
      </c>
      <c r="M13" s="83" t="s">
        <v>1130</v>
      </c>
      <c r="N13" s="83" t="s">
        <v>1130</v>
      </c>
    </row>
    <row r="14" spans="1:14" x14ac:dyDescent="0.25">
      <c r="A14" s="80" t="s">
        <v>509</v>
      </c>
      <c r="B14" s="80" t="s">
        <v>911</v>
      </c>
      <c r="C14" s="80" t="s">
        <v>944</v>
      </c>
      <c r="D14" s="80" t="s">
        <v>151</v>
      </c>
      <c r="E14" s="80" t="s">
        <v>1395</v>
      </c>
      <c r="F14" s="80" t="s">
        <v>1205</v>
      </c>
      <c r="G14" s="80" t="s">
        <v>1126</v>
      </c>
      <c r="H14" s="115">
        <v>44683</v>
      </c>
      <c r="I14" s="80" t="s">
        <v>1127</v>
      </c>
      <c r="J14" s="80" t="s">
        <v>1136</v>
      </c>
      <c r="K14" s="116">
        <v>602.30769230769226</v>
      </c>
      <c r="L14" s="81">
        <v>0</v>
      </c>
      <c r="M14" s="83" t="s">
        <v>1130</v>
      </c>
      <c r="N14" s="83" t="s">
        <v>1130</v>
      </c>
    </row>
    <row r="15" spans="1:14" ht="25.5" x14ac:dyDescent="0.25">
      <c r="A15" s="80" t="s">
        <v>517</v>
      </c>
      <c r="B15" s="80" t="s">
        <v>4</v>
      </c>
      <c r="C15" s="80" t="s">
        <v>1911</v>
      </c>
      <c r="D15" s="80" t="s">
        <v>179</v>
      </c>
      <c r="E15" s="80" t="s">
        <v>1396</v>
      </c>
      <c r="F15" s="80" t="s">
        <v>1138</v>
      </c>
      <c r="G15" s="80" t="s">
        <v>1126</v>
      </c>
      <c r="H15" s="115">
        <v>45905</v>
      </c>
      <c r="I15" s="80" t="s">
        <v>1127</v>
      </c>
      <c r="J15" s="80" t="s">
        <v>1136</v>
      </c>
      <c r="K15" s="116">
        <v>1726.1538461538462</v>
      </c>
      <c r="L15" s="81">
        <v>1993</v>
      </c>
      <c r="M15" s="82" t="s">
        <v>1129</v>
      </c>
      <c r="N15" s="82" t="s">
        <v>1129</v>
      </c>
    </row>
    <row r="16" spans="1:14" x14ac:dyDescent="0.25">
      <c r="A16" s="80" t="s">
        <v>536</v>
      </c>
      <c r="B16" s="80" t="s">
        <v>1006</v>
      </c>
      <c r="C16" s="80" t="s">
        <v>18</v>
      </c>
      <c r="D16" s="80" t="s">
        <v>299</v>
      </c>
      <c r="E16" s="80" t="s">
        <v>1397</v>
      </c>
      <c r="F16" s="80" t="s">
        <v>1125</v>
      </c>
      <c r="G16" s="80" t="s">
        <v>1126</v>
      </c>
      <c r="H16" s="115">
        <v>44718</v>
      </c>
      <c r="I16" s="80" t="s">
        <v>1127</v>
      </c>
      <c r="J16" s="80" t="s">
        <v>1128</v>
      </c>
      <c r="K16" s="116">
        <v>2164</v>
      </c>
      <c r="L16" s="81">
        <v>3609</v>
      </c>
      <c r="M16" s="82" t="s">
        <v>1129</v>
      </c>
      <c r="N16" s="83" t="s">
        <v>1130</v>
      </c>
    </row>
    <row r="17" spans="1:14" ht="25.5" x14ac:dyDescent="0.25">
      <c r="A17" s="80" t="s">
        <v>522</v>
      </c>
      <c r="B17" s="80" t="s">
        <v>3</v>
      </c>
      <c r="C17" s="80" t="s">
        <v>662</v>
      </c>
      <c r="D17" s="80" t="s">
        <v>200</v>
      </c>
      <c r="E17" s="80" t="s">
        <v>1398</v>
      </c>
      <c r="F17" s="80" t="s">
        <v>1125</v>
      </c>
      <c r="G17" s="80" t="s">
        <v>1126</v>
      </c>
      <c r="H17" s="115">
        <v>44725</v>
      </c>
      <c r="I17" s="80" t="s">
        <v>1127</v>
      </c>
      <c r="J17" s="80" t="s">
        <v>1136</v>
      </c>
      <c r="K17" s="116">
        <v>131.53846153846155</v>
      </c>
      <c r="L17" s="81">
        <v>0</v>
      </c>
      <c r="M17" s="83" t="s">
        <v>1130</v>
      </c>
      <c r="N17" s="83" t="s">
        <v>1130</v>
      </c>
    </row>
    <row r="18" spans="1:14" x14ac:dyDescent="0.25">
      <c r="A18" s="80" t="s">
        <v>530</v>
      </c>
      <c r="B18" s="80" t="s">
        <v>1006</v>
      </c>
      <c r="C18" s="80" t="s">
        <v>18</v>
      </c>
      <c r="D18" s="80" t="s">
        <v>1399</v>
      </c>
      <c r="E18" s="80" t="s">
        <v>18</v>
      </c>
      <c r="F18" s="80" t="s">
        <v>14</v>
      </c>
      <c r="G18" s="80" t="s">
        <v>1126</v>
      </c>
      <c r="H18" s="115">
        <v>44733</v>
      </c>
      <c r="I18" s="80" t="s">
        <v>1134</v>
      </c>
      <c r="J18" s="80" t="s">
        <v>1134</v>
      </c>
      <c r="K18" s="116">
        <v>0</v>
      </c>
      <c r="L18" s="81">
        <v>0</v>
      </c>
      <c r="M18" s="83" t="s">
        <v>1130</v>
      </c>
      <c r="N18" s="82" t="s">
        <v>1129</v>
      </c>
    </row>
    <row r="19" spans="1:14" x14ac:dyDescent="0.25">
      <c r="A19" s="80" t="s">
        <v>540</v>
      </c>
      <c r="B19" s="80" t="s">
        <v>1006</v>
      </c>
      <c r="C19" s="80" t="s">
        <v>18</v>
      </c>
      <c r="D19" s="80" t="s">
        <v>826</v>
      </c>
      <c r="E19" s="80" t="s">
        <v>1255</v>
      </c>
      <c r="F19" s="80" t="s">
        <v>1125</v>
      </c>
      <c r="G19" s="80" t="s">
        <v>1126</v>
      </c>
      <c r="H19" s="115">
        <v>45852</v>
      </c>
      <c r="I19" s="80" t="s">
        <v>1127</v>
      </c>
      <c r="J19" s="80" t="s">
        <v>1128</v>
      </c>
      <c r="K19" s="116">
        <v>6363</v>
      </c>
      <c r="L19" s="81">
        <v>5261</v>
      </c>
      <c r="M19" s="83" t="s">
        <v>1130</v>
      </c>
      <c r="N19" s="83" t="s">
        <v>1130</v>
      </c>
    </row>
    <row r="20" spans="1:14" x14ac:dyDescent="0.25">
      <c r="A20" s="80" t="s">
        <v>555</v>
      </c>
      <c r="B20" s="80" t="s">
        <v>911</v>
      </c>
      <c r="C20" s="80" t="s">
        <v>944</v>
      </c>
      <c r="D20" s="80" t="s">
        <v>832</v>
      </c>
      <c r="E20" s="80" t="s">
        <v>1256</v>
      </c>
      <c r="F20" s="80" t="s">
        <v>1125</v>
      </c>
      <c r="G20" s="80" t="s">
        <v>1126</v>
      </c>
      <c r="H20" s="115">
        <v>45854</v>
      </c>
      <c r="I20" s="80" t="s">
        <v>1127</v>
      </c>
      <c r="J20" s="80" t="s">
        <v>1128</v>
      </c>
      <c r="K20" s="116">
        <v>2468</v>
      </c>
      <c r="L20" s="81">
        <v>0</v>
      </c>
      <c r="M20" s="83" t="s">
        <v>1130</v>
      </c>
      <c r="N20" s="83" t="s">
        <v>1130</v>
      </c>
    </row>
    <row r="21" spans="1:14" x14ac:dyDescent="0.25">
      <c r="A21" s="80" t="s">
        <v>538</v>
      </c>
      <c r="B21" s="80" t="s">
        <v>1007</v>
      </c>
      <c r="C21" s="80" t="s">
        <v>1008</v>
      </c>
      <c r="D21" s="80" t="s">
        <v>871</v>
      </c>
      <c r="E21" s="80" t="s">
        <v>1492</v>
      </c>
      <c r="F21" s="80" t="s">
        <v>1125</v>
      </c>
      <c r="G21" s="80" t="s">
        <v>1126</v>
      </c>
      <c r="H21" s="115">
        <v>45912</v>
      </c>
      <c r="I21" s="80" t="s">
        <v>1127</v>
      </c>
      <c r="J21" s="80" t="s">
        <v>1128</v>
      </c>
      <c r="K21" s="116">
        <v>4725</v>
      </c>
      <c r="L21" s="81">
        <v>3245</v>
      </c>
      <c r="M21" s="82" t="s">
        <v>1129</v>
      </c>
      <c r="N21" s="83" t="s">
        <v>1130</v>
      </c>
    </row>
    <row r="22" spans="1:14" ht="25.5" x14ac:dyDescent="0.25">
      <c r="A22" s="80" t="s">
        <v>516</v>
      </c>
      <c r="B22" s="80" t="s">
        <v>4</v>
      </c>
      <c r="C22" s="80" t="s">
        <v>1911</v>
      </c>
      <c r="D22" s="80" t="s">
        <v>897</v>
      </c>
      <c r="E22" s="80" t="s">
        <v>1203</v>
      </c>
      <c r="F22" s="80" t="s">
        <v>1138</v>
      </c>
      <c r="G22" s="80" t="s">
        <v>1126</v>
      </c>
      <c r="H22" s="115">
        <v>45915</v>
      </c>
      <c r="I22" s="80" t="s">
        <v>1127</v>
      </c>
      <c r="J22" s="80" t="s">
        <v>1136</v>
      </c>
      <c r="K22" s="116">
        <v>0</v>
      </c>
      <c r="L22" s="81">
        <v>0</v>
      </c>
      <c r="M22" s="82" t="s">
        <v>1129</v>
      </c>
      <c r="N22" s="82" t="s">
        <v>1129</v>
      </c>
    </row>
    <row r="23" spans="1:14" x14ac:dyDescent="0.25">
      <c r="A23" s="80" t="s">
        <v>549</v>
      </c>
      <c r="B23" s="80" t="s">
        <v>2804</v>
      </c>
      <c r="C23" s="80" t="s">
        <v>661</v>
      </c>
      <c r="D23" s="80" t="s">
        <v>1090</v>
      </c>
      <c r="E23" s="80" t="s">
        <v>1204</v>
      </c>
      <c r="F23" s="80" t="s">
        <v>1205</v>
      </c>
      <c r="G23" s="80" t="s">
        <v>1126</v>
      </c>
      <c r="H23" s="115">
        <v>45915</v>
      </c>
      <c r="I23" s="80" t="s">
        <v>1127</v>
      </c>
      <c r="J23" s="80" t="s">
        <v>1136</v>
      </c>
      <c r="K23" s="116">
        <v>126.92307692307692</v>
      </c>
      <c r="L23" s="81">
        <v>1093</v>
      </c>
      <c r="M23" s="82" t="s">
        <v>1129</v>
      </c>
      <c r="N23" s="83" t="s">
        <v>1130</v>
      </c>
    </row>
    <row r="24" spans="1:14" x14ac:dyDescent="0.25">
      <c r="A24" s="80" t="s">
        <v>549</v>
      </c>
      <c r="B24" s="80" t="s">
        <v>2804</v>
      </c>
      <c r="C24" s="80" t="s">
        <v>661</v>
      </c>
      <c r="D24" s="80" t="s">
        <v>874</v>
      </c>
      <c r="E24" s="80" t="s">
        <v>1206</v>
      </c>
      <c r="F24" s="80" t="s">
        <v>1138</v>
      </c>
      <c r="G24" s="80" t="s">
        <v>1126</v>
      </c>
      <c r="H24" s="115">
        <v>45915</v>
      </c>
      <c r="I24" s="80" t="s">
        <v>1127</v>
      </c>
      <c r="J24" s="80" t="s">
        <v>1128</v>
      </c>
      <c r="K24" s="116">
        <v>2372</v>
      </c>
      <c r="L24" s="81">
        <v>2129</v>
      </c>
      <c r="M24" s="82" t="s">
        <v>1129</v>
      </c>
      <c r="N24" s="83" t="s">
        <v>1130</v>
      </c>
    </row>
    <row r="25" spans="1:14" x14ac:dyDescent="0.25">
      <c r="A25" s="80" t="s">
        <v>548</v>
      </c>
      <c r="B25" s="80" t="s">
        <v>1007</v>
      </c>
      <c r="C25" s="80" t="s">
        <v>1008</v>
      </c>
      <c r="D25" s="80" t="s">
        <v>883</v>
      </c>
      <c r="E25" s="80" t="s">
        <v>1207</v>
      </c>
      <c r="F25" s="80" t="s">
        <v>1125</v>
      </c>
      <c r="G25" s="80" t="s">
        <v>1126</v>
      </c>
      <c r="H25" s="115">
        <v>45917</v>
      </c>
      <c r="I25" s="80" t="s">
        <v>1127</v>
      </c>
      <c r="J25" s="80" t="s">
        <v>1128</v>
      </c>
      <c r="K25" s="116">
        <v>3140</v>
      </c>
      <c r="L25" s="81">
        <v>4050</v>
      </c>
      <c r="M25" s="83" t="s">
        <v>1130</v>
      </c>
      <c r="N25" s="83" t="s">
        <v>1130</v>
      </c>
    </row>
    <row r="26" spans="1:14" x14ac:dyDescent="0.25">
      <c r="A26" s="80" t="s">
        <v>559</v>
      </c>
      <c r="B26" s="80" t="s">
        <v>3</v>
      </c>
      <c r="C26" s="80" t="s">
        <v>662</v>
      </c>
      <c r="D26" s="80" t="s">
        <v>1081</v>
      </c>
      <c r="E26" s="80" t="s">
        <v>1208</v>
      </c>
      <c r="F26" s="80" t="s">
        <v>1147</v>
      </c>
      <c r="G26" s="80" t="s">
        <v>1126</v>
      </c>
      <c r="H26" s="115">
        <v>45918</v>
      </c>
      <c r="I26" s="80" t="s">
        <v>1127</v>
      </c>
      <c r="J26" s="80" t="s">
        <v>1136</v>
      </c>
      <c r="K26" s="116">
        <v>519.23076923076917</v>
      </c>
      <c r="L26" s="81">
        <v>0</v>
      </c>
      <c r="M26" s="82" t="s">
        <v>1129</v>
      </c>
      <c r="N26" s="82" t="s">
        <v>1129</v>
      </c>
    </row>
    <row r="27" spans="1:14" x14ac:dyDescent="0.25">
      <c r="A27" s="80" t="s">
        <v>559</v>
      </c>
      <c r="B27" s="80" t="s">
        <v>3</v>
      </c>
      <c r="C27" s="80" t="s">
        <v>662</v>
      </c>
      <c r="D27" s="80" t="s">
        <v>875</v>
      </c>
      <c r="E27" s="80" t="s">
        <v>1209</v>
      </c>
      <c r="F27" s="80" t="s">
        <v>1125</v>
      </c>
      <c r="G27" s="80" t="s">
        <v>1126</v>
      </c>
      <c r="H27" s="115">
        <v>45918</v>
      </c>
      <c r="I27" s="80" t="s">
        <v>1127</v>
      </c>
      <c r="J27" s="80" t="s">
        <v>1136</v>
      </c>
      <c r="K27" s="116">
        <v>1091.5384615384617</v>
      </c>
      <c r="L27" s="81">
        <v>0</v>
      </c>
      <c r="M27" s="82" t="s">
        <v>1129</v>
      </c>
      <c r="N27" s="83" t="s">
        <v>1130</v>
      </c>
    </row>
    <row r="28" spans="1:14" x14ac:dyDescent="0.25">
      <c r="A28" s="80" t="s">
        <v>513</v>
      </c>
      <c r="B28" s="80" t="s">
        <v>1057</v>
      </c>
      <c r="C28" s="80" t="s">
        <v>1058</v>
      </c>
      <c r="D28" s="80" t="s">
        <v>877</v>
      </c>
      <c r="E28" s="80" t="s">
        <v>1210</v>
      </c>
      <c r="F28" s="80" t="s">
        <v>1125</v>
      </c>
      <c r="G28" s="80" t="s">
        <v>1126</v>
      </c>
      <c r="H28" s="115">
        <v>45919</v>
      </c>
      <c r="I28" s="80" t="s">
        <v>1127</v>
      </c>
      <c r="J28" s="80" t="s">
        <v>1136</v>
      </c>
      <c r="K28" s="116">
        <v>2986.1538461538462</v>
      </c>
      <c r="L28" s="81">
        <v>0</v>
      </c>
      <c r="M28" s="83" t="s">
        <v>1130</v>
      </c>
      <c r="N28" s="83" t="s">
        <v>1130</v>
      </c>
    </row>
    <row r="29" spans="1:14" x14ac:dyDescent="0.25">
      <c r="A29" s="80" t="s">
        <v>523</v>
      </c>
      <c r="B29" s="80" t="s">
        <v>3</v>
      </c>
      <c r="C29" s="80" t="s">
        <v>662</v>
      </c>
      <c r="D29" s="80" t="s">
        <v>884</v>
      </c>
      <c r="E29" s="80" t="s">
        <v>1211</v>
      </c>
      <c r="F29" s="80" t="s">
        <v>1147</v>
      </c>
      <c r="G29" s="80" t="s">
        <v>1126</v>
      </c>
      <c r="H29" s="115">
        <v>45919</v>
      </c>
      <c r="I29" s="80" t="s">
        <v>1127</v>
      </c>
      <c r="J29" s="80" t="s">
        <v>1128</v>
      </c>
      <c r="K29" s="116">
        <v>3081</v>
      </c>
      <c r="L29" s="81">
        <v>0</v>
      </c>
      <c r="M29" s="83" t="s">
        <v>1130</v>
      </c>
      <c r="N29" s="82" t="s">
        <v>1129</v>
      </c>
    </row>
    <row r="30" spans="1:14" x14ac:dyDescent="0.25">
      <c r="A30" s="80" t="s">
        <v>509</v>
      </c>
      <c r="B30" s="80" t="s">
        <v>911</v>
      </c>
      <c r="C30" s="80" t="s">
        <v>944</v>
      </c>
      <c r="D30" s="80" t="s">
        <v>880</v>
      </c>
      <c r="E30" s="80" t="s">
        <v>1212</v>
      </c>
      <c r="F30" s="80" t="s">
        <v>1125</v>
      </c>
      <c r="G30" s="80" t="s">
        <v>1126</v>
      </c>
      <c r="H30" s="115">
        <v>45922</v>
      </c>
      <c r="I30" s="80" t="s">
        <v>1127</v>
      </c>
      <c r="J30" s="80" t="s">
        <v>1136</v>
      </c>
      <c r="K30" s="116">
        <v>913.84615384615381</v>
      </c>
      <c r="L30" s="81">
        <v>2324</v>
      </c>
      <c r="M30" s="83" t="s">
        <v>1130</v>
      </c>
      <c r="N30" s="83" t="s">
        <v>1130</v>
      </c>
    </row>
    <row r="31" spans="1:14" ht="25.5" x14ac:dyDescent="0.25">
      <c r="A31" s="80" t="s">
        <v>541</v>
      </c>
      <c r="B31" s="80" t="s">
        <v>1007</v>
      </c>
      <c r="C31" s="80" t="s">
        <v>1008</v>
      </c>
      <c r="D31" s="80" t="s">
        <v>887</v>
      </c>
      <c r="E31" s="80" t="s">
        <v>1213</v>
      </c>
      <c r="F31" s="80" t="s">
        <v>1125</v>
      </c>
      <c r="G31" s="80" t="s">
        <v>1126</v>
      </c>
      <c r="H31" s="115">
        <v>45922</v>
      </c>
      <c r="I31" s="80" t="s">
        <v>1127</v>
      </c>
      <c r="J31" s="80" t="s">
        <v>1128</v>
      </c>
      <c r="K31" s="116">
        <v>2976</v>
      </c>
      <c r="L31" s="81">
        <v>0</v>
      </c>
      <c r="M31" s="83" t="s">
        <v>1130</v>
      </c>
      <c r="N31" s="83" t="s">
        <v>1130</v>
      </c>
    </row>
    <row r="32" spans="1:14" x14ac:dyDescent="0.25">
      <c r="A32" s="80" t="s">
        <v>565</v>
      </c>
      <c r="B32" s="80" t="s">
        <v>3</v>
      </c>
      <c r="C32" s="80" t="s">
        <v>662</v>
      </c>
      <c r="D32" s="80" t="s">
        <v>1062</v>
      </c>
      <c r="E32" s="80" t="s">
        <v>1214</v>
      </c>
      <c r="F32" s="80" t="s">
        <v>1147</v>
      </c>
      <c r="G32" s="80" t="s">
        <v>1126</v>
      </c>
      <c r="H32" s="115">
        <v>45925</v>
      </c>
      <c r="I32" s="80" t="s">
        <v>1127</v>
      </c>
      <c r="J32" s="80" t="s">
        <v>1136</v>
      </c>
      <c r="K32" s="116">
        <v>1527.6923076923076</v>
      </c>
      <c r="L32" s="81">
        <v>0</v>
      </c>
      <c r="M32" s="82" t="s">
        <v>1129</v>
      </c>
      <c r="N32" s="83" t="s">
        <v>1130</v>
      </c>
    </row>
    <row r="33" spans="1:14" x14ac:dyDescent="0.25">
      <c r="A33" s="80" t="s">
        <v>537</v>
      </c>
      <c r="B33" s="80" t="s">
        <v>2805</v>
      </c>
      <c r="C33" s="80" t="s">
        <v>661</v>
      </c>
      <c r="D33" s="80" t="s">
        <v>1091</v>
      </c>
      <c r="E33" s="80" t="s">
        <v>1215</v>
      </c>
      <c r="F33" s="80" t="s">
        <v>1205</v>
      </c>
      <c r="G33" s="80" t="s">
        <v>1126</v>
      </c>
      <c r="H33" s="115">
        <v>45926</v>
      </c>
      <c r="I33" s="80" t="s">
        <v>1127</v>
      </c>
      <c r="J33" s="80" t="s">
        <v>1136</v>
      </c>
      <c r="K33" s="116">
        <v>583.84615384615381</v>
      </c>
      <c r="L33" s="81">
        <v>0</v>
      </c>
      <c r="M33" s="83" t="s">
        <v>1130</v>
      </c>
      <c r="N33" s="83" t="s">
        <v>1130</v>
      </c>
    </row>
    <row r="34" spans="1:14" x14ac:dyDescent="0.25">
      <c r="A34" s="80" t="s">
        <v>507</v>
      </c>
      <c r="B34" s="80" t="s">
        <v>1057</v>
      </c>
      <c r="C34" s="80" t="s">
        <v>1058</v>
      </c>
      <c r="D34" s="80" t="s">
        <v>1012</v>
      </c>
      <c r="E34" s="80" t="s">
        <v>1168</v>
      </c>
      <c r="F34" s="80" t="s">
        <v>1125</v>
      </c>
      <c r="G34" s="80" t="s">
        <v>1126</v>
      </c>
      <c r="H34" s="115">
        <v>46043</v>
      </c>
      <c r="I34" s="80" t="s">
        <v>1127</v>
      </c>
      <c r="J34" s="80" t="s">
        <v>1128</v>
      </c>
      <c r="K34" s="116">
        <v>3672</v>
      </c>
      <c r="L34" s="81">
        <v>5635</v>
      </c>
      <c r="M34" s="83" t="s">
        <v>1130</v>
      </c>
      <c r="N34" s="83" t="s">
        <v>1130</v>
      </c>
    </row>
    <row r="35" spans="1:14" x14ac:dyDescent="0.25">
      <c r="A35" s="80" t="s">
        <v>556</v>
      </c>
      <c r="B35" s="80" t="s">
        <v>911</v>
      </c>
      <c r="C35" s="80" t="s">
        <v>944</v>
      </c>
      <c r="D35" s="80" t="s">
        <v>1013</v>
      </c>
      <c r="E35" s="80" t="s">
        <v>1169</v>
      </c>
      <c r="F35" s="80" t="s">
        <v>1125</v>
      </c>
      <c r="G35" s="80" t="s">
        <v>1126</v>
      </c>
      <c r="H35" s="115">
        <v>46043</v>
      </c>
      <c r="I35" s="80" t="s">
        <v>1127</v>
      </c>
      <c r="J35" s="80" t="s">
        <v>1136</v>
      </c>
      <c r="K35" s="116">
        <v>1236.9230769230769</v>
      </c>
      <c r="L35" s="81">
        <v>0</v>
      </c>
      <c r="M35" s="83" t="s">
        <v>1130</v>
      </c>
      <c r="N35" s="83" t="s">
        <v>1130</v>
      </c>
    </row>
    <row r="36" spans="1:14" x14ac:dyDescent="0.25">
      <c r="A36" s="80" t="s">
        <v>534</v>
      </c>
      <c r="B36" s="80" t="s">
        <v>911</v>
      </c>
      <c r="C36" s="80" t="s">
        <v>944</v>
      </c>
      <c r="D36" s="80" t="s">
        <v>1015</v>
      </c>
      <c r="E36" s="80" t="s">
        <v>1170</v>
      </c>
      <c r="F36" s="80" t="s">
        <v>1125</v>
      </c>
      <c r="G36" s="80" t="s">
        <v>1126</v>
      </c>
      <c r="H36" s="115">
        <v>46045</v>
      </c>
      <c r="I36" s="80" t="s">
        <v>1127</v>
      </c>
      <c r="J36" s="80" t="s">
        <v>1128</v>
      </c>
      <c r="K36" s="116">
        <v>2139</v>
      </c>
      <c r="L36" s="81">
        <v>0</v>
      </c>
      <c r="M36" s="83" t="s">
        <v>1130</v>
      </c>
      <c r="N36" s="83" t="s">
        <v>1130</v>
      </c>
    </row>
    <row r="37" spans="1:14" x14ac:dyDescent="0.25">
      <c r="A37" s="80" t="s">
        <v>558</v>
      </c>
      <c r="B37" s="80" t="s">
        <v>3</v>
      </c>
      <c r="C37" s="80" t="s">
        <v>662</v>
      </c>
      <c r="D37" s="80" t="s">
        <v>1021</v>
      </c>
      <c r="E37" s="80" t="s">
        <v>1171</v>
      </c>
      <c r="F37" s="80" t="s">
        <v>1147</v>
      </c>
      <c r="G37" s="80" t="s">
        <v>1126</v>
      </c>
      <c r="H37" s="115">
        <v>46048</v>
      </c>
      <c r="I37" s="80" t="s">
        <v>1127</v>
      </c>
      <c r="J37" s="80" t="s">
        <v>1128</v>
      </c>
      <c r="K37" s="116">
        <v>2043</v>
      </c>
      <c r="L37" s="81">
        <v>1847</v>
      </c>
      <c r="M37" s="82" t="s">
        <v>1129</v>
      </c>
      <c r="N37" s="82" t="s">
        <v>1129</v>
      </c>
    </row>
    <row r="38" spans="1:14" ht="25.5" x14ac:dyDescent="0.25">
      <c r="A38" s="80" t="s">
        <v>525</v>
      </c>
      <c r="B38" s="80" t="s">
        <v>4</v>
      </c>
      <c r="C38" s="80" t="s">
        <v>1911</v>
      </c>
      <c r="D38" s="80" t="s">
        <v>1017</v>
      </c>
      <c r="E38" s="80" t="s">
        <v>1172</v>
      </c>
      <c r="F38" s="80" t="s">
        <v>1125</v>
      </c>
      <c r="G38" s="80" t="s">
        <v>1126</v>
      </c>
      <c r="H38" s="115">
        <v>46048</v>
      </c>
      <c r="I38" s="80" t="s">
        <v>1127</v>
      </c>
      <c r="J38" s="80" t="s">
        <v>1136</v>
      </c>
      <c r="K38" s="116">
        <v>581.53846153846155</v>
      </c>
      <c r="L38" s="81">
        <v>0</v>
      </c>
      <c r="M38" s="82" t="s">
        <v>1129</v>
      </c>
      <c r="N38" s="83" t="s">
        <v>1130</v>
      </c>
    </row>
    <row r="39" spans="1:14" ht="25.5" x14ac:dyDescent="0.25">
      <c r="A39" s="80" t="s">
        <v>531</v>
      </c>
      <c r="B39" s="80" t="s">
        <v>4</v>
      </c>
      <c r="C39" s="80" t="s">
        <v>1911</v>
      </c>
      <c r="D39" s="80" t="s">
        <v>1016</v>
      </c>
      <c r="E39" s="80" t="s">
        <v>1173</v>
      </c>
      <c r="F39" s="80" t="s">
        <v>1125</v>
      </c>
      <c r="G39" s="80" t="s">
        <v>1126</v>
      </c>
      <c r="H39" s="115">
        <v>46048</v>
      </c>
      <c r="I39" s="80" t="s">
        <v>1127</v>
      </c>
      <c r="J39" s="80" t="s">
        <v>1136</v>
      </c>
      <c r="K39" s="116">
        <v>32.307692307692307</v>
      </c>
      <c r="L39" s="81">
        <v>0</v>
      </c>
      <c r="M39" s="82" t="s">
        <v>1129</v>
      </c>
      <c r="N39" s="83" t="s">
        <v>1130</v>
      </c>
    </row>
    <row r="40" spans="1:14" x14ac:dyDescent="0.25">
      <c r="A40" s="80" t="s">
        <v>552</v>
      </c>
      <c r="B40" s="80" t="s">
        <v>2805</v>
      </c>
      <c r="C40" s="80" t="s">
        <v>661</v>
      </c>
      <c r="D40" s="80" t="s">
        <v>1174</v>
      </c>
      <c r="E40" s="80" t="s">
        <v>1175</v>
      </c>
      <c r="F40" s="80" t="s">
        <v>1125</v>
      </c>
      <c r="G40" s="80" t="s">
        <v>1126</v>
      </c>
      <c r="H40" s="115">
        <v>46048</v>
      </c>
      <c r="I40" s="80" t="s">
        <v>1127</v>
      </c>
      <c r="J40" s="80" t="s">
        <v>1136</v>
      </c>
      <c r="K40" s="116">
        <v>0</v>
      </c>
      <c r="L40" s="81">
        <v>0</v>
      </c>
      <c r="M40" s="82" t="s">
        <v>1129</v>
      </c>
      <c r="N40" s="83" t="s">
        <v>1130</v>
      </c>
    </row>
    <row r="41" spans="1:14" x14ac:dyDescent="0.25">
      <c r="A41" s="80" t="s">
        <v>550</v>
      </c>
      <c r="B41" s="80" t="s">
        <v>3</v>
      </c>
      <c r="C41" s="80" t="s">
        <v>662</v>
      </c>
      <c r="D41" s="80" t="s">
        <v>1028</v>
      </c>
      <c r="E41" s="80" t="s">
        <v>1177</v>
      </c>
      <c r="F41" s="80" t="s">
        <v>1125</v>
      </c>
      <c r="G41" s="80" t="s">
        <v>1126</v>
      </c>
      <c r="H41" s="115">
        <v>46051</v>
      </c>
      <c r="I41" s="80" t="s">
        <v>1127</v>
      </c>
      <c r="J41" s="80" t="s">
        <v>1128</v>
      </c>
      <c r="K41" s="116">
        <v>3953</v>
      </c>
      <c r="L41" s="81">
        <v>0</v>
      </c>
      <c r="M41" s="82" t="s">
        <v>1129</v>
      </c>
      <c r="N41" s="82" t="s">
        <v>1129</v>
      </c>
    </row>
    <row r="42" spans="1:14" x14ac:dyDescent="0.25">
      <c r="A42" s="80" t="s">
        <v>562</v>
      </c>
      <c r="B42" s="80" t="s">
        <v>771</v>
      </c>
      <c r="C42" s="80" t="s">
        <v>1059</v>
      </c>
      <c r="D42" s="80" t="s">
        <v>1020</v>
      </c>
      <c r="E42" s="80" t="s">
        <v>1178</v>
      </c>
      <c r="F42" s="80" t="s">
        <v>1138</v>
      </c>
      <c r="G42" s="80" t="s">
        <v>1126</v>
      </c>
      <c r="H42" s="115">
        <v>46051</v>
      </c>
      <c r="I42" s="80" t="s">
        <v>1127</v>
      </c>
      <c r="J42" s="80" t="s">
        <v>1136</v>
      </c>
      <c r="K42" s="116">
        <v>1160.7692307692307</v>
      </c>
      <c r="L42" s="81">
        <v>0</v>
      </c>
      <c r="M42" s="83" t="s">
        <v>1130</v>
      </c>
      <c r="N42" s="83" t="s">
        <v>1130</v>
      </c>
    </row>
    <row r="43" spans="1:14" x14ac:dyDescent="0.25">
      <c r="A43" s="80" t="s">
        <v>562</v>
      </c>
      <c r="B43" s="80" t="s">
        <v>771</v>
      </c>
      <c r="C43" s="80" t="s">
        <v>1059</v>
      </c>
      <c r="D43" s="80" t="s">
        <v>1034</v>
      </c>
      <c r="E43" s="80" t="s">
        <v>1179</v>
      </c>
      <c r="F43" s="80" t="s">
        <v>1125</v>
      </c>
      <c r="G43" s="80" t="s">
        <v>1126</v>
      </c>
      <c r="H43" s="115">
        <v>46049</v>
      </c>
      <c r="I43" s="80" t="s">
        <v>1127</v>
      </c>
      <c r="J43" s="80" t="s">
        <v>1136</v>
      </c>
      <c r="K43" s="116">
        <v>226.15384615384616</v>
      </c>
      <c r="L43" s="81">
        <v>1604</v>
      </c>
      <c r="M43" s="83" t="s">
        <v>1130</v>
      </c>
      <c r="N43" s="83" t="s">
        <v>1130</v>
      </c>
    </row>
    <row r="44" spans="1:14" ht="25.5" x14ac:dyDescent="0.25">
      <c r="A44" s="80" t="s">
        <v>526</v>
      </c>
      <c r="B44" s="80" t="s">
        <v>4</v>
      </c>
      <c r="C44" s="80" t="s">
        <v>1911</v>
      </c>
      <c r="D44" s="80" t="s">
        <v>1180</v>
      </c>
      <c r="E44" s="80" t="s">
        <v>1181</v>
      </c>
      <c r="F44" s="80" t="s">
        <v>1147</v>
      </c>
      <c r="G44" s="80" t="s">
        <v>1126</v>
      </c>
      <c r="H44" s="115">
        <v>46051</v>
      </c>
      <c r="I44" s="80" t="s">
        <v>1127</v>
      </c>
      <c r="J44" s="80" t="s">
        <v>1136</v>
      </c>
      <c r="K44" s="116">
        <v>32.307692307692307</v>
      </c>
      <c r="L44" s="81">
        <v>0</v>
      </c>
      <c r="M44" s="82" t="s">
        <v>1129</v>
      </c>
      <c r="N44" s="82" t="s">
        <v>1129</v>
      </c>
    </row>
    <row r="45" spans="1:14" x14ac:dyDescent="0.25">
      <c r="A45" s="80" t="s">
        <v>524</v>
      </c>
      <c r="B45" s="80" t="s">
        <v>3</v>
      </c>
      <c r="C45" s="80" t="s">
        <v>662</v>
      </c>
      <c r="D45" s="80" t="s">
        <v>1024</v>
      </c>
      <c r="E45" s="80" t="s">
        <v>1182</v>
      </c>
      <c r="F45" s="80" t="s">
        <v>1147</v>
      </c>
      <c r="G45" s="80" t="s">
        <v>1126</v>
      </c>
      <c r="H45" s="115">
        <v>46052</v>
      </c>
      <c r="I45" s="80" t="s">
        <v>1127</v>
      </c>
      <c r="J45" s="80" t="s">
        <v>1128</v>
      </c>
      <c r="K45" s="116">
        <v>3915</v>
      </c>
      <c r="L45" s="81">
        <v>4123</v>
      </c>
      <c r="M45" s="83" t="s">
        <v>1130</v>
      </c>
      <c r="N45" s="83" t="s">
        <v>1130</v>
      </c>
    </row>
    <row r="46" spans="1:14" x14ac:dyDescent="0.25">
      <c r="A46" s="80" t="s">
        <v>542</v>
      </c>
      <c r="B46" s="80" t="s">
        <v>1006</v>
      </c>
      <c r="C46" s="80" t="s">
        <v>18</v>
      </c>
      <c r="D46" s="80" t="s">
        <v>1100</v>
      </c>
      <c r="E46" s="80" t="s">
        <v>1183</v>
      </c>
      <c r="F46" s="80" t="s">
        <v>1125</v>
      </c>
      <c r="G46" s="80" t="s">
        <v>1126</v>
      </c>
      <c r="H46" s="115">
        <v>46052</v>
      </c>
      <c r="I46" s="80" t="s">
        <v>1127</v>
      </c>
      <c r="J46" s="80" t="s">
        <v>1128</v>
      </c>
      <c r="K46" s="116">
        <v>477</v>
      </c>
      <c r="L46" s="81">
        <v>1802</v>
      </c>
      <c r="M46" s="83" t="s">
        <v>1130</v>
      </c>
      <c r="N46" s="83" t="s">
        <v>1130</v>
      </c>
    </row>
    <row r="47" spans="1:14" x14ac:dyDescent="0.25">
      <c r="A47" s="80" t="s">
        <v>539</v>
      </c>
      <c r="B47" s="80" t="s">
        <v>1007</v>
      </c>
      <c r="C47" s="80" t="s">
        <v>1008</v>
      </c>
      <c r="D47" s="80" t="s">
        <v>1025</v>
      </c>
      <c r="E47" s="80" t="s">
        <v>1184</v>
      </c>
      <c r="F47" s="80" t="s">
        <v>1138</v>
      </c>
      <c r="G47" s="80" t="s">
        <v>1126</v>
      </c>
      <c r="H47" s="115">
        <v>46055</v>
      </c>
      <c r="I47" s="80" t="s">
        <v>1127</v>
      </c>
      <c r="J47" s="80" t="s">
        <v>1136</v>
      </c>
      <c r="K47" s="116">
        <v>791.53846153846155</v>
      </c>
      <c r="L47" s="81">
        <v>0</v>
      </c>
      <c r="M47" s="83" t="s">
        <v>1130</v>
      </c>
      <c r="N47" s="83" t="s">
        <v>1130</v>
      </c>
    </row>
    <row r="48" spans="1:14" x14ac:dyDescent="0.25">
      <c r="A48" s="80" t="s">
        <v>551</v>
      </c>
      <c r="B48" s="80" t="s">
        <v>1007</v>
      </c>
      <c r="C48" s="80" t="s">
        <v>1008</v>
      </c>
      <c r="D48" s="80" t="s">
        <v>1185</v>
      </c>
      <c r="E48" s="80" t="s">
        <v>1186</v>
      </c>
      <c r="F48" s="80" t="s">
        <v>1133</v>
      </c>
      <c r="G48" s="80" t="s">
        <v>1126</v>
      </c>
      <c r="H48" s="115">
        <v>46058</v>
      </c>
      <c r="I48" s="80" t="s">
        <v>1134</v>
      </c>
      <c r="J48" s="80" t="s">
        <v>1134</v>
      </c>
      <c r="K48" s="116">
        <v>0</v>
      </c>
      <c r="L48" s="81">
        <v>0</v>
      </c>
      <c r="M48" s="83" t="s">
        <v>1130</v>
      </c>
      <c r="N48" s="83" t="s">
        <v>1130</v>
      </c>
    </row>
    <row r="49" spans="1:14" x14ac:dyDescent="0.25">
      <c r="A49" s="80" t="s">
        <v>536</v>
      </c>
      <c r="B49" s="80" t="s">
        <v>1006</v>
      </c>
      <c r="C49" s="80" t="s">
        <v>18</v>
      </c>
      <c r="D49" s="80" t="s">
        <v>892</v>
      </c>
      <c r="E49" s="80" t="s">
        <v>1216</v>
      </c>
      <c r="F49" s="80" t="s">
        <v>1205</v>
      </c>
      <c r="G49" s="80" t="s">
        <v>1126</v>
      </c>
      <c r="H49" s="115">
        <v>45926</v>
      </c>
      <c r="I49" s="80" t="s">
        <v>1127</v>
      </c>
      <c r="J49" s="80" t="s">
        <v>1128</v>
      </c>
      <c r="K49" s="116">
        <v>2994</v>
      </c>
      <c r="L49" s="81">
        <v>1884</v>
      </c>
      <c r="M49" s="83" t="s">
        <v>1130</v>
      </c>
      <c r="N49" s="83" t="s">
        <v>1130</v>
      </c>
    </row>
    <row r="50" spans="1:14" x14ac:dyDescent="0.25">
      <c r="A50" s="80" t="s">
        <v>524</v>
      </c>
      <c r="B50" s="80" t="s">
        <v>3</v>
      </c>
      <c r="C50" s="80" t="s">
        <v>662</v>
      </c>
      <c r="D50" s="80" t="s">
        <v>1217</v>
      </c>
      <c r="E50" s="80" t="s">
        <v>1218</v>
      </c>
      <c r="F50" s="80" t="s">
        <v>1219</v>
      </c>
      <c r="G50" s="80" t="s">
        <v>1126</v>
      </c>
      <c r="H50" s="115">
        <v>45936</v>
      </c>
      <c r="I50" s="80" t="s">
        <v>1134</v>
      </c>
      <c r="J50" s="80" t="s">
        <v>1134</v>
      </c>
      <c r="K50" s="116">
        <v>0</v>
      </c>
      <c r="L50" s="81">
        <v>0</v>
      </c>
      <c r="M50" s="82" t="s">
        <v>1129</v>
      </c>
      <c r="N50" s="82" t="s">
        <v>1129</v>
      </c>
    </row>
    <row r="51" spans="1:14" x14ac:dyDescent="0.25">
      <c r="A51" s="80" t="s">
        <v>566</v>
      </c>
      <c r="B51" s="80" t="s">
        <v>2805</v>
      </c>
      <c r="C51" s="80" t="s">
        <v>661</v>
      </c>
      <c r="D51" s="80" t="s">
        <v>890</v>
      </c>
      <c r="E51" s="80" t="s">
        <v>1220</v>
      </c>
      <c r="F51" s="80" t="s">
        <v>1138</v>
      </c>
      <c r="G51" s="80" t="s">
        <v>1126</v>
      </c>
      <c r="H51" s="115">
        <v>45931</v>
      </c>
      <c r="I51" s="80" t="s">
        <v>1127</v>
      </c>
      <c r="J51" s="80" t="s">
        <v>1136</v>
      </c>
      <c r="K51" s="116">
        <v>745.38461538461536</v>
      </c>
      <c r="L51" s="81">
        <v>0</v>
      </c>
      <c r="M51" s="83" t="s">
        <v>1130</v>
      </c>
      <c r="N51" s="83" t="s">
        <v>1130</v>
      </c>
    </row>
    <row r="52" spans="1:14" x14ac:dyDescent="0.25">
      <c r="A52" s="80" t="s">
        <v>524</v>
      </c>
      <c r="B52" s="80" t="s">
        <v>3</v>
      </c>
      <c r="C52" s="80" t="s">
        <v>662</v>
      </c>
      <c r="D52" s="80" t="s">
        <v>1086</v>
      </c>
      <c r="E52" s="80" t="s">
        <v>1124</v>
      </c>
      <c r="F52" s="80" t="s">
        <v>1125</v>
      </c>
      <c r="G52" s="80" t="s">
        <v>1126</v>
      </c>
      <c r="H52" s="115">
        <v>45932</v>
      </c>
      <c r="I52" s="80" t="s">
        <v>1127</v>
      </c>
      <c r="J52" s="80" t="s">
        <v>1128</v>
      </c>
      <c r="K52" s="116">
        <v>2419</v>
      </c>
      <c r="L52" s="81">
        <v>1930</v>
      </c>
      <c r="M52" s="83" t="s">
        <v>1130</v>
      </c>
      <c r="N52" s="83" t="s">
        <v>1130</v>
      </c>
    </row>
    <row r="53" spans="1:14" x14ac:dyDescent="0.25">
      <c r="A53" s="80" t="s">
        <v>568</v>
      </c>
      <c r="B53" s="80" t="s">
        <v>2804</v>
      </c>
      <c r="C53" s="80" t="s">
        <v>661</v>
      </c>
      <c r="D53" s="80" t="s">
        <v>1131</v>
      </c>
      <c r="E53" s="80" t="s">
        <v>1132</v>
      </c>
      <c r="F53" s="80" t="s">
        <v>1133</v>
      </c>
      <c r="G53" s="80" t="s">
        <v>1126</v>
      </c>
      <c r="H53" s="115">
        <v>45932</v>
      </c>
      <c r="I53" s="80" t="s">
        <v>1134</v>
      </c>
      <c r="J53" s="80" t="s">
        <v>1134</v>
      </c>
      <c r="K53" s="116">
        <v>0</v>
      </c>
      <c r="L53" s="81">
        <v>0</v>
      </c>
      <c r="M53" s="82" t="s">
        <v>1129</v>
      </c>
      <c r="N53" s="83" t="s">
        <v>1130</v>
      </c>
    </row>
    <row r="54" spans="1:14" x14ac:dyDescent="0.25">
      <c r="A54" s="80" t="s">
        <v>508</v>
      </c>
      <c r="B54" s="80" t="s">
        <v>911</v>
      </c>
      <c r="C54" s="80" t="s">
        <v>944</v>
      </c>
      <c r="D54" s="80" t="s">
        <v>1097</v>
      </c>
      <c r="E54" s="80" t="s">
        <v>1277</v>
      </c>
      <c r="F54" s="80" t="s">
        <v>1147</v>
      </c>
      <c r="G54" s="80" t="s">
        <v>1126</v>
      </c>
      <c r="H54" s="115">
        <v>45933</v>
      </c>
      <c r="I54" s="80" t="s">
        <v>1127</v>
      </c>
      <c r="J54" s="80" t="s">
        <v>1128</v>
      </c>
      <c r="K54" s="116">
        <v>1618</v>
      </c>
      <c r="L54" s="81">
        <v>0</v>
      </c>
      <c r="M54" s="83" t="s">
        <v>1130</v>
      </c>
      <c r="N54" s="83" t="s">
        <v>1130</v>
      </c>
    </row>
    <row r="55" spans="1:14" x14ac:dyDescent="0.25">
      <c r="A55" s="80" t="s">
        <v>511</v>
      </c>
      <c r="B55" s="80" t="s">
        <v>1007</v>
      </c>
      <c r="C55" s="80" t="s">
        <v>1008</v>
      </c>
      <c r="D55" s="80" t="s">
        <v>894</v>
      </c>
      <c r="E55" s="80" t="s">
        <v>1278</v>
      </c>
      <c r="F55" s="80" t="s">
        <v>1138</v>
      </c>
      <c r="G55" s="80" t="s">
        <v>1126</v>
      </c>
      <c r="H55" s="115">
        <v>45936</v>
      </c>
      <c r="I55" s="80" t="s">
        <v>1127</v>
      </c>
      <c r="J55" s="80" t="s">
        <v>1136</v>
      </c>
      <c r="K55" s="116">
        <v>461.53846153846155</v>
      </c>
      <c r="L55" s="81">
        <v>0</v>
      </c>
      <c r="M55" s="82" t="s">
        <v>1129</v>
      </c>
      <c r="N55" s="83" t="s">
        <v>1130</v>
      </c>
    </row>
    <row r="56" spans="1:14" ht="25.5" x14ac:dyDescent="0.25">
      <c r="A56" s="80" t="s">
        <v>532</v>
      </c>
      <c r="B56" s="80" t="s">
        <v>911</v>
      </c>
      <c r="C56" s="80" t="s">
        <v>944</v>
      </c>
      <c r="D56" s="80" t="s">
        <v>896</v>
      </c>
      <c r="E56" s="80" t="s">
        <v>1279</v>
      </c>
      <c r="F56" s="80" t="s">
        <v>1125</v>
      </c>
      <c r="G56" s="80" t="s">
        <v>1126</v>
      </c>
      <c r="H56" s="115">
        <v>45936</v>
      </c>
      <c r="I56" s="80" t="s">
        <v>1127</v>
      </c>
      <c r="J56" s="80" t="s">
        <v>1136</v>
      </c>
      <c r="K56" s="116">
        <v>1347.6923076923076</v>
      </c>
      <c r="L56" s="81">
        <v>0</v>
      </c>
      <c r="M56" s="83" t="s">
        <v>1130</v>
      </c>
      <c r="N56" s="83" t="s">
        <v>1130</v>
      </c>
    </row>
    <row r="57" spans="1:14" x14ac:dyDescent="0.25">
      <c r="A57" s="80" t="s">
        <v>529</v>
      </c>
      <c r="B57" s="80" t="s">
        <v>771</v>
      </c>
      <c r="C57" s="80" t="s">
        <v>1059</v>
      </c>
      <c r="D57" s="80" t="s">
        <v>928</v>
      </c>
      <c r="E57" s="80" t="s">
        <v>1305</v>
      </c>
      <c r="F57" s="80" t="s">
        <v>1138</v>
      </c>
      <c r="G57" s="80" t="s">
        <v>1126</v>
      </c>
      <c r="H57" s="115">
        <v>45968</v>
      </c>
      <c r="I57" s="80" t="s">
        <v>1127</v>
      </c>
      <c r="J57" s="80" t="s">
        <v>1128</v>
      </c>
      <c r="K57" s="116">
        <v>2154</v>
      </c>
      <c r="L57" s="81">
        <v>2224</v>
      </c>
      <c r="M57" s="83" t="s">
        <v>1130</v>
      </c>
      <c r="N57" s="83" t="s">
        <v>1130</v>
      </c>
    </row>
    <row r="58" spans="1:14" x14ac:dyDescent="0.25">
      <c r="A58" s="80" t="s">
        <v>539</v>
      </c>
      <c r="B58" s="80" t="s">
        <v>1007</v>
      </c>
      <c r="C58" s="80" t="s">
        <v>1008</v>
      </c>
      <c r="D58" s="80" t="s">
        <v>931</v>
      </c>
      <c r="E58" s="80" t="s">
        <v>1306</v>
      </c>
      <c r="F58" s="80" t="s">
        <v>1125</v>
      </c>
      <c r="G58" s="80" t="s">
        <v>1307</v>
      </c>
      <c r="H58" s="115">
        <v>45971</v>
      </c>
      <c r="I58" s="80" t="s">
        <v>1127</v>
      </c>
      <c r="J58" s="80" t="s">
        <v>1136</v>
      </c>
      <c r="K58" s="116">
        <v>0</v>
      </c>
      <c r="L58" s="81">
        <v>0</v>
      </c>
      <c r="M58" s="82" t="s">
        <v>1129</v>
      </c>
      <c r="N58" s="82" t="s">
        <v>1129</v>
      </c>
    </row>
    <row r="59" spans="1:14" x14ac:dyDescent="0.25">
      <c r="A59" s="80" t="s">
        <v>512</v>
      </c>
      <c r="B59" s="80" t="s">
        <v>1006</v>
      </c>
      <c r="C59" s="80" t="s">
        <v>18</v>
      </c>
      <c r="D59" s="80" t="s">
        <v>936</v>
      </c>
      <c r="E59" s="80" t="s">
        <v>1308</v>
      </c>
      <c r="F59" s="80" t="s">
        <v>1138</v>
      </c>
      <c r="G59" s="80" t="s">
        <v>1126</v>
      </c>
      <c r="H59" s="115">
        <v>45974</v>
      </c>
      <c r="I59" s="80" t="s">
        <v>1127</v>
      </c>
      <c r="J59" s="80" t="s">
        <v>1136</v>
      </c>
      <c r="K59" s="116">
        <v>168.46153846153845</v>
      </c>
      <c r="L59" s="81">
        <v>0</v>
      </c>
      <c r="M59" s="82" t="s">
        <v>1129</v>
      </c>
      <c r="N59" s="82" t="s">
        <v>1129</v>
      </c>
    </row>
    <row r="60" spans="1:14" ht="25.5" x14ac:dyDescent="0.25">
      <c r="A60" s="80" t="s">
        <v>522</v>
      </c>
      <c r="B60" s="80" t="s">
        <v>3</v>
      </c>
      <c r="C60" s="80" t="s">
        <v>662</v>
      </c>
      <c r="D60" s="80" t="s">
        <v>940</v>
      </c>
      <c r="E60" s="80" t="s">
        <v>1309</v>
      </c>
      <c r="F60" s="80" t="s">
        <v>1147</v>
      </c>
      <c r="G60" s="80" t="s">
        <v>1126</v>
      </c>
      <c r="H60" s="115">
        <v>45981</v>
      </c>
      <c r="I60" s="80" t="s">
        <v>1127</v>
      </c>
      <c r="J60" s="80" t="s">
        <v>1128</v>
      </c>
      <c r="K60" s="116">
        <v>2378</v>
      </c>
      <c r="L60" s="81">
        <v>0</v>
      </c>
      <c r="M60" s="82" t="s">
        <v>1129</v>
      </c>
      <c r="N60" s="83" t="s">
        <v>1130</v>
      </c>
    </row>
    <row r="61" spans="1:14" ht="25.5" x14ac:dyDescent="0.25">
      <c r="A61" s="80" t="s">
        <v>563</v>
      </c>
      <c r="B61" s="80" t="s">
        <v>2</v>
      </c>
      <c r="C61" s="80" t="s">
        <v>1114</v>
      </c>
      <c r="D61" s="80" t="s">
        <v>939</v>
      </c>
      <c r="E61" s="80" t="s">
        <v>1310</v>
      </c>
      <c r="F61" s="80" t="s">
        <v>1147</v>
      </c>
      <c r="G61" s="80" t="s">
        <v>1126</v>
      </c>
      <c r="H61" s="115">
        <v>45981</v>
      </c>
      <c r="I61" s="80" t="s">
        <v>1127</v>
      </c>
      <c r="J61" s="80" t="s">
        <v>1136</v>
      </c>
      <c r="K61" s="116">
        <v>330</v>
      </c>
      <c r="L61" s="81">
        <v>0</v>
      </c>
      <c r="M61" s="82" t="s">
        <v>1129</v>
      </c>
      <c r="N61" s="83" t="s">
        <v>1130</v>
      </c>
    </row>
    <row r="62" spans="1:14" ht="25.5" x14ac:dyDescent="0.25">
      <c r="A62" s="80" t="s">
        <v>558</v>
      </c>
      <c r="B62" s="80" t="s">
        <v>3</v>
      </c>
      <c r="C62" s="80" t="s">
        <v>662</v>
      </c>
      <c r="D62" s="80" t="s">
        <v>943</v>
      </c>
      <c r="E62" s="80" t="s">
        <v>1311</v>
      </c>
      <c r="F62" s="80" t="s">
        <v>1138</v>
      </c>
      <c r="G62" s="80" t="s">
        <v>1126</v>
      </c>
      <c r="H62" s="115">
        <v>45985</v>
      </c>
      <c r="I62" s="80" t="s">
        <v>1127</v>
      </c>
      <c r="J62" s="80" t="s">
        <v>1128</v>
      </c>
      <c r="K62" s="116">
        <v>3075</v>
      </c>
      <c r="L62" s="81">
        <v>0</v>
      </c>
      <c r="M62" s="82" t="s">
        <v>1129</v>
      </c>
      <c r="N62" s="82" t="s">
        <v>1129</v>
      </c>
    </row>
    <row r="63" spans="1:14" x14ac:dyDescent="0.25">
      <c r="A63" s="80" t="s">
        <v>539</v>
      </c>
      <c r="B63" s="80" t="s">
        <v>1007</v>
      </c>
      <c r="C63" s="80" t="s">
        <v>1008</v>
      </c>
      <c r="D63" s="80" t="s">
        <v>946</v>
      </c>
      <c r="E63" s="80" t="s">
        <v>1312</v>
      </c>
      <c r="F63" s="80" t="s">
        <v>1125</v>
      </c>
      <c r="G63" s="80" t="s">
        <v>1126</v>
      </c>
      <c r="H63" s="115">
        <v>45987</v>
      </c>
      <c r="I63" s="80" t="s">
        <v>1127</v>
      </c>
      <c r="J63" s="80" t="s">
        <v>1136</v>
      </c>
      <c r="K63" s="116">
        <v>27.692307692307693</v>
      </c>
      <c r="L63" s="81">
        <v>2982</v>
      </c>
      <c r="M63" s="83" t="s">
        <v>1130</v>
      </c>
      <c r="N63" s="83" t="s">
        <v>1130</v>
      </c>
    </row>
    <row r="64" spans="1:14" x14ac:dyDescent="0.25">
      <c r="A64" s="80" t="s">
        <v>512</v>
      </c>
      <c r="B64" s="80" t="s">
        <v>1006</v>
      </c>
      <c r="C64" s="80" t="s">
        <v>18</v>
      </c>
      <c r="D64" s="80" t="s">
        <v>828</v>
      </c>
      <c r="E64" s="80" t="s">
        <v>1400</v>
      </c>
      <c r="F64" s="80" t="s">
        <v>1125</v>
      </c>
      <c r="G64" s="80" t="s">
        <v>1126</v>
      </c>
      <c r="H64" s="115">
        <v>45854</v>
      </c>
      <c r="I64" s="80" t="s">
        <v>1127</v>
      </c>
      <c r="J64" s="80" t="s">
        <v>1136</v>
      </c>
      <c r="K64" s="116">
        <v>1410</v>
      </c>
      <c r="L64" s="81">
        <v>0</v>
      </c>
      <c r="M64" s="82" t="s">
        <v>1129</v>
      </c>
      <c r="N64" s="83" t="s">
        <v>1130</v>
      </c>
    </row>
    <row r="65" spans="1:14" x14ac:dyDescent="0.25">
      <c r="A65" s="80" t="s">
        <v>527</v>
      </c>
      <c r="B65" s="80" t="s">
        <v>2805</v>
      </c>
      <c r="C65" s="80" t="s">
        <v>661</v>
      </c>
      <c r="D65" s="80" t="s">
        <v>1030</v>
      </c>
      <c r="E65" s="80" t="s">
        <v>1401</v>
      </c>
      <c r="F65" s="80" t="s">
        <v>1138</v>
      </c>
      <c r="G65" s="80" t="s">
        <v>1126</v>
      </c>
      <c r="H65" s="115">
        <v>46085</v>
      </c>
      <c r="I65" s="80" t="s">
        <v>1127</v>
      </c>
      <c r="J65" s="80" t="s">
        <v>1128</v>
      </c>
      <c r="K65" s="116">
        <v>2755</v>
      </c>
      <c r="L65" s="81">
        <v>0</v>
      </c>
      <c r="M65" s="83" t="s">
        <v>1130</v>
      </c>
      <c r="N65" s="83" t="s">
        <v>1130</v>
      </c>
    </row>
    <row r="66" spans="1:14" x14ac:dyDescent="0.25">
      <c r="A66" s="80" t="s">
        <v>528</v>
      </c>
      <c r="B66" s="80" t="s">
        <v>2805</v>
      </c>
      <c r="C66" s="80" t="s">
        <v>661</v>
      </c>
      <c r="D66" s="80" t="s">
        <v>221</v>
      </c>
      <c r="E66" s="80" t="s">
        <v>1402</v>
      </c>
      <c r="F66" s="80" t="s">
        <v>1403</v>
      </c>
      <c r="G66" s="80" t="s">
        <v>1126</v>
      </c>
      <c r="H66" s="115">
        <v>44865</v>
      </c>
      <c r="I66" s="80" t="s">
        <v>1127</v>
      </c>
      <c r="J66" s="80" t="s">
        <v>1136</v>
      </c>
      <c r="K66" s="116">
        <v>175.38461538461539</v>
      </c>
      <c r="L66" s="81">
        <v>0</v>
      </c>
      <c r="M66" s="82" t="s">
        <v>1129</v>
      </c>
      <c r="N66" s="82" t="s">
        <v>1129</v>
      </c>
    </row>
    <row r="67" spans="1:14" x14ac:dyDescent="0.25">
      <c r="A67" s="80" t="s">
        <v>1160</v>
      </c>
      <c r="B67" s="80" t="s">
        <v>1161</v>
      </c>
      <c r="C67" s="80" t="s">
        <v>1162</v>
      </c>
      <c r="D67" s="80" t="s">
        <v>1404</v>
      </c>
      <c r="E67" s="80" t="s">
        <v>1405</v>
      </c>
      <c r="F67" s="80" t="s">
        <v>1406</v>
      </c>
      <c r="G67" s="80" t="s">
        <v>1126</v>
      </c>
      <c r="H67" s="115">
        <v>44872</v>
      </c>
      <c r="I67" s="80" t="s">
        <v>1134</v>
      </c>
      <c r="J67" s="80" t="s">
        <v>1134</v>
      </c>
      <c r="K67" s="116">
        <v>0</v>
      </c>
      <c r="L67" s="81">
        <v>0</v>
      </c>
      <c r="M67" s="82" t="s">
        <v>1129</v>
      </c>
      <c r="N67" s="82" t="s">
        <v>1129</v>
      </c>
    </row>
    <row r="68" spans="1:14" ht="25.5" x14ac:dyDescent="0.25">
      <c r="A68" s="80" t="s">
        <v>539</v>
      </c>
      <c r="B68" s="80" t="s">
        <v>1007</v>
      </c>
      <c r="C68" s="80" t="s">
        <v>1008</v>
      </c>
      <c r="D68" s="80" t="s">
        <v>168</v>
      </c>
      <c r="E68" s="80" t="s">
        <v>1407</v>
      </c>
      <c r="F68" s="80" t="s">
        <v>1138</v>
      </c>
      <c r="G68" s="80" t="s">
        <v>1126</v>
      </c>
      <c r="H68" s="115">
        <v>44872</v>
      </c>
      <c r="I68" s="80" t="s">
        <v>1127</v>
      </c>
      <c r="J68" s="80" t="s">
        <v>1136</v>
      </c>
      <c r="K68" s="116">
        <v>978.46153846153834</v>
      </c>
      <c r="L68" s="81">
        <v>0</v>
      </c>
      <c r="M68" s="83" t="s">
        <v>1130</v>
      </c>
      <c r="N68" s="83" t="s">
        <v>1130</v>
      </c>
    </row>
    <row r="69" spans="1:14" ht="25.5" x14ac:dyDescent="0.25">
      <c r="A69" s="80" t="s">
        <v>522</v>
      </c>
      <c r="B69" s="80" t="s">
        <v>3</v>
      </c>
      <c r="C69" s="80" t="s">
        <v>662</v>
      </c>
      <c r="D69" s="80" t="s">
        <v>651</v>
      </c>
      <c r="E69" s="80" t="s">
        <v>1391</v>
      </c>
      <c r="F69" s="80" t="s">
        <v>1125</v>
      </c>
      <c r="G69" s="80" t="s">
        <v>1126</v>
      </c>
      <c r="H69" s="115">
        <v>45586</v>
      </c>
      <c r="I69" s="80" t="s">
        <v>1127</v>
      </c>
      <c r="J69" s="80" t="s">
        <v>1136</v>
      </c>
      <c r="K69" s="116">
        <v>830.76923076923083</v>
      </c>
      <c r="L69" s="81">
        <v>3116</v>
      </c>
      <c r="M69" s="83" t="s">
        <v>1130</v>
      </c>
      <c r="N69" s="83" t="s">
        <v>1130</v>
      </c>
    </row>
    <row r="70" spans="1:14" x14ac:dyDescent="0.25">
      <c r="A70" s="80" t="s">
        <v>558</v>
      </c>
      <c r="B70" s="80" t="s">
        <v>3</v>
      </c>
      <c r="C70" s="80" t="s">
        <v>662</v>
      </c>
      <c r="D70" s="80" t="s">
        <v>656</v>
      </c>
      <c r="E70" s="80" t="s">
        <v>1392</v>
      </c>
      <c r="F70" s="80" t="s">
        <v>1152</v>
      </c>
      <c r="G70" s="80" t="s">
        <v>1126</v>
      </c>
      <c r="H70" s="115">
        <v>45596</v>
      </c>
      <c r="I70" s="80" t="s">
        <v>1127</v>
      </c>
      <c r="J70" s="80" t="s">
        <v>1128</v>
      </c>
      <c r="K70" s="116">
        <v>1593</v>
      </c>
      <c r="L70" s="81">
        <v>0</v>
      </c>
      <c r="M70" s="83" t="s">
        <v>1130</v>
      </c>
      <c r="N70" s="83" t="s">
        <v>1130</v>
      </c>
    </row>
    <row r="71" spans="1:14" x14ac:dyDescent="0.25">
      <c r="A71" s="80" t="s">
        <v>508</v>
      </c>
      <c r="B71" s="80" t="s">
        <v>911</v>
      </c>
      <c r="C71" s="80" t="s">
        <v>944</v>
      </c>
      <c r="D71" s="80" t="s">
        <v>660</v>
      </c>
      <c r="E71" s="80" t="s">
        <v>1393</v>
      </c>
      <c r="F71" s="80" t="s">
        <v>1125</v>
      </c>
      <c r="G71" s="80" t="s">
        <v>1126</v>
      </c>
      <c r="H71" s="115">
        <v>45915</v>
      </c>
      <c r="I71" s="80" t="s">
        <v>1127</v>
      </c>
      <c r="J71" s="80" t="s">
        <v>1136</v>
      </c>
      <c r="K71" s="116">
        <v>1338.4615384615383</v>
      </c>
      <c r="L71" s="81">
        <v>0</v>
      </c>
      <c r="M71" s="83" t="s">
        <v>1130</v>
      </c>
      <c r="N71" s="83" t="s">
        <v>1130</v>
      </c>
    </row>
    <row r="72" spans="1:14" x14ac:dyDescent="0.25">
      <c r="A72" s="80" t="s">
        <v>523</v>
      </c>
      <c r="B72" s="80" t="s">
        <v>3</v>
      </c>
      <c r="C72" s="80" t="s">
        <v>662</v>
      </c>
      <c r="D72" s="80" t="s">
        <v>1394</v>
      </c>
      <c r="E72" s="80" t="s">
        <v>662</v>
      </c>
      <c r="F72" s="80" t="s">
        <v>14</v>
      </c>
      <c r="G72" s="80" t="s">
        <v>1126</v>
      </c>
      <c r="H72" s="115">
        <v>45607</v>
      </c>
      <c r="I72" s="80" t="s">
        <v>1134</v>
      </c>
      <c r="J72" s="80" t="s">
        <v>1134</v>
      </c>
      <c r="K72" s="116">
        <v>0</v>
      </c>
      <c r="L72" s="81">
        <v>0</v>
      </c>
      <c r="M72" s="82" t="s">
        <v>1129</v>
      </c>
      <c r="N72" s="82" t="s">
        <v>1129</v>
      </c>
    </row>
    <row r="73" spans="1:14" x14ac:dyDescent="0.25">
      <c r="A73" s="80" t="s">
        <v>520</v>
      </c>
      <c r="B73" s="80" t="s">
        <v>3</v>
      </c>
      <c r="C73" s="80" t="s">
        <v>662</v>
      </c>
      <c r="D73" s="80" t="s">
        <v>690</v>
      </c>
      <c r="E73" s="80" t="s">
        <v>1464</v>
      </c>
      <c r="F73" s="80" t="s">
        <v>1147</v>
      </c>
      <c r="G73" s="80" t="s">
        <v>1126</v>
      </c>
      <c r="H73" s="115">
        <v>45619</v>
      </c>
      <c r="I73" s="80" t="s">
        <v>1127</v>
      </c>
      <c r="J73" s="80" t="s">
        <v>1128</v>
      </c>
      <c r="K73" s="116">
        <v>1546</v>
      </c>
      <c r="L73" s="81">
        <v>2346</v>
      </c>
      <c r="M73" s="82" t="s">
        <v>1129</v>
      </c>
      <c r="N73" s="83" t="s">
        <v>1130</v>
      </c>
    </row>
    <row r="74" spans="1:14" x14ac:dyDescent="0.25">
      <c r="A74" s="80" t="s">
        <v>520</v>
      </c>
      <c r="B74" s="80" t="s">
        <v>3</v>
      </c>
      <c r="C74" s="80" t="s">
        <v>662</v>
      </c>
      <c r="D74" s="80" t="s">
        <v>666</v>
      </c>
      <c r="E74" s="80" t="s">
        <v>1465</v>
      </c>
      <c r="F74" s="80" t="s">
        <v>1198</v>
      </c>
      <c r="G74" s="80" t="s">
        <v>1126</v>
      </c>
      <c r="H74" s="115">
        <v>45619</v>
      </c>
      <c r="I74" s="80" t="s">
        <v>1127</v>
      </c>
      <c r="J74" s="80" t="s">
        <v>1128</v>
      </c>
      <c r="K74" s="116">
        <v>3859</v>
      </c>
      <c r="L74" s="81">
        <v>0</v>
      </c>
      <c r="M74" s="83" t="s">
        <v>1130</v>
      </c>
      <c r="N74" s="83" t="s">
        <v>1130</v>
      </c>
    </row>
    <row r="75" spans="1:14" x14ac:dyDescent="0.25">
      <c r="A75" s="80" t="s">
        <v>558</v>
      </c>
      <c r="B75" s="80" t="s">
        <v>3</v>
      </c>
      <c r="C75" s="80" t="s">
        <v>662</v>
      </c>
      <c r="D75" s="80" t="s">
        <v>672</v>
      </c>
      <c r="E75" s="80" t="s">
        <v>1466</v>
      </c>
      <c r="F75" s="80" t="s">
        <v>1205</v>
      </c>
      <c r="G75" s="80" t="s">
        <v>1126</v>
      </c>
      <c r="H75" s="115">
        <v>45635</v>
      </c>
      <c r="I75" s="80" t="s">
        <v>1127</v>
      </c>
      <c r="J75" s="80" t="s">
        <v>1128</v>
      </c>
      <c r="K75" s="116">
        <v>1540</v>
      </c>
      <c r="L75" s="81">
        <v>1939</v>
      </c>
      <c r="M75" s="82" t="s">
        <v>1129</v>
      </c>
      <c r="N75" s="83" t="s">
        <v>1130</v>
      </c>
    </row>
    <row r="76" spans="1:14" ht="25.5" x14ac:dyDescent="0.25">
      <c r="A76" s="80" t="s">
        <v>525</v>
      </c>
      <c r="B76" s="80" t="s">
        <v>4</v>
      </c>
      <c r="C76" s="80" t="s">
        <v>1911</v>
      </c>
      <c r="D76" s="80" t="s">
        <v>675</v>
      </c>
      <c r="E76" s="80" t="s">
        <v>1467</v>
      </c>
      <c r="F76" s="80" t="s">
        <v>1125</v>
      </c>
      <c r="G76" s="80" t="s">
        <v>1126</v>
      </c>
      <c r="H76" s="115">
        <v>45637</v>
      </c>
      <c r="I76" s="80" t="s">
        <v>1127</v>
      </c>
      <c r="J76" s="80" t="s">
        <v>1128</v>
      </c>
      <c r="K76" s="116">
        <v>5658</v>
      </c>
      <c r="L76" s="81">
        <v>5603</v>
      </c>
      <c r="M76" s="82" t="s">
        <v>1129</v>
      </c>
      <c r="N76" s="83" t="s">
        <v>1130</v>
      </c>
    </row>
    <row r="77" spans="1:14" x14ac:dyDescent="0.25">
      <c r="A77" s="80" t="s">
        <v>554</v>
      </c>
      <c r="B77" s="80" t="s">
        <v>911</v>
      </c>
      <c r="C77" s="80" t="s">
        <v>944</v>
      </c>
      <c r="D77" s="80" t="s">
        <v>680</v>
      </c>
      <c r="E77" s="80" t="s">
        <v>1435</v>
      </c>
      <c r="F77" s="80" t="s">
        <v>1125</v>
      </c>
      <c r="G77" s="80" t="s">
        <v>1126</v>
      </c>
      <c r="H77" s="115">
        <v>45645</v>
      </c>
      <c r="I77" s="80" t="s">
        <v>1127</v>
      </c>
      <c r="J77" s="80" t="s">
        <v>1128</v>
      </c>
      <c r="K77" s="116">
        <v>2349</v>
      </c>
      <c r="L77" s="81">
        <v>3960</v>
      </c>
      <c r="M77" s="83" t="s">
        <v>1130</v>
      </c>
      <c r="N77" s="83" t="s">
        <v>1130</v>
      </c>
    </row>
    <row r="78" spans="1:14" x14ac:dyDescent="0.25">
      <c r="A78" s="80" t="s">
        <v>555</v>
      </c>
      <c r="B78" s="80" t="s">
        <v>911</v>
      </c>
      <c r="C78" s="80" t="s">
        <v>944</v>
      </c>
      <c r="D78" s="80" t="s">
        <v>681</v>
      </c>
      <c r="E78" s="80" t="s">
        <v>1436</v>
      </c>
      <c r="F78" s="80" t="s">
        <v>1125</v>
      </c>
      <c r="G78" s="80" t="s">
        <v>1126</v>
      </c>
      <c r="H78" s="115">
        <v>45644</v>
      </c>
      <c r="I78" s="80" t="s">
        <v>1127</v>
      </c>
      <c r="J78" s="80" t="s">
        <v>1128</v>
      </c>
      <c r="K78" s="116">
        <v>553</v>
      </c>
      <c r="L78" s="81">
        <v>0</v>
      </c>
      <c r="M78" s="83" t="s">
        <v>1130</v>
      </c>
      <c r="N78" s="83" t="s">
        <v>1130</v>
      </c>
    </row>
    <row r="79" spans="1:14" x14ac:dyDescent="0.25">
      <c r="A79" s="80" t="s">
        <v>533</v>
      </c>
      <c r="B79" s="80" t="s">
        <v>911</v>
      </c>
      <c r="C79" s="80" t="s">
        <v>944</v>
      </c>
      <c r="D79" s="80" t="s">
        <v>776</v>
      </c>
      <c r="E79" s="80" t="s">
        <v>1471</v>
      </c>
      <c r="F79" s="80" t="s">
        <v>1125</v>
      </c>
      <c r="G79" s="80" t="s">
        <v>1126</v>
      </c>
      <c r="H79" s="115">
        <v>45796</v>
      </c>
      <c r="I79" s="80" t="s">
        <v>1127</v>
      </c>
      <c r="J79" s="80" t="s">
        <v>1128</v>
      </c>
      <c r="K79" s="116">
        <v>1832</v>
      </c>
      <c r="L79" s="81">
        <v>0</v>
      </c>
      <c r="M79" s="83" t="s">
        <v>1130</v>
      </c>
      <c r="N79" s="83" t="s">
        <v>1130</v>
      </c>
    </row>
    <row r="80" spans="1:14" x14ac:dyDescent="0.25">
      <c r="A80" s="80" t="s">
        <v>561</v>
      </c>
      <c r="B80" s="80" t="s">
        <v>1006</v>
      </c>
      <c r="C80" s="80" t="s">
        <v>18</v>
      </c>
      <c r="D80" s="80" t="s">
        <v>779</v>
      </c>
      <c r="E80" s="80" t="s">
        <v>1472</v>
      </c>
      <c r="F80" s="80" t="s">
        <v>1205</v>
      </c>
      <c r="G80" s="80" t="s">
        <v>1126</v>
      </c>
      <c r="H80" s="115">
        <v>45786</v>
      </c>
      <c r="I80" s="80" t="s">
        <v>1127</v>
      </c>
      <c r="J80" s="80" t="s">
        <v>1136</v>
      </c>
      <c r="K80" s="116">
        <v>1227.6923076923076</v>
      </c>
      <c r="L80" s="81">
        <v>0</v>
      </c>
      <c r="M80" s="82" t="s">
        <v>1129</v>
      </c>
      <c r="N80" s="83" t="s">
        <v>1130</v>
      </c>
    </row>
    <row r="81" spans="1:14" x14ac:dyDescent="0.25">
      <c r="A81" s="80" t="s">
        <v>552</v>
      </c>
      <c r="B81" s="80" t="s">
        <v>2805</v>
      </c>
      <c r="C81" s="80" t="s">
        <v>661</v>
      </c>
      <c r="D81" s="80" t="s">
        <v>773</v>
      </c>
      <c r="E81" s="80" t="s">
        <v>1473</v>
      </c>
      <c r="F81" s="80" t="s">
        <v>1198</v>
      </c>
      <c r="G81" s="80" t="s">
        <v>1126</v>
      </c>
      <c r="H81" s="115">
        <v>45791</v>
      </c>
      <c r="I81" s="80" t="s">
        <v>1127</v>
      </c>
      <c r="J81" s="80" t="s">
        <v>1136</v>
      </c>
      <c r="K81" s="116">
        <v>2194.6153846153848</v>
      </c>
      <c r="L81" s="81">
        <v>0</v>
      </c>
      <c r="M81" s="83" t="s">
        <v>1130</v>
      </c>
      <c r="N81" s="83" t="s">
        <v>1130</v>
      </c>
    </row>
    <row r="82" spans="1:14" x14ac:dyDescent="0.25">
      <c r="A82" s="80" t="s">
        <v>542</v>
      </c>
      <c r="B82" s="80" t="s">
        <v>1006</v>
      </c>
      <c r="C82" s="80" t="s">
        <v>18</v>
      </c>
      <c r="D82" s="80" t="s">
        <v>781</v>
      </c>
      <c r="E82" s="80" t="s">
        <v>1474</v>
      </c>
      <c r="F82" s="80" t="s">
        <v>1125</v>
      </c>
      <c r="G82" s="80" t="s">
        <v>1126</v>
      </c>
      <c r="H82" s="115">
        <v>45798</v>
      </c>
      <c r="I82" s="80" t="s">
        <v>1127</v>
      </c>
      <c r="J82" s="80" t="s">
        <v>1128</v>
      </c>
      <c r="K82" s="116">
        <v>4725</v>
      </c>
      <c r="L82" s="81">
        <v>0</v>
      </c>
      <c r="M82" s="83" t="s">
        <v>1130</v>
      </c>
      <c r="N82" s="83" t="s">
        <v>1130</v>
      </c>
    </row>
    <row r="83" spans="1:14" ht="25.5" x14ac:dyDescent="0.25">
      <c r="A83" s="80" t="s">
        <v>516</v>
      </c>
      <c r="B83" s="80" t="s">
        <v>4</v>
      </c>
      <c r="C83" s="80" t="s">
        <v>1911</v>
      </c>
      <c r="D83" s="80" t="s">
        <v>782</v>
      </c>
      <c r="E83" s="80" t="s">
        <v>1475</v>
      </c>
      <c r="F83" s="80" t="s">
        <v>1152</v>
      </c>
      <c r="G83" s="80" t="s">
        <v>1126</v>
      </c>
      <c r="H83" s="115">
        <v>45799</v>
      </c>
      <c r="I83" s="80" t="s">
        <v>1127</v>
      </c>
      <c r="J83" s="80" t="s">
        <v>1136</v>
      </c>
      <c r="K83" s="116">
        <v>0</v>
      </c>
      <c r="L83" s="81">
        <v>0</v>
      </c>
      <c r="M83" s="82" t="s">
        <v>1129</v>
      </c>
      <c r="N83" s="83" t="s">
        <v>1130</v>
      </c>
    </row>
    <row r="84" spans="1:14" x14ac:dyDescent="0.25">
      <c r="A84" s="80" t="s">
        <v>553</v>
      </c>
      <c r="B84" s="80" t="s">
        <v>771</v>
      </c>
      <c r="C84" s="80" t="s">
        <v>1059</v>
      </c>
      <c r="D84" s="80" t="s">
        <v>314</v>
      </c>
      <c r="E84" s="80" t="s">
        <v>1408</v>
      </c>
      <c r="F84" s="80" t="s">
        <v>1138</v>
      </c>
      <c r="G84" s="80" t="s">
        <v>1126</v>
      </c>
      <c r="H84" s="115">
        <v>44893</v>
      </c>
      <c r="I84" s="80" t="s">
        <v>1127</v>
      </c>
      <c r="J84" s="80" t="s">
        <v>1128</v>
      </c>
      <c r="K84" s="116">
        <v>2965</v>
      </c>
      <c r="L84" s="81">
        <v>3291</v>
      </c>
      <c r="M84" s="82" t="s">
        <v>1129</v>
      </c>
      <c r="N84" s="82" t="s">
        <v>1129</v>
      </c>
    </row>
    <row r="85" spans="1:14" x14ac:dyDescent="0.25">
      <c r="A85" s="80" t="s">
        <v>559</v>
      </c>
      <c r="B85" s="80" t="s">
        <v>3</v>
      </c>
      <c r="C85" s="80" t="s">
        <v>662</v>
      </c>
      <c r="D85" s="80" t="s">
        <v>115</v>
      </c>
      <c r="E85" s="80" t="s">
        <v>1409</v>
      </c>
      <c r="F85" s="80" t="s">
        <v>1147</v>
      </c>
      <c r="G85" s="80" t="s">
        <v>1126</v>
      </c>
      <c r="H85" s="115">
        <v>45593</v>
      </c>
      <c r="I85" s="80" t="s">
        <v>1127</v>
      </c>
      <c r="J85" s="80" t="s">
        <v>1128</v>
      </c>
      <c r="K85" s="116">
        <v>4065</v>
      </c>
      <c r="L85" s="81">
        <v>0</v>
      </c>
      <c r="M85" s="82" t="s">
        <v>1129</v>
      </c>
      <c r="N85" s="82" t="s">
        <v>1129</v>
      </c>
    </row>
    <row r="86" spans="1:14" x14ac:dyDescent="0.25">
      <c r="A86" s="80" t="s">
        <v>524</v>
      </c>
      <c r="B86" s="80" t="s">
        <v>3</v>
      </c>
      <c r="C86" s="80" t="s">
        <v>662</v>
      </c>
      <c r="D86" s="80" t="s">
        <v>942</v>
      </c>
      <c r="E86" s="80" t="s">
        <v>1410</v>
      </c>
      <c r="F86" s="80" t="s">
        <v>1125</v>
      </c>
      <c r="G86" s="80" t="s">
        <v>1126</v>
      </c>
      <c r="H86" s="115">
        <v>45982</v>
      </c>
      <c r="I86" s="80" t="s">
        <v>1127</v>
      </c>
      <c r="J86" s="80" t="s">
        <v>1136</v>
      </c>
      <c r="K86" s="116">
        <v>630</v>
      </c>
      <c r="L86" s="81">
        <v>3373</v>
      </c>
      <c r="M86" s="83" t="s">
        <v>1130</v>
      </c>
      <c r="N86" s="83" t="s">
        <v>1130</v>
      </c>
    </row>
    <row r="87" spans="1:14" x14ac:dyDescent="0.25">
      <c r="A87" s="80" t="s">
        <v>548</v>
      </c>
      <c r="B87" s="80" t="s">
        <v>1007</v>
      </c>
      <c r="C87" s="80" t="s">
        <v>1008</v>
      </c>
      <c r="D87" s="80" t="s">
        <v>300</v>
      </c>
      <c r="E87" s="80" t="s">
        <v>1411</v>
      </c>
      <c r="F87" s="80" t="s">
        <v>1125</v>
      </c>
      <c r="G87" s="80" t="s">
        <v>1126</v>
      </c>
      <c r="H87" s="115">
        <v>44914</v>
      </c>
      <c r="I87" s="80" t="s">
        <v>1127</v>
      </c>
      <c r="J87" s="80" t="s">
        <v>1128</v>
      </c>
      <c r="K87" s="116">
        <v>2909</v>
      </c>
      <c r="L87" s="81">
        <v>3443</v>
      </c>
      <c r="M87" s="83" t="s">
        <v>1130</v>
      </c>
      <c r="N87" s="83" t="s">
        <v>1130</v>
      </c>
    </row>
    <row r="88" spans="1:14" x14ac:dyDescent="0.25">
      <c r="A88" s="80" t="s">
        <v>556</v>
      </c>
      <c r="B88" s="80" t="s">
        <v>911</v>
      </c>
      <c r="C88" s="80" t="s">
        <v>944</v>
      </c>
      <c r="D88" s="80" t="s">
        <v>984</v>
      </c>
      <c r="E88" s="80" t="s">
        <v>1247</v>
      </c>
      <c r="F88" s="80" t="s">
        <v>1125</v>
      </c>
      <c r="G88" s="80" t="s">
        <v>1126</v>
      </c>
      <c r="H88" s="115">
        <v>46010</v>
      </c>
      <c r="I88" s="80" t="s">
        <v>1127</v>
      </c>
      <c r="J88" s="80" t="s">
        <v>1136</v>
      </c>
      <c r="K88" s="116">
        <v>909.23076923076917</v>
      </c>
      <c r="L88" s="81">
        <v>0</v>
      </c>
      <c r="M88" s="82" t="s">
        <v>1129</v>
      </c>
      <c r="N88" s="83" t="s">
        <v>1130</v>
      </c>
    </row>
    <row r="89" spans="1:14" x14ac:dyDescent="0.25">
      <c r="A89" s="80" t="s">
        <v>534</v>
      </c>
      <c r="B89" s="80" t="s">
        <v>911</v>
      </c>
      <c r="C89" s="80" t="s">
        <v>944</v>
      </c>
      <c r="D89" s="80" t="s">
        <v>985</v>
      </c>
      <c r="E89" s="80" t="s">
        <v>1248</v>
      </c>
      <c r="F89" s="80" t="s">
        <v>1125</v>
      </c>
      <c r="G89" s="80" t="s">
        <v>1126</v>
      </c>
      <c r="H89" s="115">
        <v>46010</v>
      </c>
      <c r="I89" s="80" t="s">
        <v>1127</v>
      </c>
      <c r="J89" s="80" t="s">
        <v>1136</v>
      </c>
      <c r="K89" s="116">
        <v>1620</v>
      </c>
      <c r="L89" s="81">
        <v>2874</v>
      </c>
      <c r="M89" s="82" t="s">
        <v>1129</v>
      </c>
      <c r="N89" s="82" t="s">
        <v>1129</v>
      </c>
    </row>
    <row r="90" spans="1:14" x14ac:dyDescent="0.25">
      <c r="A90" s="80" t="s">
        <v>555</v>
      </c>
      <c r="B90" s="80" t="s">
        <v>911</v>
      </c>
      <c r="C90" s="80" t="s">
        <v>944</v>
      </c>
      <c r="D90" s="80" t="s">
        <v>1249</v>
      </c>
      <c r="E90" s="80" t="s">
        <v>1250</v>
      </c>
      <c r="F90" s="80" t="s">
        <v>1219</v>
      </c>
      <c r="G90" s="80" t="s">
        <v>1126</v>
      </c>
      <c r="H90" s="115">
        <v>46020</v>
      </c>
      <c r="I90" s="80" t="s">
        <v>1134</v>
      </c>
      <c r="J90" s="80" t="s">
        <v>1134</v>
      </c>
      <c r="K90" s="116">
        <v>0</v>
      </c>
      <c r="L90" s="81">
        <v>0</v>
      </c>
      <c r="M90" s="83" t="s">
        <v>1130</v>
      </c>
      <c r="N90" s="83" t="s">
        <v>1130</v>
      </c>
    </row>
    <row r="91" spans="1:14" x14ac:dyDescent="0.25">
      <c r="A91" s="80" t="s">
        <v>647</v>
      </c>
      <c r="B91" s="80" t="s">
        <v>3</v>
      </c>
      <c r="C91" s="80" t="s">
        <v>662</v>
      </c>
      <c r="D91" s="80" t="s">
        <v>1096</v>
      </c>
      <c r="E91" s="80" t="s">
        <v>1251</v>
      </c>
      <c r="F91" s="80" t="s">
        <v>1147</v>
      </c>
      <c r="G91" s="80" t="s">
        <v>1126</v>
      </c>
      <c r="H91" s="115">
        <v>46017</v>
      </c>
      <c r="I91" s="80" t="s">
        <v>1127</v>
      </c>
      <c r="J91" s="80" t="s">
        <v>1128</v>
      </c>
      <c r="K91" s="116">
        <v>1204</v>
      </c>
      <c r="L91" s="81">
        <v>0</v>
      </c>
      <c r="M91" s="83" t="s">
        <v>1130</v>
      </c>
      <c r="N91" s="83" t="s">
        <v>1130</v>
      </c>
    </row>
    <row r="92" spans="1:14" x14ac:dyDescent="0.25">
      <c r="A92" s="80" t="s">
        <v>510</v>
      </c>
      <c r="B92" s="80" t="s">
        <v>1006</v>
      </c>
      <c r="C92" s="80" t="s">
        <v>18</v>
      </c>
      <c r="D92" s="80" t="s">
        <v>989</v>
      </c>
      <c r="E92" s="80" t="s">
        <v>1252</v>
      </c>
      <c r="F92" s="80" t="s">
        <v>1147</v>
      </c>
      <c r="G92" s="80" t="s">
        <v>1126</v>
      </c>
      <c r="H92" s="115">
        <v>46017</v>
      </c>
      <c r="I92" s="80" t="s">
        <v>1127</v>
      </c>
      <c r="J92" s="80" t="s">
        <v>1136</v>
      </c>
      <c r="K92" s="116">
        <v>897.69230769230774</v>
      </c>
      <c r="L92" s="81">
        <v>0</v>
      </c>
      <c r="M92" s="83" t="s">
        <v>1130</v>
      </c>
      <c r="N92" s="83" t="s">
        <v>1130</v>
      </c>
    </row>
    <row r="93" spans="1:14" x14ac:dyDescent="0.25">
      <c r="A93" s="80" t="s">
        <v>568</v>
      </c>
      <c r="B93" s="80" t="s">
        <v>2804</v>
      </c>
      <c r="C93" s="80" t="s">
        <v>661</v>
      </c>
      <c r="D93" s="80" t="s">
        <v>990</v>
      </c>
      <c r="E93" s="80" t="s">
        <v>1253</v>
      </c>
      <c r="F93" s="80" t="s">
        <v>1138</v>
      </c>
      <c r="G93" s="80" t="s">
        <v>1126</v>
      </c>
      <c r="H93" s="115">
        <v>46015</v>
      </c>
      <c r="I93" s="80" t="s">
        <v>1127</v>
      </c>
      <c r="J93" s="80" t="s">
        <v>1136</v>
      </c>
      <c r="K93" s="116">
        <v>0</v>
      </c>
      <c r="L93" s="81">
        <v>0</v>
      </c>
      <c r="M93" s="82" t="s">
        <v>1129</v>
      </c>
      <c r="N93" s="82" t="s">
        <v>1129</v>
      </c>
    </row>
    <row r="94" spans="1:14" x14ac:dyDescent="0.25">
      <c r="A94" s="80" t="s">
        <v>508</v>
      </c>
      <c r="B94" s="80" t="s">
        <v>911</v>
      </c>
      <c r="C94" s="80" t="s">
        <v>944</v>
      </c>
      <c r="D94" s="80" t="s">
        <v>992</v>
      </c>
      <c r="E94" s="80" t="s">
        <v>1140</v>
      </c>
      <c r="F94" s="80" t="s">
        <v>1125</v>
      </c>
      <c r="G94" s="80" t="s">
        <v>1126</v>
      </c>
      <c r="H94" s="115">
        <v>46022</v>
      </c>
      <c r="I94" s="80" t="s">
        <v>1127</v>
      </c>
      <c r="J94" s="80" t="s">
        <v>1128</v>
      </c>
      <c r="K94" s="116">
        <v>4374</v>
      </c>
      <c r="L94" s="81">
        <v>2636</v>
      </c>
      <c r="M94" s="83" t="s">
        <v>1130</v>
      </c>
      <c r="N94" s="83" t="s">
        <v>1130</v>
      </c>
    </row>
    <row r="95" spans="1:14" ht="25.5" x14ac:dyDescent="0.25">
      <c r="A95" s="80" t="s">
        <v>519</v>
      </c>
      <c r="B95" s="80" t="s">
        <v>2</v>
      </c>
      <c r="C95" s="80" t="s">
        <v>1114</v>
      </c>
      <c r="D95" s="80" t="s">
        <v>994</v>
      </c>
      <c r="E95" s="80" t="s">
        <v>1141</v>
      </c>
      <c r="F95" s="80" t="s">
        <v>1125</v>
      </c>
      <c r="G95" s="80" t="s">
        <v>1126</v>
      </c>
      <c r="H95" s="115">
        <v>46024</v>
      </c>
      <c r="I95" s="80" t="s">
        <v>1127</v>
      </c>
      <c r="J95" s="80" t="s">
        <v>1128</v>
      </c>
      <c r="K95" s="116">
        <v>2966</v>
      </c>
      <c r="L95" s="81">
        <v>3548</v>
      </c>
      <c r="M95" s="83" t="s">
        <v>1130</v>
      </c>
      <c r="N95" s="83" t="s">
        <v>1130</v>
      </c>
    </row>
    <row r="96" spans="1:14" ht="25.5" x14ac:dyDescent="0.25">
      <c r="A96" s="80" t="s">
        <v>569</v>
      </c>
      <c r="B96" s="80" t="s">
        <v>4</v>
      </c>
      <c r="C96" s="80" t="s">
        <v>1911</v>
      </c>
      <c r="D96" s="80" t="s">
        <v>995</v>
      </c>
      <c r="E96" s="80" t="s">
        <v>1142</v>
      </c>
      <c r="F96" s="80" t="s">
        <v>1138</v>
      </c>
      <c r="G96" s="80" t="s">
        <v>1126</v>
      </c>
      <c r="H96" s="115">
        <v>46027</v>
      </c>
      <c r="I96" s="80" t="s">
        <v>1127</v>
      </c>
      <c r="J96" s="80" t="s">
        <v>1136</v>
      </c>
      <c r="K96" s="116">
        <v>632.30769230769226</v>
      </c>
      <c r="L96" s="81">
        <v>0</v>
      </c>
      <c r="M96" s="82" t="s">
        <v>1129</v>
      </c>
      <c r="N96" s="82" t="s">
        <v>1129</v>
      </c>
    </row>
    <row r="97" spans="1:14" x14ac:dyDescent="0.25">
      <c r="A97" s="80" t="s">
        <v>513</v>
      </c>
      <c r="B97" s="80" t="s">
        <v>1057</v>
      </c>
      <c r="C97" s="80" t="s">
        <v>1058</v>
      </c>
      <c r="D97" s="80" t="s">
        <v>996</v>
      </c>
      <c r="E97" s="80" t="s">
        <v>1148</v>
      </c>
      <c r="F97" s="80" t="s">
        <v>1125</v>
      </c>
      <c r="G97" s="80" t="s">
        <v>1126</v>
      </c>
      <c r="H97" s="115">
        <v>46027</v>
      </c>
      <c r="I97" s="80" t="s">
        <v>1127</v>
      </c>
      <c r="J97" s="80" t="s">
        <v>1136</v>
      </c>
      <c r="K97" s="116">
        <v>1204.6153846153845</v>
      </c>
      <c r="L97" s="81">
        <v>0</v>
      </c>
      <c r="M97" s="83" t="s">
        <v>1130</v>
      </c>
      <c r="N97" s="83" t="s">
        <v>1130</v>
      </c>
    </row>
    <row r="98" spans="1:14" x14ac:dyDescent="0.25">
      <c r="A98" s="80" t="s">
        <v>550</v>
      </c>
      <c r="B98" s="80" t="s">
        <v>3</v>
      </c>
      <c r="C98" s="80" t="s">
        <v>662</v>
      </c>
      <c r="D98" s="80" t="s">
        <v>997</v>
      </c>
      <c r="E98" s="80" t="s">
        <v>1149</v>
      </c>
      <c r="F98" s="80" t="s">
        <v>1125</v>
      </c>
      <c r="G98" s="80" t="s">
        <v>1126</v>
      </c>
      <c r="H98" s="115">
        <v>46027</v>
      </c>
      <c r="I98" s="80" t="s">
        <v>1127</v>
      </c>
      <c r="J98" s="80" t="s">
        <v>1136</v>
      </c>
      <c r="K98" s="116">
        <v>1562.3076923076924</v>
      </c>
      <c r="L98" s="81">
        <v>3646</v>
      </c>
      <c r="M98" s="82" t="s">
        <v>1129</v>
      </c>
      <c r="N98" s="83" t="s">
        <v>1130</v>
      </c>
    </row>
    <row r="99" spans="1:14" x14ac:dyDescent="0.25">
      <c r="A99" s="80" t="s">
        <v>523</v>
      </c>
      <c r="B99" s="80" t="s">
        <v>3</v>
      </c>
      <c r="C99" s="80" t="s">
        <v>662</v>
      </c>
      <c r="D99" s="80" t="s">
        <v>1002</v>
      </c>
      <c r="E99" s="80" t="s">
        <v>1150</v>
      </c>
      <c r="F99" s="80" t="s">
        <v>1125</v>
      </c>
      <c r="G99" s="80" t="s">
        <v>1126</v>
      </c>
      <c r="H99" s="115">
        <v>46034</v>
      </c>
      <c r="I99" s="80" t="s">
        <v>1127</v>
      </c>
      <c r="J99" s="80" t="s">
        <v>1136</v>
      </c>
      <c r="K99" s="116">
        <v>2088.4615384615386</v>
      </c>
      <c r="L99" s="81">
        <v>2887</v>
      </c>
      <c r="M99" s="82" t="s">
        <v>1129</v>
      </c>
      <c r="N99" s="82" t="s">
        <v>1129</v>
      </c>
    </row>
    <row r="100" spans="1:14" x14ac:dyDescent="0.25">
      <c r="A100" s="80" t="s">
        <v>550</v>
      </c>
      <c r="B100" s="80" t="s">
        <v>3</v>
      </c>
      <c r="C100" s="80" t="s">
        <v>662</v>
      </c>
      <c r="D100" s="80" t="s">
        <v>1011</v>
      </c>
      <c r="E100" s="80" t="s">
        <v>1151</v>
      </c>
      <c r="F100" s="80" t="s">
        <v>1152</v>
      </c>
      <c r="G100" s="80" t="s">
        <v>1126</v>
      </c>
      <c r="H100" s="115">
        <v>46036</v>
      </c>
      <c r="I100" s="80" t="s">
        <v>1127</v>
      </c>
      <c r="J100" s="80" t="s">
        <v>1128</v>
      </c>
      <c r="K100" s="116">
        <v>441</v>
      </c>
      <c r="L100" s="81">
        <v>0</v>
      </c>
      <c r="M100" s="82" t="s">
        <v>1129</v>
      </c>
      <c r="N100" s="83" t="s">
        <v>1130</v>
      </c>
    </row>
    <row r="101" spans="1:14" x14ac:dyDescent="0.25">
      <c r="A101" s="80" t="s">
        <v>538</v>
      </c>
      <c r="B101" s="80" t="s">
        <v>1007</v>
      </c>
      <c r="C101" s="80" t="s">
        <v>1008</v>
      </c>
      <c r="D101" s="80" t="s">
        <v>1009</v>
      </c>
      <c r="E101" s="80" t="s">
        <v>1153</v>
      </c>
      <c r="F101" s="80" t="s">
        <v>1125</v>
      </c>
      <c r="G101" s="80" t="s">
        <v>1126</v>
      </c>
      <c r="H101" s="115">
        <v>46036</v>
      </c>
      <c r="I101" s="80" t="s">
        <v>1127</v>
      </c>
      <c r="J101" s="80" t="s">
        <v>1128</v>
      </c>
      <c r="K101" s="116">
        <v>3129</v>
      </c>
      <c r="L101" s="81">
        <v>4995</v>
      </c>
      <c r="M101" s="83" t="s">
        <v>1130</v>
      </c>
      <c r="N101" s="83" t="s">
        <v>1130</v>
      </c>
    </row>
    <row r="102" spans="1:14" x14ac:dyDescent="0.25">
      <c r="A102" s="80" t="s">
        <v>528</v>
      </c>
      <c r="B102" s="80" t="s">
        <v>2805</v>
      </c>
      <c r="C102" s="80" t="s">
        <v>661</v>
      </c>
      <c r="D102" s="80" t="s">
        <v>1010</v>
      </c>
      <c r="E102" s="80" t="s">
        <v>1167</v>
      </c>
      <c r="F102" s="80" t="s">
        <v>1138</v>
      </c>
      <c r="G102" s="80" t="s">
        <v>1126</v>
      </c>
      <c r="H102" s="115">
        <v>46037</v>
      </c>
      <c r="I102" s="80" t="s">
        <v>1127</v>
      </c>
      <c r="J102" s="80" t="s">
        <v>1136</v>
      </c>
      <c r="K102" s="116">
        <v>1991.5384615384617</v>
      </c>
      <c r="L102" s="81">
        <v>0</v>
      </c>
      <c r="M102" s="82" t="s">
        <v>1129</v>
      </c>
      <c r="N102" s="83" t="s">
        <v>1130</v>
      </c>
    </row>
    <row r="103" spans="1:14" x14ac:dyDescent="0.25">
      <c r="A103" s="80" t="s">
        <v>524</v>
      </c>
      <c r="B103" s="80" t="s">
        <v>3</v>
      </c>
      <c r="C103" s="80" t="s">
        <v>662</v>
      </c>
      <c r="D103" s="80" t="s">
        <v>947</v>
      </c>
      <c r="E103" s="80" t="s">
        <v>1313</v>
      </c>
      <c r="F103" s="80" t="s">
        <v>1147</v>
      </c>
      <c r="G103" s="80" t="s">
        <v>1126</v>
      </c>
      <c r="H103" s="115">
        <v>45989</v>
      </c>
      <c r="I103" s="80" t="s">
        <v>1127</v>
      </c>
      <c r="J103" s="80" t="s">
        <v>1136</v>
      </c>
      <c r="K103" s="116">
        <v>853.84615384615381</v>
      </c>
      <c r="L103" s="81">
        <v>3430</v>
      </c>
      <c r="M103" s="82" t="s">
        <v>1129</v>
      </c>
      <c r="N103" s="83" t="s">
        <v>1130</v>
      </c>
    </row>
    <row r="104" spans="1:14" x14ac:dyDescent="0.25">
      <c r="A104" s="80" t="s">
        <v>518</v>
      </c>
      <c r="B104" s="80" t="s">
        <v>2804</v>
      </c>
      <c r="C104" s="80" t="s">
        <v>661</v>
      </c>
      <c r="D104" s="80" t="s">
        <v>949</v>
      </c>
      <c r="E104" s="80" t="s">
        <v>1314</v>
      </c>
      <c r="F104" s="80" t="s">
        <v>1138</v>
      </c>
      <c r="G104" s="80" t="s">
        <v>1126</v>
      </c>
      <c r="H104" s="115">
        <v>45989</v>
      </c>
      <c r="I104" s="80" t="s">
        <v>1127</v>
      </c>
      <c r="J104" s="80" t="s">
        <v>1136</v>
      </c>
      <c r="K104" s="116">
        <v>143.07692307692307</v>
      </c>
      <c r="L104" s="81">
        <v>0</v>
      </c>
      <c r="M104" s="82" t="s">
        <v>1129</v>
      </c>
      <c r="N104" s="83" t="s">
        <v>1130</v>
      </c>
    </row>
    <row r="105" spans="1:14" x14ac:dyDescent="0.25">
      <c r="A105" s="80" t="s">
        <v>518</v>
      </c>
      <c r="B105" s="80" t="s">
        <v>2804</v>
      </c>
      <c r="C105" s="80" t="s">
        <v>661</v>
      </c>
      <c r="D105" s="80" t="s">
        <v>950</v>
      </c>
      <c r="E105" s="80" t="s">
        <v>1315</v>
      </c>
      <c r="F105" s="80" t="s">
        <v>1138</v>
      </c>
      <c r="G105" s="80" t="s">
        <v>1126</v>
      </c>
      <c r="H105" s="115">
        <v>45989</v>
      </c>
      <c r="I105" s="80" t="s">
        <v>1127</v>
      </c>
      <c r="J105" s="80" t="s">
        <v>1136</v>
      </c>
      <c r="K105" s="116">
        <v>0</v>
      </c>
      <c r="L105" s="81">
        <v>0</v>
      </c>
      <c r="M105" s="82" t="s">
        <v>1129</v>
      </c>
      <c r="N105" s="83" t="s">
        <v>1130</v>
      </c>
    </row>
    <row r="106" spans="1:14" x14ac:dyDescent="0.25">
      <c r="A106" s="80" t="s">
        <v>524</v>
      </c>
      <c r="B106" s="80" t="s">
        <v>3</v>
      </c>
      <c r="C106" s="80" t="s">
        <v>662</v>
      </c>
      <c r="D106" s="80" t="s">
        <v>975</v>
      </c>
      <c r="E106" s="80" t="s">
        <v>1316</v>
      </c>
      <c r="F106" s="80" t="s">
        <v>1125</v>
      </c>
      <c r="G106" s="80" t="s">
        <v>1126</v>
      </c>
      <c r="H106" s="115">
        <v>45989</v>
      </c>
      <c r="I106" s="80" t="s">
        <v>1127</v>
      </c>
      <c r="J106" s="80" t="s">
        <v>1128</v>
      </c>
      <c r="K106" s="116">
        <v>4029</v>
      </c>
      <c r="L106" s="81">
        <v>0</v>
      </c>
      <c r="M106" s="83" t="s">
        <v>1130</v>
      </c>
      <c r="N106" s="83" t="s">
        <v>1130</v>
      </c>
    </row>
    <row r="107" spans="1:14" x14ac:dyDescent="0.25">
      <c r="A107" s="80" t="s">
        <v>545</v>
      </c>
      <c r="B107" s="80" t="s">
        <v>1006</v>
      </c>
      <c r="C107" s="80" t="s">
        <v>18</v>
      </c>
      <c r="D107" s="80" t="s">
        <v>963</v>
      </c>
      <c r="E107" s="80" t="s">
        <v>1317</v>
      </c>
      <c r="F107" s="80" t="s">
        <v>1125</v>
      </c>
      <c r="G107" s="80" t="s">
        <v>1126</v>
      </c>
      <c r="H107" s="115">
        <v>45992</v>
      </c>
      <c r="I107" s="80" t="s">
        <v>1127</v>
      </c>
      <c r="J107" s="80" t="s">
        <v>1128</v>
      </c>
      <c r="K107" s="116">
        <v>1917</v>
      </c>
      <c r="L107" s="81">
        <v>2357</v>
      </c>
      <c r="M107" s="83" t="s">
        <v>1130</v>
      </c>
      <c r="N107" s="83" t="s">
        <v>1130</v>
      </c>
    </row>
    <row r="108" spans="1:14" x14ac:dyDescent="0.25">
      <c r="A108" s="80" t="s">
        <v>547</v>
      </c>
      <c r="B108" s="80" t="s">
        <v>771</v>
      </c>
      <c r="C108" s="80" t="s">
        <v>1059</v>
      </c>
      <c r="D108" s="80" t="s">
        <v>955</v>
      </c>
      <c r="E108" s="80" t="s">
        <v>1318</v>
      </c>
      <c r="F108" s="80" t="s">
        <v>1125</v>
      </c>
      <c r="G108" s="80" t="s">
        <v>1126</v>
      </c>
      <c r="H108" s="115">
        <v>45985</v>
      </c>
      <c r="I108" s="80" t="s">
        <v>1127</v>
      </c>
      <c r="J108" s="80" t="s">
        <v>1136</v>
      </c>
      <c r="K108" s="116">
        <v>784.61538461538464</v>
      </c>
      <c r="L108" s="81">
        <v>0</v>
      </c>
      <c r="M108" s="82" t="s">
        <v>1129</v>
      </c>
      <c r="N108" s="82" t="s">
        <v>1129</v>
      </c>
    </row>
    <row r="109" spans="1:14" x14ac:dyDescent="0.25">
      <c r="A109" s="80" t="s">
        <v>568</v>
      </c>
      <c r="B109" s="80" t="s">
        <v>2804</v>
      </c>
      <c r="C109" s="80" t="s">
        <v>661</v>
      </c>
      <c r="D109" s="80" t="s">
        <v>967</v>
      </c>
      <c r="E109" s="80" t="s">
        <v>1319</v>
      </c>
      <c r="F109" s="80" t="s">
        <v>1138</v>
      </c>
      <c r="G109" s="80" t="s">
        <v>1126</v>
      </c>
      <c r="H109" s="115">
        <v>45994</v>
      </c>
      <c r="I109" s="80" t="s">
        <v>1127</v>
      </c>
      <c r="J109" s="80" t="s">
        <v>1136</v>
      </c>
      <c r="K109" s="116">
        <v>669.23076923076917</v>
      </c>
      <c r="L109" s="81">
        <v>0</v>
      </c>
      <c r="M109" s="83" t="s">
        <v>1130</v>
      </c>
      <c r="N109" s="83" t="s">
        <v>1130</v>
      </c>
    </row>
    <row r="110" spans="1:14" x14ac:dyDescent="0.25">
      <c r="A110" s="80" t="s">
        <v>511</v>
      </c>
      <c r="B110" s="80" t="s">
        <v>1007</v>
      </c>
      <c r="C110" s="80" t="s">
        <v>1008</v>
      </c>
      <c r="D110" s="80" t="s">
        <v>953</v>
      </c>
      <c r="E110" s="80" t="s">
        <v>1221</v>
      </c>
      <c r="F110" s="80" t="s">
        <v>1125</v>
      </c>
      <c r="G110" s="80" t="s">
        <v>1126</v>
      </c>
      <c r="H110" s="115">
        <v>45995</v>
      </c>
      <c r="I110" s="80" t="s">
        <v>1127</v>
      </c>
      <c r="J110" s="80" t="s">
        <v>1128</v>
      </c>
      <c r="K110" s="116">
        <v>2886</v>
      </c>
      <c r="L110" s="81">
        <v>0</v>
      </c>
      <c r="M110" s="82" t="s">
        <v>1129</v>
      </c>
      <c r="N110" s="83" t="s">
        <v>1130</v>
      </c>
    </row>
    <row r="111" spans="1:14" ht="25.5" x14ac:dyDescent="0.25">
      <c r="A111" s="80" t="s">
        <v>521</v>
      </c>
      <c r="B111" s="80" t="s">
        <v>2</v>
      </c>
      <c r="C111" s="80" t="s">
        <v>1114</v>
      </c>
      <c r="D111" s="80" t="s">
        <v>952</v>
      </c>
      <c r="E111" s="80" t="s">
        <v>1222</v>
      </c>
      <c r="F111" s="80" t="s">
        <v>1205</v>
      </c>
      <c r="G111" s="80" t="s">
        <v>1126</v>
      </c>
      <c r="H111" s="115">
        <v>45995</v>
      </c>
      <c r="I111" s="80" t="s">
        <v>1127</v>
      </c>
      <c r="J111" s="80" t="s">
        <v>1128</v>
      </c>
      <c r="K111" s="116">
        <v>2575</v>
      </c>
      <c r="L111" s="81">
        <v>0</v>
      </c>
      <c r="M111" s="83" t="s">
        <v>1130</v>
      </c>
      <c r="N111" s="83" t="s">
        <v>1130</v>
      </c>
    </row>
    <row r="112" spans="1:14" ht="25.5" x14ac:dyDescent="0.25">
      <c r="A112" s="80" t="s">
        <v>541</v>
      </c>
      <c r="B112" s="80" t="s">
        <v>1007</v>
      </c>
      <c r="C112" s="80" t="s">
        <v>1008</v>
      </c>
      <c r="D112" s="80" t="s">
        <v>1223</v>
      </c>
      <c r="E112" s="80" t="s">
        <v>1224</v>
      </c>
      <c r="F112" s="80" t="s">
        <v>1125</v>
      </c>
      <c r="G112" s="80" t="s">
        <v>1126</v>
      </c>
      <c r="H112" s="115">
        <v>45995</v>
      </c>
      <c r="I112" s="80" t="s">
        <v>1127</v>
      </c>
      <c r="J112" s="80" t="s">
        <v>1136</v>
      </c>
      <c r="K112" s="116">
        <v>0</v>
      </c>
      <c r="L112" s="81">
        <v>0</v>
      </c>
      <c r="M112" s="83" t="s">
        <v>1130</v>
      </c>
      <c r="N112" s="83" t="s">
        <v>1130</v>
      </c>
    </row>
    <row r="113" spans="1:14" x14ac:dyDescent="0.25">
      <c r="A113" s="80" t="s">
        <v>556</v>
      </c>
      <c r="B113" s="80" t="s">
        <v>911</v>
      </c>
      <c r="C113" s="80" t="s">
        <v>944</v>
      </c>
      <c r="D113" s="80" t="s">
        <v>1225</v>
      </c>
      <c r="E113" s="80" t="s">
        <v>1226</v>
      </c>
      <c r="F113" s="80" t="s">
        <v>1219</v>
      </c>
      <c r="G113" s="80" t="s">
        <v>1126</v>
      </c>
      <c r="H113" s="115">
        <v>45995</v>
      </c>
      <c r="I113" s="80" t="s">
        <v>1134</v>
      </c>
      <c r="J113" s="80" t="s">
        <v>1134</v>
      </c>
      <c r="K113" s="116">
        <v>0</v>
      </c>
      <c r="L113" s="81">
        <v>0</v>
      </c>
      <c r="M113" s="82" t="s">
        <v>1129</v>
      </c>
      <c r="N113" s="82" t="s">
        <v>1129</v>
      </c>
    </row>
    <row r="114" spans="1:14" ht="25.5" x14ac:dyDescent="0.25">
      <c r="A114" s="80" t="s">
        <v>569</v>
      </c>
      <c r="B114" s="80" t="s">
        <v>4</v>
      </c>
      <c r="C114" s="80" t="s">
        <v>1911</v>
      </c>
      <c r="D114" s="80" t="s">
        <v>954</v>
      </c>
      <c r="E114" s="80" t="s">
        <v>1227</v>
      </c>
      <c r="F114" s="80" t="s">
        <v>1152</v>
      </c>
      <c r="G114" s="80" t="s">
        <v>1126</v>
      </c>
      <c r="H114" s="115">
        <v>45994</v>
      </c>
      <c r="I114" s="80" t="s">
        <v>1127</v>
      </c>
      <c r="J114" s="80" t="s">
        <v>1136</v>
      </c>
      <c r="K114" s="116">
        <v>835.38461538461536</v>
      </c>
      <c r="L114" s="81">
        <v>0</v>
      </c>
      <c r="M114" s="82" t="s">
        <v>1129</v>
      </c>
      <c r="N114" s="83" t="s">
        <v>1130</v>
      </c>
    </row>
    <row r="115" spans="1:14" x14ac:dyDescent="0.25">
      <c r="A115" s="80" t="s">
        <v>535</v>
      </c>
      <c r="B115" s="80" t="s">
        <v>2805</v>
      </c>
      <c r="C115" s="80" t="s">
        <v>661</v>
      </c>
      <c r="D115" s="80" t="s">
        <v>960</v>
      </c>
      <c r="E115" s="80" t="s">
        <v>1228</v>
      </c>
      <c r="F115" s="80" t="s">
        <v>1138</v>
      </c>
      <c r="G115" s="80" t="s">
        <v>1126</v>
      </c>
      <c r="H115" s="115">
        <v>45999</v>
      </c>
      <c r="I115" s="80" t="s">
        <v>1127</v>
      </c>
      <c r="J115" s="80" t="s">
        <v>1136</v>
      </c>
      <c r="K115" s="116">
        <v>447.69230769230768</v>
      </c>
      <c r="L115" s="81">
        <v>0</v>
      </c>
      <c r="M115" s="82" t="s">
        <v>1129</v>
      </c>
      <c r="N115" s="82" t="s">
        <v>1129</v>
      </c>
    </row>
    <row r="116" spans="1:14" x14ac:dyDescent="0.25">
      <c r="A116" s="80" t="s">
        <v>538</v>
      </c>
      <c r="B116" s="80" t="s">
        <v>1007</v>
      </c>
      <c r="C116" s="80" t="s">
        <v>1008</v>
      </c>
      <c r="D116" s="80" t="s">
        <v>957</v>
      </c>
      <c r="E116" s="80" t="s">
        <v>1229</v>
      </c>
      <c r="F116" s="80" t="s">
        <v>1125</v>
      </c>
      <c r="G116" s="80" t="s">
        <v>1126</v>
      </c>
      <c r="H116" s="115">
        <v>45996</v>
      </c>
      <c r="I116" s="80" t="s">
        <v>1127</v>
      </c>
      <c r="J116" s="80" t="s">
        <v>1136</v>
      </c>
      <c r="K116" s="116">
        <v>246.92307692307691</v>
      </c>
      <c r="L116" s="81">
        <v>1611</v>
      </c>
      <c r="M116" s="82" t="s">
        <v>1129</v>
      </c>
      <c r="N116" s="83" t="s">
        <v>1130</v>
      </c>
    </row>
    <row r="117" spans="1:14" x14ac:dyDescent="0.25">
      <c r="A117" s="80" t="s">
        <v>561</v>
      </c>
      <c r="B117" s="80" t="s">
        <v>1006</v>
      </c>
      <c r="C117" s="80" t="s">
        <v>18</v>
      </c>
      <c r="D117" s="80" t="s">
        <v>958</v>
      </c>
      <c r="E117" s="80" t="s">
        <v>1230</v>
      </c>
      <c r="F117" s="80" t="s">
        <v>1125</v>
      </c>
      <c r="G117" s="80" t="s">
        <v>1126</v>
      </c>
      <c r="H117" s="115">
        <v>45999</v>
      </c>
      <c r="I117" s="80" t="s">
        <v>1127</v>
      </c>
      <c r="J117" s="80" t="s">
        <v>1136</v>
      </c>
      <c r="K117" s="116">
        <v>1299.2307692307693</v>
      </c>
      <c r="L117" s="81">
        <v>0</v>
      </c>
      <c r="M117" s="83" t="s">
        <v>1130</v>
      </c>
      <c r="N117" s="83" t="s">
        <v>1130</v>
      </c>
    </row>
    <row r="118" spans="1:14" x14ac:dyDescent="0.25">
      <c r="A118" s="80" t="s">
        <v>540</v>
      </c>
      <c r="B118" s="80" t="s">
        <v>1006</v>
      </c>
      <c r="C118" s="80" t="s">
        <v>18</v>
      </c>
      <c r="D118" s="80" t="s">
        <v>271</v>
      </c>
      <c r="E118" s="80" t="s">
        <v>1336</v>
      </c>
      <c r="F118" s="80" t="s">
        <v>1125</v>
      </c>
      <c r="G118" s="80" t="s">
        <v>1126</v>
      </c>
      <c r="H118" s="115">
        <v>43693</v>
      </c>
      <c r="I118" s="80" t="s">
        <v>1127</v>
      </c>
      <c r="J118" s="80" t="s">
        <v>1128</v>
      </c>
      <c r="K118" s="116">
        <v>4013</v>
      </c>
      <c r="L118" s="81">
        <v>3219</v>
      </c>
      <c r="M118" s="82" t="s">
        <v>1129</v>
      </c>
      <c r="N118" s="82" t="s">
        <v>1129</v>
      </c>
    </row>
    <row r="119" spans="1:14" x14ac:dyDescent="0.25">
      <c r="A119" s="80" t="s">
        <v>527</v>
      </c>
      <c r="B119" s="80" t="s">
        <v>2805</v>
      </c>
      <c r="C119" s="80" t="s">
        <v>661</v>
      </c>
      <c r="D119" s="80" t="s">
        <v>125</v>
      </c>
      <c r="E119" s="80" t="s">
        <v>1337</v>
      </c>
      <c r="F119" s="80" t="s">
        <v>1198</v>
      </c>
      <c r="G119" s="80" t="s">
        <v>1126</v>
      </c>
      <c r="H119" s="115">
        <v>45026</v>
      </c>
      <c r="I119" s="80" t="s">
        <v>1127</v>
      </c>
      <c r="J119" s="80" t="s">
        <v>1136</v>
      </c>
      <c r="K119" s="116">
        <v>177.69230769230771</v>
      </c>
      <c r="L119" s="81">
        <v>3716</v>
      </c>
      <c r="M119" s="83" t="s">
        <v>1130</v>
      </c>
      <c r="N119" s="83" t="s">
        <v>1130</v>
      </c>
    </row>
    <row r="120" spans="1:14" x14ac:dyDescent="0.25">
      <c r="A120" s="80" t="s">
        <v>527</v>
      </c>
      <c r="B120" s="80" t="s">
        <v>2805</v>
      </c>
      <c r="C120" s="80" t="s">
        <v>661</v>
      </c>
      <c r="D120" s="80" t="s">
        <v>1101</v>
      </c>
      <c r="E120" s="80" t="s">
        <v>1338</v>
      </c>
      <c r="F120" s="80" t="s">
        <v>1205</v>
      </c>
      <c r="G120" s="80" t="s">
        <v>1126</v>
      </c>
      <c r="H120" s="115">
        <v>44231</v>
      </c>
      <c r="I120" s="80" t="s">
        <v>1127</v>
      </c>
      <c r="J120" s="80" t="s">
        <v>1128</v>
      </c>
      <c r="K120" s="116">
        <v>4621</v>
      </c>
      <c r="L120" s="81">
        <v>5175</v>
      </c>
      <c r="M120" s="82" t="s">
        <v>1129</v>
      </c>
      <c r="N120" s="83" t="s">
        <v>1130</v>
      </c>
    </row>
    <row r="121" spans="1:14" x14ac:dyDescent="0.25">
      <c r="A121" s="80" t="s">
        <v>537</v>
      </c>
      <c r="B121" s="80" t="s">
        <v>2805</v>
      </c>
      <c r="C121" s="80" t="s">
        <v>661</v>
      </c>
      <c r="D121" s="80" t="s">
        <v>965</v>
      </c>
      <c r="E121" s="80" t="s">
        <v>1339</v>
      </c>
      <c r="F121" s="80" t="s">
        <v>1125</v>
      </c>
      <c r="G121" s="80" t="s">
        <v>1126</v>
      </c>
      <c r="H121" s="115">
        <v>46000</v>
      </c>
      <c r="I121" s="80" t="s">
        <v>1127</v>
      </c>
      <c r="J121" s="80" t="s">
        <v>1136</v>
      </c>
      <c r="K121" s="116">
        <v>1248.4615384615383</v>
      </c>
      <c r="L121" s="81">
        <v>3328</v>
      </c>
      <c r="M121" s="83" t="s">
        <v>1130</v>
      </c>
      <c r="N121" s="83" t="s">
        <v>1130</v>
      </c>
    </row>
    <row r="122" spans="1:14" x14ac:dyDescent="0.25">
      <c r="A122" s="80" t="s">
        <v>534</v>
      </c>
      <c r="B122" s="80" t="s">
        <v>911</v>
      </c>
      <c r="C122" s="80" t="s">
        <v>944</v>
      </c>
      <c r="D122" s="80" t="s">
        <v>1048</v>
      </c>
      <c r="E122" s="80" t="s">
        <v>1340</v>
      </c>
      <c r="F122" s="80" t="s">
        <v>1125</v>
      </c>
      <c r="G122" s="80" t="s">
        <v>1126</v>
      </c>
      <c r="H122" s="115">
        <v>46080</v>
      </c>
      <c r="I122" s="80" t="s">
        <v>1127</v>
      </c>
      <c r="J122" s="80" t="s">
        <v>1136</v>
      </c>
      <c r="K122" s="116">
        <v>394.61538461538458</v>
      </c>
      <c r="L122" s="81">
        <v>0</v>
      </c>
      <c r="M122" s="82" t="s">
        <v>1129</v>
      </c>
      <c r="N122" s="83" t="s">
        <v>1130</v>
      </c>
    </row>
    <row r="123" spans="1:14" x14ac:dyDescent="0.25">
      <c r="A123" s="80" t="s">
        <v>509</v>
      </c>
      <c r="B123" s="80" t="s">
        <v>911</v>
      </c>
      <c r="C123" s="80" t="s">
        <v>944</v>
      </c>
      <c r="D123" s="80" t="s">
        <v>149</v>
      </c>
      <c r="E123" s="80" t="s">
        <v>1341</v>
      </c>
      <c r="F123" s="80" t="s">
        <v>1125</v>
      </c>
      <c r="G123" s="80" t="s">
        <v>1126</v>
      </c>
      <c r="H123" s="115">
        <v>46006</v>
      </c>
      <c r="I123" s="80" t="s">
        <v>1127</v>
      </c>
      <c r="J123" s="80" t="s">
        <v>1128</v>
      </c>
      <c r="K123" s="116">
        <v>3417</v>
      </c>
      <c r="L123" s="81">
        <v>5508</v>
      </c>
      <c r="M123" s="83" t="s">
        <v>1130</v>
      </c>
      <c r="N123" s="83" t="s">
        <v>1130</v>
      </c>
    </row>
    <row r="124" spans="1:14" ht="25.5" x14ac:dyDescent="0.25">
      <c r="A124" s="80" t="s">
        <v>522</v>
      </c>
      <c r="B124" s="80" t="s">
        <v>3</v>
      </c>
      <c r="C124" s="80" t="s">
        <v>662</v>
      </c>
      <c r="D124" s="80" t="s">
        <v>198</v>
      </c>
      <c r="E124" s="80" t="s">
        <v>1342</v>
      </c>
      <c r="F124" s="80" t="s">
        <v>1152</v>
      </c>
      <c r="G124" s="80" t="s">
        <v>1126</v>
      </c>
      <c r="H124" s="115">
        <v>44392</v>
      </c>
      <c r="I124" s="80" t="s">
        <v>1127</v>
      </c>
      <c r="J124" s="80" t="s">
        <v>1136</v>
      </c>
      <c r="K124" s="116">
        <v>399.23076923076923</v>
      </c>
      <c r="L124" s="81">
        <v>0</v>
      </c>
      <c r="M124" s="83" t="s">
        <v>1130</v>
      </c>
      <c r="N124" s="83" t="s">
        <v>1130</v>
      </c>
    </row>
    <row r="125" spans="1:14" x14ac:dyDescent="0.25">
      <c r="A125" s="80" t="s">
        <v>559</v>
      </c>
      <c r="B125" s="80" t="s">
        <v>3</v>
      </c>
      <c r="C125" s="80" t="s">
        <v>662</v>
      </c>
      <c r="D125" s="80" t="s">
        <v>336</v>
      </c>
      <c r="E125" s="80" t="s">
        <v>1343</v>
      </c>
      <c r="F125" s="80" t="s">
        <v>1152</v>
      </c>
      <c r="G125" s="80" t="s">
        <v>1126</v>
      </c>
      <c r="H125" s="115">
        <v>44402</v>
      </c>
      <c r="I125" s="80" t="s">
        <v>1127</v>
      </c>
      <c r="J125" s="80" t="s">
        <v>1128</v>
      </c>
      <c r="K125" s="116">
        <v>2902</v>
      </c>
      <c r="L125" s="81">
        <v>0</v>
      </c>
      <c r="M125" s="82" t="s">
        <v>1129</v>
      </c>
      <c r="N125" s="83" t="s">
        <v>1130</v>
      </c>
    </row>
    <row r="126" spans="1:14" ht="25.5" x14ac:dyDescent="0.25">
      <c r="A126" s="80" t="s">
        <v>525</v>
      </c>
      <c r="B126" s="80" t="s">
        <v>4</v>
      </c>
      <c r="C126" s="80" t="s">
        <v>1911</v>
      </c>
      <c r="D126" s="80" t="s">
        <v>211</v>
      </c>
      <c r="E126" s="80" t="s">
        <v>1344</v>
      </c>
      <c r="F126" s="80" t="s">
        <v>1138</v>
      </c>
      <c r="G126" s="80" t="s">
        <v>1126</v>
      </c>
      <c r="H126" s="115">
        <v>44410</v>
      </c>
      <c r="I126" s="80" t="s">
        <v>1127</v>
      </c>
      <c r="J126" s="80" t="s">
        <v>1128</v>
      </c>
      <c r="K126" s="116">
        <v>2993</v>
      </c>
      <c r="L126" s="81">
        <v>0</v>
      </c>
      <c r="M126" s="82" t="s">
        <v>1129</v>
      </c>
      <c r="N126" s="82" t="s">
        <v>1129</v>
      </c>
    </row>
    <row r="127" spans="1:14" x14ac:dyDescent="0.25">
      <c r="A127" s="80" t="s">
        <v>549</v>
      </c>
      <c r="B127" s="80" t="s">
        <v>2804</v>
      </c>
      <c r="C127" s="80" t="s">
        <v>661</v>
      </c>
      <c r="D127" s="80" t="s">
        <v>304</v>
      </c>
      <c r="E127" s="80" t="s">
        <v>1362</v>
      </c>
      <c r="F127" s="80" t="s">
        <v>1138</v>
      </c>
      <c r="G127" s="80" t="s">
        <v>1126</v>
      </c>
      <c r="H127" s="115">
        <v>44419</v>
      </c>
      <c r="I127" s="80" t="s">
        <v>1127</v>
      </c>
      <c r="J127" s="80" t="s">
        <v>1136</v>
      </c>
      <c r="K127" s="116">
        <v>1553.0769230769231</v>
      </c>
      <c r="L127" s="81">
        <v>0</v>
      </c>
      <c r="M127" s="82" t="s">
        <v>1129</v>
      </c>
      <c r="N127" s="83" t="s">
        <v>1130</v>
      </c>
    </row>
    <row r="128" spans="1:14" x14ac:dyDescent="0.25">
      <c r="A128" s="80" t="s">
        <v>537</v>
      </c>
      <c r="B128" s="80" t="s">
        <v>2805</v>
      </c>
      <c r="C128" s="80" t="s">
        <v>661</v>
      </c>
      <c r="D128" s="80" t="s">
        <v>1363</v>
      </c>
      <c r="E128" s="80" t="s">
        <v>1364</v>
      </c>
      <c r="F128" s="80" t="s">
        <v>1133</v>
      </c>
      <c r="G128" s="80" t="s">
        <v>1126</v>
      </c>
      <c r="H128" s="115">
        <v>44433</v>
      </c>
      <c r="I128" s="80" t="s">
        <v>1134</v>
      </c>
      <c r="J128" s="80" t="s">
        <v>1134</v>
      </c>
      <c r="K128" s="116">
        <v>0</v>
      </c>
      <c r="L128" s="81">
        <v>0</v>
      </c>
      <c r="M128" s="83" t="s">
        <v>1130</v>
      </c>
      <c r="N128" s="83" t="s">
        <v>1130</v>
      </c>
    </row>
    <row r="129" spans="1:14" x14ac:dyDescent="0.25">
      <c r="A129" s="80" t="s">
        <v>544</v>
      </c>
      <c r="B129" s="80" t="s">
        <v>1006</v>
      </c>
      <c r="C129" s="80" t="s">
        <v>18</v>
      </c>
      <c r="D129" s="80" t="s">
        <v>811</v>
      </c>
      <c r="E129" s="80" t="s">
        <v>1365</v>
      </c>
      <c r="F129" s="80" t="s">
        <v>1152</v>
      </c>
      <c r="G129" s="80" t="s">
        <v>1126</v>
      </c>
      <c r="H129" s="115">
        <v>45833</v>
      </c>
      <c r="I129" s="80" t="s">
        <v>1127</v>
      </c>
      <c r="J129" s="80" t="s">
        <v>1136</v>
      </c>
      <c r="K129" s="116">
        <v>747.69230769230774</v>
      </c>
      <c r="L129" s="81">
        <v>0</v>
      </c>
      <c r="M129" s="82" t="s">
        <v>1129</v>
      </c>
      <c r="N129" s="82" t="s">
        <v>1129</v>
      </c>
    </row>
    <row r="130" spans="1:14" ht="25.5" x14ac:dyDescent="0.25">
      <c r="A130" s="80" t="s">
        <v>516</v>
      </c>
      <c r="B130" s="80" t="s">
        <v>4</v>
      </c>
      <c r="C130" s="80" t="s">
        <v>1911</v>
      </c>
      <c r="D130" s="80" t="s">
        <v>1093</v>
      </c>
      <c r="E130" s="80" t="s">
        <v>1366</v>
      </c>
      <c r="F130" s="80" t="s">
        <v>1205</v>
      </c>
      <c r="G130" s="80" t="s">
        <v>1126</v>
      </c>
      <c r="H130" s="115">
        <v>45926</v>
      </c>
      <c r="I130" s="80" t="s">
        <v>1127</v>
      </c>
      <c r="J130" s="80" t="s">
        <v>1136</v>
      </c>
      <c r="K130" s="116">
        <v>126.92307692307692</v>
      </c>
      <c r="L130" s="81">
        <v>0</v>
      </c>
      <c r="M130" s="82" t="s">
        <v>1129</v>
      </c>
      <c r="N130" s="82" t="s">
        <v>1129</v>
      </c>
    </row>
    <row r="131" spans="1:14" x14ac:dyDescent="0.25">
      <c r="A131" s="80" t="s">
        <v>530</v>
      </c>
      <c r="B131" s="80" t="s">
        <v>1006</v>
      </c>
      <c r="C131" s="80" t="s">
        <v>18</v>
      </c>
      <c r="D131" s="80" t="s">
        <v>307</v>
      </c>
      <c r="E131" s="80" t="s">
        <v>1367</v>
      </c>
      <c r="F131" s="80" t="s">
        <v>1198</v>
      </c>
      <c r="G131" s="80" t="s">
        <v>1126</v>
      </c>
      <c r="H131" s="115">
        <v>44501</v>
      </c>
      <c r="I131" s="80" t="s">
        <v>1127</v>
      </c>
      <c r="J131" s="80" t="s">
        <v>1136</v>
      </c>
      <c r="K131" s="116">
        <v>627.69230769230774</v>
      </c>
      <c r="L131" s="81">
        <v>0</v>
      </c>
      <c r="M131" s="82" t="s">
        <v>1129</v>
      </c>
      <c r="N131" s="83" t="s">
        <v>1130</v>
      </c>
    </row>
    <row r="132" spans="1:14" x14ac:dyDescent="0.25">
      <c r="A132" s="80" t="s">
        <v>562</v>
      </c>
      <c r="B132" s="80" t="s">
        <v>771</v>
      </c>
      <c r="C132" s="80" t="s">
        <v>1059</v>
      </c>
      <c r="D132" s="80" t="s">
        <v>581</v>
      </c>
      <c r="E132" s="80" t="s">
        <v>1370</v>
      </c>
      <c r="F132" s="80" t="s">
        <v>1147</v>
      </c>
      <c r="G132" s="80" t="s">
        <v>1126</v>
      </c>
      <c r="H132" s="115">
        <v>45926</v>
      </c>
      <c r="I132" s="80" t="s">
        <v>1127</v>
      </c>
      <c r="J132" s="80" t="s">
        <v>1136</v>
      </c>
      <c r="K132" s="116">
        <v>1193.0769230769231</v>
      </c>
      <c r="L132" s="81">
        <v>0</v>
      </c>
      <c r="M132" s="82" t="s">
        <v>1129</v>
      </c>
      <c r="N132" s="83" t="s">
        <v>1130</v>
      </c>
    </row>
    <row r="133" spans="1:14" x14ac:dyDescent="0.25">
      <c r="A133" s="80" t="s">
        <v>515</v>
      </c>
      <c r="B133" s="80" t="s">
        <v>1057</v>
      </c>
      <c r="C133" s="80" t="s">
        <v>1058</v>
      </c>
      <c r="D133" s="80" t="s">
        <v>699</v>
      </c>
      <c r="E133" s="80" t="s">
        <v>1371</v>
      </c>
      <c r="F133" s="80" t="s">
        <v>1328</v>
      </c>
      <c r="G133" s="80" t="s">
        <v>1126</v>
      </c>
      <c r="H133" s="115">
        <v>46078</v>
      </c>
      <c r="I133" s="80" t="s">
        <v>1134</v>
      </c>
      <c r="J133" s="80" t="s">
        <v>1134</v>
      </c>
      <c r="K133" s="116">
        <v>0</v>
      </c>
      <c r="L133" s="81">
        <v>0</v>
      </c>
      <c r="M133" s="82" t="s">
        <v>1129</v>
      </c>
      <c r="N133" s="82" t="s">
        <v>1129</v>
      </c>
    </row>
    <row r="134" spans="1:14" ht="25.5" x14ac:dyDescent="0.25">
      <c r="A134" s="80" t="s">
        <v>525</v>
      </c>
      <c r="B134" s="80" t="s">
        <v>4</v>
      </c>
      <c r="C134" s="80" t="s">
        <v>1911</v>
      </c>
      <c r="D134" s="80" t="s">
        <v>212</v>
      </c>
      <c r="E134" s="80" t="s">
        <v>1372</v>
      </c>
      <c r="F134" s="80" t="s">
        <v>1147</v>
      </c>
      <c r="G134" s="80" t="s">
        <v>1126</v>
      </c>
      <c r="H134" s="115">
        <v>44991</v>
      </c>
      <c r="I134" s="80" t="s">
        <v>1127</v>
      </c>
      <c r="J134" s="80" t="s">
        <v>1128</v>
      </c>
      <c r="K134" s="116">
        <v>1238</v>
      </c>
      <c r="L134" s="81">
        <v>0</v>
      </c>
      <c r="M134" s="82" t="s">
        <v>1129</v>
      </c>
      <c r="N134" s="83" t="s">
        <v>1130</v>
      </c>
    </row>
    <row r="135" spans="1:14" x14ac:dyDescent="0.25">
      <c r="A135" s="80" t="s">
        <v>537</v>
      </c>
      <c r="B135" s="80" t="s">
        <v>2805</v>
      </c>
      <c r="C135" s="80" t="s">
        <v>661</v>
      </c>
      <c r="D135" s="80" t="s">
        <v>123</v>
      </c>
      <c r="E135" s="80" t="s">
        <v>1373</v>
      </c>
      <c r="F135" s="80" t="s">
        <v>1138</v>
      </c>
      <c r="G135" s="80" t="s">
        <v>1126</v>
      </c>
      <c r="H135" s="115">
        <v>45005</v>
      </c>
      <c r="I135" s="80" t="s">
        <v>1127</v>
      </c>
      <c r="J135" s="80" t="s">
        <v>1128</v>
      </c>
      <c r="K135" s="116">
        <v>2680</v>
      </c>
      <c r="L135" s="81">
        <v>3689</v>
      </c>
      <c r="M135" s="82" t="s">
        <v>1129</v>
      </c>
      <c r="N135" s="83" t="s">
        <v>1130</v>
      </c>
    </row>
    <row r="136" spans="1:14" ht="25.5" x14ac:dyDescent="0.25">
      <c r="A136" s="80" t="s">
        <v>543</v>
      </c>
      <c r="B136" s="80" t="s">
        <v>1007</v>
      </c>
      <c r="C136" s="80" t="s">
        <v>1008</v>
      </c>
      <c r="D136" s="80" t="s">
        <v>110</v>
      </c>
      <c r="E136" s="80" t="s">
        <v>1374</v>
      </c>
      <c r="F136" s="80" t="s">
        <v>1295</v>
      </c>
      <c r="G136" s="80" t="s">
        <v>1126</v>
      </c>
      <c r="H136" s="115">
        <v>45631</v>
      </c>
      <c r="I136" s="80" t="s">
        <v>1127</v>
      </c>
      <c r="J136" s="80" t="s">
        <v>1136</v>
      </c>
      <c r="K136" s="116">
        <v>25.384615384615383</v>
      </c>
      <c r="L136" s="81">
        <v>0</v>
      </c>
      <c r="M136" s="82" t="s">
        <v>1129</v>
      </c>
      <c r="N136" s="83" t="s">
        <v>1130</v>
      </c>
    </row>
    <row r="137" spans="1:14" x14ac:dyDescent="0.25">
      <c r="A137" s="80" t="s">
        <v>559</v>
      </c>
      <c r="B137" s="80" t="s">
        <v>3</v>
      </c>
      <c r="C137" s="80" t="s">
        <v>662</v>
      </c>
      <c r="D137" s="80" t="s">
        <v>338</v>
      </c>
      <c r="E137" s="80" t="s">
        <v>1375</v>
      </c>
      <c r="F137" s="80" t="s">
        <v>1147</v>
      </c>
      <c r="G137" s="80" t="s">
        <v>1126</v>
      </c>
      <c r="H137" s="115">
        <v>46065</v>
      </c>
      <c r="I137" s="80" t="s">
        <v>1127</v>
      </c>
      <c r="J137" s="80" t="s">
        <v>1128</v>
      </c>
      <c r="K137" s="116">
        <v>947</v>
      </c>
      <c r="L137" s="81">
        <v>0</v>
      </c>
      <c r="M137" s="82" t="s">
        <v>1129</v>
      </c>
      <c r="N137" s="82" t="s">
        <v>1129</v>
      </c>
    </row>
    <row r="138" spans="1:14" x14ac:dyDescent="0.25">
      <c r="A138" s="80" t="s">
        <v>533</v>
      </c>
      <c r="B138" s="80" t="s">
        <v>911</v>
      </c>
      <c r="C138" s="80" t="s">
        <v>944</v>
      </c>
      <c r="D138" s="80" t="s">
        <v>244</v>
      </c>
      <c r="E138" s="80" t="s">
        <v>1376</v>
      </c>
      <c r="F138" s="80" t="s">
        <v>1258</v>
      </c>
      <c r="G138" s="80" t="s">
        <v>1126</v>
      </c>
      <c r="H138" s="115">
        <v>45117</v>
      </c>
      <c r="I138" s="80" t="s">
        <v>1134</v>
      </c>
      <c r="J138" s="80" t="s">
        <v>1134</v>
      </c>
      <c r="K138" s="116">
        <v>0</v>
      </c>
      <c r="L138" s="81">
        <v>0</v>
      </c>
      <c r="M138" s="82" t="s">
        <v>1129</v>
      </c>
      <c r="N138" s="83" t="s">
        <v>1130</v>
      </c>
    </row>
    <row r="139" spans="1:14" x14ac:dyDescent="0.25">
      <c r="A139" s="80" t="s">
        <v>514</v>
      </c>
      <c r="B139" s="80" t="s">
        <v>771</v>
      </c>
      <c r="C139" s="80" t="s">
        <v>1059</v>
      </c>
      <c r="D139" s="80" t="s">
        <v>174</v>
      </c>
      <c r="E139" s="80" t="s">
        <v>1377</v>
      </c>
      <c r="F139" s="80" t="s">
        <v>1125</v>
      </c>
      <c r="G139" s="80" t="s">
        <v>1126</v>
      </c>
      <c r="H139" s="115">
        <v>45117</v>
      </c>
      <c r="I139" s="80" t="s">
        <v>1127</v>
      </c>
      <c r="J139" s="80" t="s">
        <v>1128</v>
      </c>
      <c r="K139" s="116">
        <v>2130</v>
      </c>
      <c r="L139" s="81">
        <v>4617</v>
      </c>
      <c r="M139" s="82" t="s">
        <v>1129</v>
      </c>
      <c r="N139" s="82" t="s">
        <v>1129</v>
      </c>
    </row>
    <row r="140" spans="1:14" x14ac:dyDescent="0.25">
      <c r="A140" s="80" t="s">
        <v>545</v>
      </c>
      <c r="B140" s="80" t="s">
        <v>1006</v>
      </c>
      <c r="C140" s="80" t="s">
        <v>18</v>
      </c>
      <c r="D140" s="80" t="s">
        <v>340</v>
      </c>
      <c r="E140" s="80" t="s">
        <v>1378</v>
      </c>
      <c r="F140" s="80" t="s">
        <v>1152</v>
      </c>
      <c r="G140" s="80" t="s">
        <v>1126</v>
      </c>
      <c r="H140" s="115">
        <v>45125</v>
      </c>
      <c r="I140" s="80" t="s">
        <v>1127</v>
      </c>
      <c r="J140" s="80" t="s">
        <v>1128</v>
      </c>
      <c r="K140" s="116">
        <v>2944</v>
      </c>
      <c r="L140" s="81">
        <v>0</v>
      </c>
      <c r="M140" s="82" t="s">
        <v>1129</v>
      </c>
      <c r="N140" s="82" t="s">
        <v>1129</v>
      </c>
    </row>
    <row r="141" spans="1:14" x14ac:dyDescent="0.25">
      <c r="A141" s="80" t="s">
        <v>527</v>
      </c>
      <c r="B141" s="80" t="s">
        <v>2805</v>
      </c>
      <c r="C141" s="80" t="s">
        <v>661</v>
      </c>
      <c r="D141" s="80" t="s">
        <v>219</v>
      </c>
      <c r="E141" s="80" t="s">
        <v>1345</v>
      </c>
      <c r="F141" s="80" t="s">
        <v>1125</v>
      </c>
      <c r="G141" s="80" t="s">
        <v>1126</v>
      </c>
      <c r="H141" s="115">
        <v>44795</v>
      </c>
      <c r="I141" s="80" t="s">
        <v>1127</v>
      </c>
      <c r="J141" s="80" t="s">
        <v>1128</v>
      </c>
      <c r="K141" s="116">
        <v>2719</v>
      </c>
      <c r="L141" s="81">
        <v>3910</v>
      </c>
      <c r="M141" s="82" t="s">
        <v>1129</v>
      </c>
      <c r="N141" s="83" t="s">
        <v>1130</v>
      </c>
    </row>
    <row r="142" spans="1:14" x14ac:dyDescent="0.25">
      <c r="A142" s="80" t="s">
        <v>567</v>
      </c>
      <c r="B142" s="80" t="s">
        <v>2805</v>
      </c>
      <c r="C142" s="80" t="s">
        <v>661</v>
      </c>
      <c r="D142" s="80" t="s">
        <v>360</v>
      </c>
      <c r="E142" s="80" t="s">
        <v>1346</v>
      </c>
      <c r="F142" s="80" t="s">
        <v>1138</v>
      </c>
      <c r="G142" s="80" t="s">
        <v>1126</v>
      </c>
      <c r="H142" s="115">
        <v>45145</v>
      </c>
      <c r="I142" s="80" t="s">
        <v>1127</v>
      </c>
      <c r="J142" s="80" t="s">
        <v>1128</v>
      </c>
      <c r="K142" s="116">
        <v>3053</v>
      </c>
      <c r="L142" s="81">
        <v>0</v>
      </c>
      <c r="M142" s="82" t="s">
        <v>1129</v>
      </c>
      <c r="N142" s="82" t="s">
        <v>1129</v>
      </c>
    </row>
    <row r="143" spans="1:14" x14ac:dyDescent="0.25">
      <c r="A143" s="80" t="s">
        <v>530</v>
      </c>
      <c r="B143" s="80" t="s">
        <v>1006</v>
      </c>
      <c r="C143" s="80" t="s">
        <v>18</v>
      </c>
      <c r="D143" s="80" t="s">
        <v>1347</v>
      </c>
      <c r="E143" s="80" t="s">
        <v>763</v>
      </c>
      <c r="F143" s="80" t="s">
        <v>8</v>
      </c>
      <c r="G143" s="80" t="s">
        <v>1126</v>
      </c>
      <c r="H143" s="115">
        <v>45768</v>
      </c>
      <c r="I143" s="80" t="s">
        <v>1134</v>
      </c>
      <c r="J143" s="80" t="s">
        <v>1134</v>
      </c>
      <c r="K143" s="116">
        <v>0</v>
      </c>
      <c r="L143" s="81">
        <v>0</v>
      </c>
      <c r="M143" s="82" t="s">
        <v>1129</v>
      </c>
      <c r="N143" s="83" t="s">
        <v>1130</v>
      </c>
    </row>
    <row r="144" spans="1:14" x14ac:dyDescent="0.25">
      <c r="A144" s="80" t="s">
        <v>515</v>
      </c>
      <c r="B144" s="80" t="s">
        <v>1057</v>
      </c>
      <c r="C144" s="80" t="s">
        <v>1058</v>
      </c>
      <c r="D144" s="80" t="s">
        <v>99</v>
      </c>
      <c r="E144" s="80" t="s">
        <v>1348</v>
      </c>
      <c r="F144" s="80" t="s">
        <v>1138</v>
      </c>
      <c r="G144" s="80" t="s">
        <v>1126</v>
      </c>
      <c r="H144" s="115">
        <v>45180</v>
      </c>
      <c r="I144" s="80" t="s">
        <v>1127</v>
      </c>
      <c r="J144" s="80" t="s">
        <v>1128</v>
      </c>
      <c r="K144" s="116">
        <v>2423</v>
      </c>
      <c r="L144" s="81">
        <v>2514</v>
      </c>
      <c r="M144" s="82" t="s">
        <v>1129</v>
      </c>
      <c r="N144" s="82" t="s">
        <v>1129</v>
      </c>
    </row>
    <row r="145" spans="1:14" x14ac:dyDescent="0.25">
      <c r="A145" s="80" t="s">
        <v>518</v>
      </c>
      <c r="B145" s="80" t="s">
        <v>2804</v>
      </c>
      <c r="C145" s="80" t="s">
        <v>661</v>
      </c>
      <c r="D145" s="80" t="s">
        <v>961</v>
      </c>
      <c r="E145" s="80" t="s">
        <v>1231</v>
      </c>
      <c r="F145" s="80" t="s">
        <v>1138</v>
      </c>
      <c r="G145" s="80" t="s">
        <v>1126</v>
      </c>
      <c r="H145" s="115">
        <v>46001</v>
      </c>
      <c r="I145" s="80" t="s">
        <v>1127</v>
      </c>
      <c r="J145" s="80" t="s">
        <v>1136</v>
      </c>
      <c r="K145" s="116">
        <v>812.30769230769226</v>
      </c>
      <c r="L145" s="81">
        <v>0</v>
      </c>
      <c r="M145" s="82" t="s">
        <v>1129</v>
      </c>
      <c r="N145" s="83" t="s">
        <v>1130</v>
      </c>
    </row>
    <row r="146" spans="1:14" x14ac:dyDescent="0.25">
      <c r="A146" s="80" t="s">
        <v>535</v>
      </c>
      <c r="B146" s="80" t="s">
        <v>2805</v>
      </c>
      <c r="C146" s="80" t="s">
        <v>661</v>
      </c>
      <c r="D146" s="80" t="s">
        <v>964</v>
      </c>
      <c r="E146" s="80" t="s">
        <v>1232</v>
      </c>
      <c r="F146" s="80" t="s">
        <v>1138</v>
      </c>
      <c r="G146" s="80" t="s">
        <v>1126</v>
      </c>
      <c r="H146" s="115">
        <v>46001</v>
      </c>
      <c r="I146" s="80" t="s">
        <v>1127</v>
      </c>
      <c r="J146" s="80" t="s">
        <v>1128</v>
      </c>
      <c r="K146" s="116">
        <v>1270</v>
      </c>
      <c r="L146" s="81">
        <v>2126</v>
      </c>
      <c r="M146" s="82" t="s">
        <v>1129</v>
      </c>
      <c r="N146" s="83" t="s">
        <v>1130</v>
      </c>
    </row>
    <row r="147" spans="1:14" x14ac:dyDescent="0.25">
      <c r="A147" s="80" t="s">
        <v>551</v>
      </c>
      <c r="B147" s="80" t="s">
        <v>1007</v>
      </c>
      <c r="C147" s="80" t="s">
        <v>1008</v>
      </c>
      <c r="D147" s="80" t="s">
        <v>962</v>
      </c>
      <c r="E147" s="80" t="s">
        <v>1233</v>
      </c>
      <c r="F147" s="80" t="s">
        <v>1138</v>
      </c>
      <c r="G147" s="80" t="s">
        <v>1126</v>
      </c>
      <c r="H147" s="115">
        <v>46001</v>
      </c>
      <c r="I147" s="80" t="s">
        <v>1127</v>
      </c>
      <c r="J147" s="80" t="s">
        <v>1136</v>
      </c>
      <c r="K147" s="116">
        <v>124.61538461538463</v>
      </c>
      <c r="L147" s="81">
        <v>0</v>
      </c>
      <c r="M147" s="82" t="s">
        <v>1129</v>
      </c>
      <c r="N147" s="83" t="s">
        <v>1130</v>
      </c>
    </row>
    <row r="148" spans="1:14" x14ac:dyDescent="0.25">
      <c r="A148" s="80" t="s">
        <v>518</v>
      </c>
      <c r="B148" s="80" t="s">
        <v>2804</v>
      </c>
      <c r="C148" s="80" t="s">
        <v>661</v>
      </c>
      <c r="D148" s="80" t="s">
        <v>974</v>
      </c>
      <c r="E148" s="80" t="s">
        <v>1234</v>
      </c>
      <c r="F148" s="80" t="s">
        <v>1205</v>
      </c>
      <c r="G148" s="80" t="s">
        <v>1126</v>
      </c>
      <c r="H148" s="115">
        <v>46002</v>
      </c>
      <c r="I148" s="80" t="s">
        <v>1127</v>
      </c>
      <c r="J148" s="80" t="s">
        <v>1136</v>
      </c>
      <c r="K148" s="116">
        <v>934.61538461538464</v>
      </c>
      <c r="L148" s="81">
        <v>0</v>
      </c>
      <c r="M148" s="82" t="s">
        <v>1129</v>
      </c>
      <c r="N148" s="83" t="s">
        <v>1130</v>
      </c>
    </row>
    <row r="149" spans="1:14" x14ac:dyDescent="0.25">
      <c r="A149" s="80" t="s">
        <v>528</v>
      </c>
      <c r="B149" s="80" t="s">
        <v>2805</v>
      </c>
      <c r="C149" s="80" t="s">
        <v>661</v>
      </c>
      <c r="D149" s="80" t="s">
        <v>972</v>
      </c>
      <c r="E149" s="80" t="s">
        <v>1235</v>
      </c>
      <c r="F149" s="80" t="s">
        <v>1205</v>
      </c>
      <c r="G149" s="80" t="s">
        <v>1126</v>
      </c>
      <c r="H149" s="115">
        <v>46002</v>
      </c>
      <c r="I149" s="80" t="s">
        <v>1127</v>
      </c>
      <c r="J149" s="80" t="s">
        <v>1128</v>
      </c>
      <c r="K149" s="116">
        <v>6777</v>
      </c>
      <c r="L149" s="81">
        <v>4735</v>
      </c>
      <c r="M149" s="83" t="s">
        <v>1130</v>
      </c>
      <c r="N149" s="83" t="s">
        <v>1130</v>
      </c>
    </row>
    <row r="150" spans="1:14" x14ac:dyDescent="0.25">
      <c r="A150" s="80" t="s">
        <v>565</v>
      </c>
      <c r="B150" s="80" t="s">
        <v>3</v>
      </c>
      <c r="C150" s="80" t="s">
        <v>662</v>
      </c>
      <c r="D150" s="80" t="s">
        <v>970</v>
      </c>
      <c r="E150" s="80" t="s">
        <v>1236</v>
      </c>
      <c r="F150" s="80" t="s">
        <v>1205</v>
      </c>
      <c r="G150" s="80" t="s">
        <v>1126</v>
      </c>
      <c r="H150" s="115">
        <v>46003</v>
      </c>
      <c r="I150" s="80" t="s">
        <v>1127</v>
      </c>
      <c r="J150" s="80" t="s">
        <v>1136</v>
      </c>
      <c r="K150" s="116">
        <v>265.38461538461542</v>
      </c>
      <c r="L150" s="81">
        <v>0</v>
      </c>
      <c r="M150" s="82" t="s">
        <v>1129</v>
      </c>
      <c r="N150" s="83" t="s">
        <v>1130</v>
      </c>
    </row>
    <row r="151" spans="1:14" x14ac:dyDescent="0.25">
      <c r="A151" s="80" t="s">
        <v>556</v>
      </c>
      <c r="B151" s="80" t="s">
        <v>911</v>
      </c>
      <c r="C151" s="80" t="s">
        <v>944</v>
      </c>
      <c r="D151" s="80" t="s">
        <v>969</v>
      </c>
      <c r="E151" s="80" t="s">
        <v>1237</v>
      </c>
      <c r="F151" s="80" t="s">
        <v>1125</v>
      </c>
      <c r="G151" s="80" t="s">
        <v>1126</v>
      </c>
      <c r="H151" s="115">
        <v>46002</v>
      </c>
      <c r="I151" s="80" t="s">
        <v>1127</v>
      </c>
      <c r="J151" s="80" t="s">
        <v>1136</v>
      </c>
      <c r="K151" s="116">
        <v>840</v>
      </c>
      <c r="L151" s="81">
        <v>2550</v>
      </c>
      <c r="M151" s="83" t="s">
        <v>1130</v>
      </c>
      <c r="N151" s="83" t="s">
        <v>1130</v>
      </c>
    </row>
    <row r="152" spans="1:14" x14ac:dyDescent="0.25">
      <c r="A152" s="80" t="s">
        <v>530</v>
      </c>
      <c r="B152" s="80" t="s">
        <v>1006</v>
      </c>
      <c r="C152" s="80" t="s">
        <v>18</v>
      </c>
      <c r="D152" s="80" t="s">
        <v>1087</v>
      </c>
      <c r="E152" s="80" t="s">
        <v>1238</v>
      </c>
      <c r="F152" s="80" t="s">
        <v>1125</v>
      </c>
      <c r="G152" s="80" t="s">
        <v>1126</v>
      </c>
      <c r="H152" s="115">
        <v>46003</v>
      </c>
      <c r="I152" s="80" t="s">
        <v>1127</v>
      </c>
      <c r="J152" s="80" t="s">
        <v>1128</v>
      </c>
      <c r="K152" s="116">
        <v>4213</v>
      </c>
      <c r="L152" s="81">
        <v>2834</v>
      </c>
      <c r="M152" s="82" t="s">
        <v>1129</v>
      </c>
      <c r="N152" s="82" t="s">
        <v>1129</v>
      </c>
    </row>
    <row r="153" spans="1:14" x14ac:dyDescent="0.25">
      <c r="A153" s="80" t="s">
        <v>535</v>
      </c>
      <c r="B153" s="80" t="s">
        <v>2805</v>
      </c>
      <c r="C153" s="80" t="s">
        <v>661</v>
      </c>
      <c r="D153" s="80" t="s">
        <v>976</v>
      </c>
      <c r="E153" s="80" t="s">
        <v>1239</v>
      </c>
      <c r="F153" s="80" t="s">
        <v>1125</v>
      </c>
      <c r="G153" s="80" t="s">
        <v>1126</v>
      </c>
      <c r="H153" s="115">
        <v>46006</v>
      </c>
      <c r="I153" s="80" t="s">
        <v>1127</v>
      </c>
      <c r="J153" s="80" t="s">
        <v>1136</v>
      </c>
      <c r="K153" s="116">
        <v>2120.7692307692309</v>
      </c>
      <c r="L153" s="81">
        <v>0</v>
      </c>
      <c r="M153" s="82" t="s">
        <v>1129</v>
      </c>
      <c r="N153" s="83" t="s">
        <v>1130</v>
      </c>
    </row>
    <row r="154" spans="1:14" x14ac:dyDescent="0.25">
      <c r="A154" s="80" t="s">
        <v>540</v>
      </c>
      <c r="B154" s="80" t="s">
        <v>1006</v>
      </c>
      <c r="C154" s="80" t="s">
        <v>18</v>
      </c>
      <c r="D154" s="80" t="s">
        <v>977</v>
      </c>
      <c r="E154" s="80" t="s">
        <v>1240</v>
      </c>
      <c r="F154" s="80" t="s">
        <v>1125</v>
      </c>
      <c r="G154" s="80" t="s">
        <v>1126</v>
      </c>
      <c r="H154" s="115">
        <v>46006</v>
      </c>
      <c r="I154" s="80" t="s">
        <v>1127</v>
      </c>
      <c r="J154" s="80" t="s">
        <v>1128</v>
      </c>
      <c r="K154" s="116">
        <v>1954</v>
      </c>
      <c r="L154" s="81">
        <v>0</v>
      </c>
      <c r="M154" s="82" t="s">
        <v>1129</v>
      </c>
      <c r="N154" s="83" t="s">
        <v>1130</v>
      </c>
    </row>
    <row r="155" spans="1:14" x14ac:dyDescent="0.25">
      <c r="A155" s="80" t="s">
        <v>530</v>
      </c>
      <c r="B155" s="80" t="s">
        <v>1006</v>
      </c>
      <c r="C155" s="80" t="s">
        <v>18</v>
      </c>
      <c r="D155" s="80" t="s">
        <v>988</v>
      </c>
      <c r="E155" s="80" t="s">
        <v>1241</v>
      </c>
      <c r="F155" s="80" t="s">
        <v>1138</v>
      </c>
      <c r="G155" s="80" t="s">
        <v>1126</v>
      </c>
      <c r="H155" s="115">
        <v>46006</v>
      </c>
      <c r="I155" s="80" t="s">
        <v>1127</v>
      </c>
      <c r="J155" s="80" t="s">
        <v>1128</v>
      </c>
      <c r="K155" s="116">
        <v>3070</v>
      </c>
      <c r="L155" s="81">
        <v>2388</v>
      </c>
      <c r="M155" s="83" t="s">
        <v>1130</v>
      </c>
      <c r="N155" s="83" t="s">
        <v>1130</v>
      </c>
    </row>
    <row r="156" spans="1:14" x14ac:dyDescent="0.25">
      <c r="A156" s="80" t="s">
        <v>512</v>
      </c>
      <c r="B156" s="80" t="s">
        <v>1006</v>
      </c>
      <c r="C156" s="80" t="s">
        <v>18</v>
      </c>
      <c r="D156" s="80" t="s">
        <v>1092</v>
      </c>
      <c r="E156" s="80" t="s">
        <v>1242</v>
      </c>
      <c r="F156" s="80" t="s">
        <v>1205</v>
      </c>
      <c r="G156" s="80" t="s">
        <v>1126</v>
      </c>
      <c r="H156" s="115">
        <v>45994</v>
      </c>
      <c r="I156" s="80" t="s">
        <v>1127</v>
      </c>
      <c r="J156" s="80" t="s">
        <v>1136</v>
      </c>
      <c r="K156" s="116">
        <v>30</v>
      </c>
      <c r="L156" s="81">
        <v>0</v>
      </c>
      <c r="M156" s="82" t="s">
        <v>1129</v>
      </c>
      <c r="N156" s="83" t="s">
        <v>1130</v>
      </c>
    </row>
    <row r="157" spans="1:14" x14ac:dyDescent="0.25">
      <c r="A157" s="80" t="s">
        <v>506</v>
      </c>
      <c r="B157" s="80" t="s">
        <v>1006</v>
      </c>
      <c r="C157" s="80" t="s">
        <v>18</v>
      </c>
      <c r="D157" s="80" t="s">
        <v>981</v>
      </c>
      <c r="E157" s="80" t="s">
        <v>1243</v>
      </c>
      <c r="F157" s="80" t="s">
        <v>1125</v>
      </c>
      <c r="G157" s="80" t="s">
        <v>1126</v>
      </c>
      <c r="H157" s="115">
        <v>46009</v>
      </c>
      <c r="I157" s="80" t="s">
        <v>1127</v>
      </c>
      <c r="J157" s="80" t="s">
        <v>1128</v>
      </c>
      <c r="K157" s="116">
        <v>6338</v>
      </c>
      <c r="L157" s="81">
        <v>5340</v>
      </c>
      <c r="M157" s="82" t="s">
        <v>1129</v>
      </c>
      <c r="N157" s="83" t="s">
        <v>1130</v>
      </c>
    </row>
    <row r="158" spans="1:14" x14ac:dyDescent="0.25">
      <c r="A158" s="80" t="s">
        <v>568</v>
      </c>
      <c r="B158" s="80" t="s">
        <v>2804</v>
      </c>
      <c r="C158" s="80" t="s">
        <v>661</v>
      </c>
      <c r="D158" s="80" t="s">
        <v>986</v>
      </c>
      <c r="E158" s="80" t="s">
        <v>1245</v>
      </c>
      <c r="F158" s="80" t="s">
        <v>1138</v>
      </c>
      <c r="G158" s="80" t="s">
        <v>1126</v>
      </c>
      <c r="H158" s="115">
        <v>46008</v>
      </c>
      <c r="I158" s="80" t="s">
        <v>1127</v>
      </c>
      <c r="J158" s="80" t="s">
        <v>1136</v>
      </c>
      <c r="K158" s="116">
        <v>503.07692307692309</v>
      </c>
      <c r="L158" s="81">
        <v>0</v>
      </c>
      <c r="M158" s="82" t="s">
        <v>1129</v>
      </c>
      <c r="N158" s="83" t="s">
        <v>1130</v>
      </c>
    </row>
    <row r="159" spans="1:14" x14ac:dyDescent="0.25">
      <c r="A159" s="80" t="s">
        <v>506</v>
      </c>
      <c r="B159" s="80" t="s">
        <v>1006</v>
      </c>
      <c r="C159" s="80" t="s">
        <v>18</v>
      </c>
      <c r="D159" s="80" t="s">
        <v>983</v>
      </c>
      <c r="E159" s="80" t="s">
        <v>1246</v>
      </c>
      <c r="F159" s="80" t="s">
        <v>1138</v>
      </c>
      <c r="G159" s="80" t="s">
        <v>1126</v>
      </c>
      <c r="H159" s="115">
        <v>46009</v>
      </c>
      <c r="I159" s="80" t="s">
        <v>1127</v>
      </c>
      <c r="J159" s="80" t="s">
        <v>1128</v>
      </c>
      <c r="K159" s="116">
        <v>5084</v>
      </c>
      <c r="L159" s="81">
        <v>3438</v>
      </c>
      <c r="M159" s="83" t="s">
        <v>1130</v>
      </c>
      <c r="N159" s="83" t="s">
        <v>1130</v>
      </c>
    </row>
    <row r="160" spans="1:14" x14ac:dyDescent="0.25">
      <c r="A160" s="80" t="s">
        <v>533</v>
      </c>
      <c r="B160" s="80" t="s">
        <v>911</v>
      </c>
      <c r="C160" s="80" t="s">
        <v>944</v>
      </c>
      <c r="D160" s="80" t="s">
        <v>787</v>
      </c>
      <c r="E160" s="80" t="s">
        <v>1476</v>
      </c>
      <c r="F160" s="80" t="s">
        <v>1125</v>
      </c>
      <c r="G160" s="80" t="s">
        <v>1126</v>
      </c>
      <c r="H160" s="115">
        <v>45810</v>
      </c>
      <c r="I160" s="80" t="s">
        <v>1127</v>
      </c>
      <c r="J160" s="80" t="s">
        <v>1128</v>
      </c>
      <c r="K160" s="116">
        <v>3727</v>
      </c>
      <c r="L160" s="81">
        <v>2179</v>
      </c>
      <c r="M160" s="83" t="s">
        <v>1130</v>
      </c>
      <c r="N160" s="83" t="s">
        <v>1130</v>
      </c>
    </row>
    <row r="161" spans="1:14" x14ac:dyDescent="0.25">
      <c r="A161" s="80" t="s">
        <v>533</v>
      </c>
      <c r="B161" s="80" t="s">
        <v>911</v>
      </c>
      <c r="C161" s="80" t="s">
        <v>944</v>
      </c>
      <c r="D161" s="80" t="s">
        <v>788</v>
      </c>
      <c r="E161" s="80" t="s">
        <v>1477</v>
      </c>
      <c r="F161" s="80" t="s">
        <v>1295</v>
      </c>
      <c r="G161" s="80" t="s">
        <v>1126</v>
      </c>
      <c r="H161" s="115">
        <v>45810</v>
      </c>
      <c r="I161" s="80" t="s">
        <v>1127</v>
      </c>
      <c r="J161" s="80" t="s">
        <v>1136</v>
      </c>
      <c r="K161" s="116">
        <v>784.61538461538464</v>
      </c>
      <c r="L161" s="81">
        <v>0</v>
      </c>
      <c r="M161" s="82" t="s">
        <v>1129</v>
      </c>
      <c r="N161" s="82" t="s">
        <v>1129</v>
      </c>
    </row>
    <row r="162" spans="1:14" x14ac:dyDescent="0.25">
      <c r="A162" s="80" t="s">
        <v>540</v>
      </c>
      <c r="B162" s="80" t="s">
        <v>1006</v>
      </c>
      <c r="C162" s="80" t="s">
        <v>18</v>
      </c>
      <c r="D162" s="80" t="s">
        <v>804</v>
      </c>
      <c r="E162" s="80" t="s">
        <v>1478</v>
      </c>
      <c r="F162" s="80" t="s">
        <v>1219</v>
      </c>
      <c r="G162" s="80" t="s">
        <v>1126</v>
      </c>
      <c r="H162" s="115">
        <v>45831</v>
      </c>
      <c r="I162" s="80" t="s">
        <v>1134</v>
      </c>
      <c r="J162" s="80" t="s">
        <v>1134</v>
      </c>
      <c r="K162" s="116">
        <v>0</v>
      </c>
      <c r="L162" s="81">
        <v>0</v>
      </c>
      <c r="M162" s="82" t="s">
        <v>1129</v>
      </c>
      <c r="N162" s="83" t="s">
        <v>1130</v>
      </c>
    </row>
    <row r="163" spans="1:14" ht="25.5" x14ac:dyDescent="0.25">
      <c r="A163" s="80" t="s">
        <v>563</v>
      </c>
      <c r="B163" s="80" t="s">
        <v>2</v>
      </c>
      <c r="C163" s="80" t="s">
        <v>1114</v>
      </c>
      <c r="D163" s="80" t="s">
        <v>796</v>
      </c>
      <c r="E163" s="80" t="s">
        <v>1479</v>
      </c>
      <c r="F163" s="80" t="s">
        <v>1152</v>
      </c>
      <c r="G163" s="80" t="s">
        <v>1126</v>
      </c>
      <c r="H163" s="115">
        <v>45817</v>
      </c>
      <c r="I163" s="80" t="s">
        <v>1127</v>
      </c>
      <c r="J163" s="80" t="s">
        <v>1136</v>
      </c>
      <c r="K163" s="116">
        <v>-143.07692307692307</v>
      </c>
      <c r="L163" s="81">
        <v>0</v>
      </c>
      <c r="M163" s="82" t="s">
        <v>1129</v>
      </c>
      <c r="N163" s="83" t="s">
        <v>1130</v>
      </c>
    </row>
    <row r="164" spans="1:14" x14ac:dyDescent="0.25">
      <c r="A164" s="80" t="s">
        <v>520</v>
      </c>
      <c r="B164" s="80" t="s">
        <v>3</v>
      </c>
      <c r="C164" s="80" t="s">
        <v>662</v>
      </c>
      <c r="D164" s="80" t="s">
        <v>795</v>
      </c>
      <c r="E164" s="80" t="s">
        <v>1480</v>
      </c>
      <c r="F164" s="80" t="s">
        <v>1138</v>
      </c>
      <c r="G164" s="80" t="s">
        <v>1126</v>
      </c>
      <c r="H164" s="115">
        <v>45821</v>
      </c>
      <c r="I164" s="80" t="s">
        <v>1127</v>
      </c>
      <c r="J164" s="80" t="s">
        <v>1136</v>
      </c>
      <c r="K164" s="116">
        <v>1047.6923076923076</v>
      </c>
      <c r="L164" s="81">
        <v>0</v>
      </c>
      <c r="M164" s="82" t="s">
        <v>1129</v>
      </c>
      <c r="N164" s="83" t="s">
        <v>1130</v>
      </c>
    </row>
    <row r="165" spans="1:14" ht="25.5" x14ac:dyDescent="0.25">
      <c r="A165" s="80" t="s">
        <v>564</v>
      </c>
      <c r="B165" s="80" t="s">
        <v>2</v>
      </c>
      <c r="C165" s="80" t="s">
        <v>1114</v>
      </c>
      <c r="D165" s="80" t="s">
        <v>821</v>
      </c>
      <c r="E165" s="80" t="s">
        <v>1481</v>
      </c>
      <c r="F165" s="80" t="s">
        <v>1152</v>
      </c>
      <c r="G165" s="80" t="s">
        <v>1126</v>
      </c>
      <c r="H165" s="115">
        <v>45838</v>
      </c>
      <c r="I165" s="80" t="s">
        <v>1127</v>
      </c>
      <c r="J165" s="80" t="s">
        <v>1136</v>
      </c>
      <c r="K165" s="116">
        <v>1193.0769230769231</v>
      </c>
      <c r="L165" s="81">
        <v>0</v>
      </c>
      <c r="M165" s="82" t="s">
        <v>1129</v>
      </c>
      <c r="N165" s="82" t="s">
        <v>1129</v>
      </c>
    </row>
    <row r="166" spans="1:14" x14ac:dyDescent="0.25">
      <c r="A166" s="80" t="s">
        <v>514</v>
      </c>
      <c r="B166" s="80" t="s">
        <v>771</v>
      </c>
      <c r="C166" s="80" t="s">
        <v>1059</v>
      </c>
      <c r="D166" s="80" t="s">
        <v>805</v>
      </c>
      <c r="E166" s="80" t="s">
        <v>1482</v>
      </c>
      <c r="F166" s="80" t="s">
        <v>1147</v>
      </c>
      <c r="G166" s="80" t="s">
        <v>1126</v>
      </c>
      <c r="H166" s="115">
        <v>45826</v>
      </c>
      <c r="I166" s="80" t="s">
        <v>1127</v>
      </c>
      <c r="J166" s="80" t="s">
        <v>1128</v>
      </c>
      <c r="K166" s="116">
        <v>4054</v>
      </c>
      <c r="L166" s="81">
        <v>1653</v>
      </c>
      <c r="M166" s="82" t="s">
        <v>1129</v>
      </c>
      <c r="N166" s="83" t="s">
        <v>1130</v>
      </c>
    </row>
    <row r="167" spans="1:14" x14ac:dyDescent="0.25">
      <c r="A167" s="80" t="s">
        <v>536</v>
      </c>
      <c r="B167" s="80" t="s">
        <v>1006</v>
      </c>
      <c r="C167" s="80" t="s">
        <v>18</v>
      </c>
      <c r="D167" s="80" t="s">
        <v>802</v>
      </c>
      <c r="E167" s="80" t="s">
        <v>1483</v>
      </c>
      <c r="F167" s="80" t="s">
        <v>1138</v>
      </c>
      <c r="G167" s="80" t="s">
        <v>1126</v>
      </c>
      <c r="H167" s="115">
        <v>45827</v>
      </c>
      <c r="I167" s="80" t="s">
        <v>1127</v>
      </c>
      <c r="J167" s="80" t="s">
        <v>1128</v>
      </c>
      <c r="K167" s="116">
        <v>2249</v>
      </c>
      <c r="L167" s="81">
        <v>3332</v>
      </c>
      <c r="M167" s="83" t="s">
        <v>1130</v>
      </c>
      <c r="N167" s="83" t="s">
        <v>1130</v>
      </c>
    </row>
    <row r="168" spans="1:14" x14ac:dyDescent="0.25">
      <c r="A168" s="80" t="s">
        <v>562</v>
      </c>
      <c r="B168" s="80" t="s">
        <v>771</v>
      </c>
      <c r="C168" s="80" t="s">
        <v>1059</v>
      </c>
      <c r="D168" s="80" t="s">
        <v>803</v>
      </c>
      <c r="E168" s="80" t="s">
        <v>1059</v>
      </c>
      <c r="F168" s="80" t="s">
        <v>14</v>
      </c>
      <c r="G168" s="80" t="s">
        <v>1126</v>
      </c>
      <c r="H168" s="115">
        <v>45831</v>
      </c>
      <c r="I168" s="80" t="s">
        <v>1134</v>
      </c>
      <c r="J168" s="80" t="s">
        <v>1134</v>
      </c>
      <c r="K168" s="116">
        <v>0</v>
      </c>
      <c r="L168" s="81">
        <v>0</v>
      </c>
      <c r="M168" s="82" t="s">
        <v>1129</v>
      </c>
      <c r="N168" s="83" t="s">
        <v>1130</v>
      </c>
    </row>
    <row r="169" spans="1:14" x14ac:dyDescent="0.25">
      <c r="A169" s="80" t="s">
        <v>567</v>
      </c>
      <c r="B169" s="80" t="s">
        <v>2805</v>
      </c>
      <c r="C169" s="80" t="s">
        <v>661</v>
      </c>
      <c r="D169" s="80" t="s">
        <v>801</v>
      </c>
      <c r="E169" s="80" t="s">
        <v>1484</v>
      </c>
      <c r="F169" s="80" t="s">
        <v>1138</v>
      </c>
      <c r="G169" s="80" t="s">
        <v>1126</v>
      </c>
      <c r="H169" s="115">
        <v>45831</v>
      </c>
      <c r="I169" s="80" t="s">
        <v>1127</v>
      </c>
      <c r="J169" s="80" t="s">
        <v>1136</v>
      </c>
      <c r="K169" s="116">
        <v>773.07692307692309</v>
      </c>
      <c r="L169" s="81">
        <v>0</v>
      </c>
      <c r="M169" s="82" t="s">
        <v>1129</v>
      </c>
      <c r="N169" s="83" t="s">
        <v>1130</v>
      </c>
    </row>
    <row r="170" spans="1:14" x14ac:dyDescent="0.25">
      <c r="A170" s="80" t="s">
        <v>555</v>
      </c>
      <c r="B170" s="80" t="s">
        <v>911</v>
      </c>
      <c r="C170" s="80" t="s">
        <v>944</v>
      </c>
      <c r="D170" s="80" t="s">
        <v>816</v>
      </c>
      <c r="E170" s="80" t="s">
        <v>1485</v>
      </c>
      <c r="F170" s="80" t="s">
        <v>1147</v>
      </c>
      <c r="G170" s="80" t="s">
        <v>1126</v>
      </c>
      <c r="H170" s="115">
        <v>45840</v>
      </c>
      <c r="I170" s="80" t="s">
        <v>1127</v>
      </c>
      <c r="J170" s="80" t="s">
        <v>1128</v>
      </c>
      <c r="K170" s="116">
        <v>1495</v>
      </c>
      <c r="L170" s="81">
        <v>0</v>
      </c>
      <c r="M170" s="82" t="s">
        <v>1129</v>
      </c>
      <c r="N170" s="82" t="s">
        <v>1129</v>
      </c>
    </row>
    <row r="171" spans="1:14" x14ac:dyDescent="0.25">
      <c r="A171" s="80" t="s">
        <v>518</v>
      </c>
      <c r="B171" s="80" t="s">
        <v>2804</v>
      </c>
      <c r="C171" s="80" t="s">
        <v>661</v>
      </c>
      <c r="D171" s="80" t="s">
        <v>814</v>
      </c>
      <c r="E171" s="80" t="s">
        <v>1486</v>
      </c>
      <c r="F171" s="80" t="s">
        <v>1125</v>
      </c>
      <c r="G171" s="80" t="s">
        <v>1126</v>
      </c>
      <c r="H171" s="115">
        <v>45834</v>
      </c>
      <c r="I171" s="80" t="s">
        <v>1127</v>
      </c>
      <c r="J171" s="80" t="s">
        <v>1136</v>
      </c>
      <c r="K171" s="116">
        <v>835.38461538461536</v>
      </c>
      <c r="L171" s="81">
        <v>0</v>
      </c>
      <c r="M171" s="82" t="s">
        <v>1129</v>
      </c>
      <c r="N171" s="83" t="s">
        <v>1130</v>
      </c>
    </row>
    <row r="172" spans="1:14" x14ac:dyDescent="0.25">
      <c r="A172" s="80" t="s">
        <v>523</v>
      </c>
      <c r="B172" s="80" t="s">
        <v>3</v>
      </c>
      <c r="C172" s="80" t="s">
        <v>662</v>
      </c>
      <c r="D172" s="80" t="s">
        <v>1085</v>
      </c>
      <c r="E172" s="80" t="s">
        <v>1487</v>
      </c>
      <c r="F172" s="80" t="s">
        <v>1147</v>
      </c>
      <c r="G172" s="80" t="s">
        <v>1126</v>
      </c>
      <c r="H172" s="115">
        <v>45835</v>
      </c>
      <c r="I172" s="80" t="s">
        <v>1127</v>
      </c>
      <c r="J172" s="80" t="s">
        <v>1136</v>
      </c>
      <c r="K172" s="116">
        <v>930</v>
      </c>
      <c r="L172" s="81">
        <v>2878</v>
      </c>
      <c r="M172" s="82" t="s">
        <v>1129</v>
      </c>
      <c r="N172" s="82" t="s">
        <v>1129</v>
      </c>
    </row>
    <row r="173" spans="1:14" x14ac:dyDescent="0.25">
      <c r="A173" s="80" t="s">
        <v>556</v>
      </c>
      <c r="B173" s="80" t="s">
        <v>911</v>
      </c>
      <c r="C173" s="80" t="s">
        <v>944</v>
      </c>
      <c r="D173" s="80" t="s">
        <v>810</v>
      </c>
      <c r="E173" s="80" t="s">
        <v>1488</v>
      </c>
      <c r="F173" s="80" t="s">
        <v>1125</v>
      </c>
      <c r="G173" s="80" t="s">
        <v>1126</v>
      </c>
      <c r="H173" s="115">
        <v>45835</v>
      </c>
      <c r="I173" s="80" t="s">
        <v>1127</v>
      </c>
      <c r="J173" s="80" t="s">
        <v>1128</v>
      </c>
      <c r="K173" s="116">
        <v>2996</v>
      </c>
      <c r="L173" s="81">
        <v>2041</v>
      </c>
      <c r="M173" s="82" t="s">
        <v>1129</v>
      </c>
      <c r="N173" s="82" t="s">
        <v>1129</v>
      </c>
    </row>
    <row r="174" spans="1:14" x14ac:dyDescent="0.25">
      <c r="A174" s="80" t="s">
        <v>507</v>
      </c>
      <c r="B174" s="80" t="s">
        <v>1057</v>
      </c>
      <c r="C174" s="80" t="s">
        <v>1058</v>
      </c>
      <c r="D174" s="80" t="s">
        <v>819</v>
      </c>
      <c r="E174" s="80" t="s">
        <v>1254</v>
      </c>
      <c r="F174" s="80" t="s">
        <v>1125</v>
      </c>
      <c r="G174" s="80" t="s">
        <v>1126</v>
      </c>
      <c r="H174" s="115">
        <v>45841</v>
      </c>
      <c r="I174" s="80" t="s">
        <v>1127</v>
      </c>
      <c r="J174" s="80" t="s">
        <v>1128</v>
      </c>
      <c r="K174" s="116">
        <v>4085</v>
      </c>
      <c r="L174" s="81">
        <v>5511</v>
      </c>
      <c r="M174" s="83" t="s">
        <v>1130</v>
      </c>
      <c r="N174" s="83" t="s">
        <v>1130</v>
      </c>
    </row>
    <row r="175" spans="1:14" ht="25.5" x14ac:dyDescent="0.25">
      <c r="A175" s="80" t="s">
        <v>532</v>
      </c>
      <c r="B175" s="80" t="s">
        <v>911</v>
      </c>
      <c r="C175" s="80" t="s">
        <v>944</v>
      </c>
      <c r="D175" s="80" t="s">
        <v>1330</v>
      </c>
      <c r="E175" s="80" t="s">
        <v>1331</v>
      </c>
      <c r="F175" s="80" t="s">
        <v>1219</v>
      </c>
      <c r="G175" s="80" t="s">
        <v>1126</v>
      </c>
      <c r="H175" s="115">
        <v>45866</v>
      </c>
      <c r="I175" s="80" t="s">
        <v>1134</v>
      </c>
      <c r="J175" s="80" t="s">
        <v>1134</v>
      </c>
      <c r="K175" s="116">
        <v>0</v>
      </c>
      <c r="L175" s="81">
        <v>0</v>
      </c>
      <c r="M175" s="82" t="s">
        <v>1129</v>
      </c>
      <c r="N175" s="82" t="s">
        <v>1129</v>
      </c>
    </row>
    <row r="176" spans="1:14" x14ac:dyDescent="0.25">
      <c r="A176" s="80" t="s">
        <v>514</v>
      </c>
      <c r="B176" s="80" t="s">
        <v>771</v>
      </c>
      <c r="C176" s="80" t="s">
        <v>1059</v>
      </c>
      <c r="D176" s="80" t="s">
        <v>134</v>
      </c>
      <c r="E176" s="80" t="s">
        <v>1332</v>
      </c>
      <c r="F176" s="80" t="s">
        <v>1152</v>
      </c>
      <c r="G176" s="80" t="s">
        <v>1126</v>
      </c>
      <c r="H176" s="115">
        <v>45204</v>
      </c>
      <c r="I176" s="80" t="s">
        <v>1127</v>
      </c>
      <c r="J176" s="80" t="s">
        <v>1136</v>
      </c>
      <c r="K176" s="116">
        <v>2409.2307692307691</v>
      </c>
      <c r="L176" s="81">
        <v>0</v>
      </c>
      <c r="M176" s="82" t="s">
        <v>1129</v>
      </c>
      <c r="N176" s="82" t="s">
        <v>1129</v>
      </c>
    </row>
    <row r="177" spans="1:14" x14ac:dyDescent="0.25">
      <c r="A177" s="80" t="s">
        <v>549</v>
      </c>
      <c r="B177" s="80" t="s">
        <v>2804</v>
      </c>
      <c r="C177" s="80" t="s">
        <v>661</v>
      </c>
      <c r="D177" s="80" t="s">
        <v>1333</v>
      </c>
      <c r="E177" s="80" t="s">
        <v>661</v>
      </c>
      <c r="F177" s="80" t="s">
        <v>14</v>
      </c>
      <c r="G177" s="80" t="s">
        <v>1126</v>
      </c>
      <c r="H177" s="115">
        <v>45614</v>
      </c>
      <c r="I177" s="80" t="s">
        <v>1134</v>
      </c>
      <c r="J177" s="80" t="s">
        <v>1134</v>
      </c>
      <c r="K177" s="116">
        <v>0</v>
      </c>
      <c r="L177" s="81">
        <v>0</v>
      </c>
      <c r="M177" s="82" t="s">
        <v>1129</v>
      </c>
      <c r="N177" s="83" t="s">
        <v>1130</v>
      </c>
    </row>
    <row r="178" spans="1:14" x14ac:dyDescent="0.25">
      <c r="A178" s="80" t="s">
        <v>560</v>
      </c>
      <c r="B178" s="80" t="s">
        <v>1007</v>
      </c>
      <c r="C178" s="80" t="s">
        <v>1008</v>
      </c>
      <c r="D178" s="80" t="s">
        <v>924</v>
      </c>
      <c r="E178" s="80" t="s">
        <v>1334</v>
      </c>
      <c r="F178" s="80" t="s">
        <v>1125</v>
      </c>
      <c r="G178" s="80" t="s">
        <v>1126</v>
      </c>
      <c r="H178" s="115">
        <v>45954</v>
      </c>
      <c r="I178" s="80" t="s">
        <v>1127</v>
      </c>
      <c r="J178" s="80" t="s">
        <v>1128</v>
      </c>
      <c r="K178" s="116">
        <v>3093</v>
      </c>
      <c r="L178" s="81">
        <v>0</v>
      </c>
      <c r="M178" s="82" t="s">
        <v>1129</v>
      </c>
      <c r="N178" s="83" t="s">
        <v>1130</v>
      </c>
    </row>
    <row r="179" spans="1:14" x14ac:dyDescent="0.25">
      <c r="A179" s="80" t="s">
        <v>533</v>
      </c>
      <c r="B179" s="80" t="s">
        <v>911</v>
      </c>
      <c r="C179" s="80" t="s">
        <v>944</v>
      </c>
      <c r="D179" s="80" t="s">
        <v>246</v>
      </c>
      <c r="E179" s="80" t="s">
        <v>1335</v>
      </c>
      <c r="F179" s="80" t="s">
        <v>1125</v>
      </c>
      <c r="G179" s="80" t="s">
        <v>1126</v>
      </c>
      <c r="H179" s="115">
        <v>45124</v>
      </c>
      <c r="I179" s="80" t="s">
        <v>1127</v>
      </c>
      <c r="J179" s="80" t="s">
        <v>1128</v>
      </c>
      <c r="K179" s="116">
        <v>1549</v>
      </c>
      <c r="L179" s="81">
        <v>0</v>
      </c>
      <c r="M179" s="82" t="s">
        <v>1129</v>
      </c>
      <c r="N179" s="82" t="s">
        <v>1129</v>
      </c>
    </row>
    <row r="180" spans="1:14" ht="25.5" x14ac:dyDescent="0.25">
      <c r="A180" s="80" t="s">
        <v>525</v>
      </c>
      <c r="B180" s="80" t="s">
        <v>4</v>
      </c>
      <c r="C180" s="80" t="s">
        <v>1911</v>
      </c>
      <c r="D180" s="80" t="s">
        <v>1349</v>
      </c>
      <c r="E180" s="80" t="s">
        <v>1350</v>
      </c>
      <c r="F180" s="80" t="s">
        <v>1133</v>
      </c>
      <c r="G180" s="80" t="s">
        <v>1126</v>
      </c>
      <c r="H180" s="115">
        <v>45180</v>
      </c>
      <c r="I180" s="80" t="s">
        <v>1134</v>
      </c>
      <c r="J180" s="80" t="s">
        <v>1134</v>
      </c>
      <c r="K180" s="116">
        <v>0</v>
      </c>
      <c r="L180" s="81">
        <v>0</v>
      </c>
      <c r="M180" s="82" t="s">
        <v>1129</v>
      </c>
      <c r="N180" s="83" t="s">
        <v>1130</v>
      </c>
    </row>
    <row r="181" spans="1:14" x14ac:dyDescent="0.25">
      <c r="A181" s="80" t="s">
        <v>513</v>
      </c>
      <c r="B181" s="80" t="s">
        <v>1057</v>
      </c>
      <c r="C181" s="80" t="s">
        <v>1058</v>
      </c>
      <c r="D181" s="80" t="s">
        <v>133</v>
      </c>
      <c r="E181" s="80" t="s">
        <v>1351</v>
      </c>
      <c r="F181" s="80" t="s">
        <v>1258</v>
      </c>
      <c r="G181" s="80" t="s">
        <v>1126</v>
      </c>
      <c r="H181" s="115">
        <v>45187</v>
      </c>
      <c r="I181" s="80" t="s">
        <v>1127</v>
      </c>
      <c r="J181" s="80" t="s">
        <v>1136</v>
      </c>
      <c r="K181" s="116">
        <v>1956.9230769230767</v>
      </c>
      <c r="L181" s="81">
        <v>5546</v>
      </c>
      <c r="M181" s="82" t="s">
        <v>1129</v>
      </c>
      <c r="N181" s="83" t="s">
        <v>1130</v>
      </c>
    </row>
    <row r="182" spans="1:14" x14ac:dyDescent="0.25">
      <c r="A182" s="80" t="s">
        <v>512</v>
      </c>
      <c r="B182" s="80" t="s">
        <v>1006</v>
      </c>
      <c r="C182" s="80" t="s">
        <v>18</v>
      </c>
      <c r="D182" s="80" t="s">
        <v>160</v>
      </c>
      <c r="E182" s="80" t="s">
        <v>1352</v>
      </c>
      <c r="F182" s="80" t="s">
        <v>1138</v>
      </c>
      <c r="G182" s="80" t="s">
        <v>1126</v>
      </c>
      <c r="H182" s="115">
        <v>45215</v>
      </c>
      <c r="I182" s="80" t="s">
        <v>1127</v>
      </c>
      <c r="J182" s="80" t="s">
        <v>1136</v>
      </c>
      <c r="K182" s="116">
        <v>1292.3076923076924</v>
      </c>
      <c r="L182" s="81">
        <v>0</v>
      </c>
      <c r="M182" s="82" t="s">
        <v>1129</v>
      </c>
      <c r="N182" s="82" t="s">
        <v>1129</v>
      </c>
    </row>
    <row r="183" spans="1:14" x14ac:dyDescent="0.25">
      <c r="A183" s="80" t="s">
        <v>536</v>
      </c>
      <c r="B183" s="80" t="s">
        <v>1006</v>
      </c>
      <c r="C183" s="80" t="s">
        <v>18</v>
      </c>
      <c r="D183" s="80" t="s">
        <v>1353</v>
      </c>
      <c r="E183" s="80" t="s">
        <v>1354</v>
      </c>
      <c r="F183" s="80" t="s">
        <v>1133</v>
      </c>
      <c r="G183" s="80" t="s">
        <v>1126</v>
      </c>
      <c r="H183" s="115">
        <v>45222</v>
      </c>
      <c r="I183" s="80" t="s">
        <v>1134</v>
      </c>
      <c r="J183" s="80" t="s">
        <v>1134</v>
      </c>
      <c r="K183" s="116">
        <v>0</v>
      </c>
      <c r="L183" s="81">
        <v>0</v>
      </c>
      <c r="M183" s="82" t="s">
        <v>1129</v>
      </c>
      <c r="N183" s="82" t="s">
        <v>1129</v>
      </c>
    </row>
    <row r="184" spans="1:14" ht="25.5" x14ac:dyDescent="0.25">
      <c r="A184" s="80" t="s">
        <v>517</v>
      </c>
      <c r="B184" s="80" t="s">
        <v>4</v>
      </c>
      <c r="C184" s="80" t="s">
        <v>1911</v>
      </c>
      <c r="D184" s="80" t="s">
        <v>180</v>
      </c>
      <c r="E184" s="80" t="s">
        <v>1355</v>
      </c>
      <c r="F184" s="80" t="s">
        <v>1138</v>
      </c>
      <c r="G184" s="80" t="s">
        <v>1126</v>
      </c>
      <c r="H184" s="115">
        <v>45236</v>
      </c>
      <c r="I184" s="80" t="s">
        <v>1127</v>
      </c>
      <c r="J184" s="80" t="s">
        <v>1136</v>
      </c>
      <c r="K184" s="116">
        <v>2213.0769230769233</v>
      </c>
      <c r="L184" s="81">
        <v>0</v>
      </c>
      <c r="M184" s="82" t="s">
        <v>1129</v>
      </c>
      <c r="N184" s="82" t="s">
        <v>1129</v>
      </c>
    </row>
    <row r="185" spans="1:14" x14ac:dyDescent="0.25">
      <c r="A185" s="80" t="s">
        <v>1160</v>
      </c>
      <c r="B185" s="80" t="s">
        <v>1161</v>
      </c>
      <c r="C185" s="80" t="s">
        <v>1162</v>
      </c>
      <c r="D185" s="80" t="s">
        <v>288</v>
      </c>
      <c r="E185" s="80" t="s">
        <v>1356</v>
      </c>
      <c r="F185" s="80" t="s">
        <v>1164</v>
      </c>
      <c r="G185" s="80" t="s">
        <v>1126</v>
      </c>
      <c r="H185" s="115">
        <v>45229</v>
      </c>
      <c r="I185" s="80" t="s">
        <v>1127</v>
      </c>
      <c r="J185" s="80" t="s">
        <v>1136</v>
      </c>
      <c r="K185" s="116">
        <v>1126.1538461538462</v>
      </c>
      <c r="L185" s="81">
        <v>0</v>
      </c>
      <c r="M185" s="82" t="s">
        <v>1129</v>
      </c>
      <c r="N185" s="82" t="s">
        <v>1129</v>
      </c>
    </row>
    <row r="186" spans="1:14" x14ac:dyDescent="0.25">
      <c r="A186" s="80" t="s">
        <v>527</v>
      </c>
      <c r="B186" s="80" t="s">
        <v>2805</v>
      </c>
      <c r="C186" s="80" t="s">
        <v>661</v>
      </c>
      <c r="D186" s="80" t="s">
        <v>1031</v>
      </c>
      <c r="E186" s="80" t="s">
        <v>1357</v>
      </c>
      <c r="F186" s="80" t="s">
        <v>1138</v>
      </c>
      <c r="G186" s="80" t="s">
        <v>1126</v>
      </c>
      <c r="H186" s="115">
        <v>46062</v>
      </c>
      <c r="I186" s="80" t="s">
        <v>1127</v>
      </c>
      <c r="J186" s="80" t="s">
        <v>1128</v>
      </c>
      <c r="K186" s="116">
        <v>2823</v>
      </c>
      <c r="L186" s="81">
        <v>2607</v>
      </c>
      <c r="M186" s="82" t="s">
        <v>1129</v>
      </c>
      <c r="N186" s="83" t="s">
        <v>1130</v>
      </c>
    </row>
    <row r="187" spans="1:14" x14ac:dyDescent="0.25">
      <c r="A187" s="80" t="s">
        <v>553</v>
      </c>
      <c r="B187" s="80" t="s">
        <v>771</v>
      </c>
      <c r="C187" s="80" t="s">
        <v>1059</v>
      </c>
      <c r="D187" s="80" t="s">
        <v>1358</v>
      </c>
      <c r="E187" s="80" t="s">
        <v>1359</v>
      </c>
      <c r="F187" s="80" t="s">
        <v>1133</v>
      </c>
      <c r="G187" s="80" t="s">
        <v>1126</v>
      </c>
      <c r="H187" s="115">
        <v>45236</v>
      </c>
      <c r="I187" s="80" t="s">
        <v>1134</v>
      </c>
      <c r="J187" s="80" t="s">
        <v>1134</v>
      </c>
      <c r="K187" s="116">
        <v>0</v>
      </c>
      <c r="L187" s="81">
        <v>0</v>
      </c>
      <c r="M187" s="83" t="s">
        <v>1130</v>
      </c>
      <c r="N187" s="83" t="s">
        <v>1130</v>
      </c>
    </row>
    <row r="188" spans="1:14" x14ac:dyDescent="0.25">
      <c r="A188" s="80" t="s">
        <v>542</v>
      </c>
      <c r="B188" s="80" t="s">
        <v>1006</v>
      </c>
      <c r="C188" s="80" t="s">
        <v>18</v>
      </c>
      <c r="D188" s="80" t="s">
        <v>342</v>
      </c>
      <c r="E188" s="80" t="s">
        <v>1412</v>
      </c>
      <c r="F188" s="80" t="s">
        <v>1198</v>
      </c>
      <c r="G188" s="80" t="s">
        <v>1126</v>
      </c>
      <c r="H188" s="115">
        <v>45250</v>
      </c>
      <c r="I188" s="80" t="s">
        <v>1127</v>
      </c>
      <c r="J188" s="80" t="s">
        <v>1128</v>
      </c>
      <c r="K188" s="116">
        <v>3977</v>
      </c>
      <c r="L188" s="81">
        <v>0</v>
      </c>
      <c r="M188" s="82" t="s">
        <v>1129</v>
      </c>
      <c r="N188" s="83" t="s">
        <v>1130</v>
      </c>
    </row>
    <row r="189" spans="1:14" ht="25.5" x14ac:dyDescent="0.25">
      <c r="A189" s="80" t="s">
        <v>543</v>
      </c>
      <c r="B189" s="80" t="s">
        <v>1007</v>
      </c>
      <c r="C189" s="80" t="s">
        <v>1008</v>
      </c>
      <c r="D189" s="80" t="s">
        <v>585</v>
      </c>
      <c r="E189" s="80" t="s">
        <v>1379</v>
      </c>
      <c r="F189" s="80" t="s">
        <v>1125</v>
      </c>
      <c r="G189" s="80" t="s">
        <v>1126</v>
      </c>
      <c r="H189" s="115">
        <v>45498</v>
      </c>
      <c r="I189" s="80" t="s">
        <v>1127</v>
      </c>
      <c r="J189" s="80" t="s">
        <v>1136</v>
      </c>
      <c r="K189" s="116">
        <v>0</v>
      </c>
      <c r="L189" s="81">
        <v>0</v>
      </c>
      <c r="M189" s="82" t="s">
        <v>1129</v>
      </c>
      <c r="N189" s="82" t="s">
        <v>1129</v>
      </c>
    </row>
    <row r="190" spans="1:14" x14ac:dyDescent="0.25">
      <c r="A190" s="80" t="s">
        <v>554</v>
      </c>
      <c r="B190" s="80" t="s">
        <v>911</v>
      </c>
      <c r="C190" s="80" t="s">
        <v>944</v>
      </c>
      <c r="D190" s="80" t="s">
        <v>591</v>
      </c>
      <c r="E190" s="80" t="s">
        <v>1380</v>
      </c>
      <c r="F190" s="80" t="s">
        <v>1125</v>
      </c>
      <c r="G190" s="80" t="s">
        <v>1126</v>
      </c>
      <c r="H190" s="115">
        <v>45509</v>
      </c>
      <c r="I190" s="80" t="s">
        <v>1127</v>
      </c>
      <c r="J190" s="80" t="s">
        <v>1128</v>
      </c>
      <c r="K190" s="116">
        <v>4281</v>
      </c>
      <c r="L190" s="81">
        <v>2868</v>
      </c>
      <c r="M190" s="82" t="s">
        <v>1129</v>
      </c>
      <c r="N190" s="83" t="s">
        <v>1130</v>
      </c>
    </row>
    <row r="191" spans="1:14" x14ac:dyDescent="0.25">
      <c r="A191" s="80" t="s">
        <v>506</v>
      </c>
      <c r="B191" s="80" t="s">
        <v>1006</v>
      </c>
      <c r="C191" s="80" t="s">
        <v>18</v>
      </c>
      <c r="D191" s="80" t="s">
        <v>596</v>
      </c>
      <c r="E191" s="80" t="s">
        <v>1381</v>
      </c>
      <c r="F191" s="80" t="s">
        <v>1219</v>
      </c>
      <c r="G191" s="80" t="s">
        <v>1126</v>
      </c>
      <c r="H191" s="115">
        <v>45516</v>
      </c>
      <c r="I191" s="80" t="s">
        <v>1134</v>
      </c>
      <c r="J191" s="80" t="s">
        <v>1134</v>
      </c>
      <c r="K191" s="116">
        <v>0</v>
      </c>
      <c r="L191" s="81">
        <v>0</v>
      </c>
      <c r="M191" s="82" t="s">
        <v>1129</v>
      </c>
      <c r="N191" s="83" t="s">
        <v>1130</v>
      </c>
    </row>
    <row r="192" spans="1:14" x14ac:dyDescent="0.25">
      <c r="A192" s="80" t="s">
        <v>512</v>
      </c>
      <c r="B192" s="80" t="s">
        <v>1006</v>
      </c>
      <c r="C192" s="80" t="s">
        <v>18</v>
      </c>
      <c r="D192" s="80" t="s">
        <v>622</v>
      </c>
      <c r="E192" s="80" t="s">
        <v>1382</v>
      </c>
      <c r="F192" s="80" t="s">
        <v>1125</v>
      </c>
      <c r="G192" s="80" t="s">
        <v>1126</v>
      </c>
      <c r="H192" s="115">
        <v>45540</v>
      </c>
      <c r="I192" s="80" t="s">
        <v>1127</v>
      </c>
      <c r="J192" s="80" t="s">
        <v>1128</v>
      </c>
      <c r="K192" s="116">
        <v>1457</v>
      </c>
      <c r="L192" s="81">
        <v>3511</v>
      </c>
      <c r="M192" s="82" t="s">
        <v>1129</v>
      </c>
      <c r="N192" s="82" t="s">
        <v>1129</v>
      </c>
    </row>
    <row r="193" spans="1:14" x14ac:dyDescent="0.25">
      <c r="A193" s="80" t="s">
        <v>534</v>
      </c>
      <c r="B193" s="80" t="s">
        <v>911</v>
      </c>
      <c r="C193" s="80" t="s">
        <v>944</v>
      </c>
      <c r="D193" s="80" t="s">
        <v>638</v>
      </c>
      <c r="E193" s="80" t="s">
        <v>1383</v>
      </c>
      <c r="F193" s="80" t="s">
        <v>1125</v>
      </c>
      <c r="G193" s="80" t="s">
        <v>1126</v>
      </c>
      <c r="H193" s="115">
        <v>45908</v>
      </c>
      <c r="I193" s="80" t="s">
        <v>1127</v>
      </c>
      <c r="J193" s="80" t="s">
        <v>1136</v>
      </c>
      <c r="K193" s="116">
        <v>600</v>
      </c>
      <c r="L193" s="81">
        <v>0</v>
      </c>
      <c r="M193" s="82" t="s">
        <v>1129</v>
      </c>
      <c r="N193" s="83" t="s">
        <v>1130</v>
      </c>
    </row>
    <row r="194" spans="1:14" x14ac:dyDescent="0.25">
      <c r="A194" s="80" t="s">
        <v>554</v>
      </c>
      <c r="B194" s="80" t="s">
        <v>911</v>
      </c>
      <c r="C194" s="80" t="s">
        <v>944</v>
      </c>
      <c r="D194" s="80" t="s">
        <v>1384</v>
      </c>
      <c r="E194" s="80" t="s">
        <v>1385</v>
      </c>
      <c r="F194" s="80" t="s">
        <v>1219</v>
      </c>
      <c r="G194" s="80" t="s">
        <v>1126</v>
      </c>
      <c r="H194" s="115">
        <v>45565</v>
      </c>
      <c r="I194" s="80" t="s">
        <v>1134</v>
      </c>
      <c r="J194" s="80" t="s">
        <v>1134</v>
      </c>
      <c r="K194" s="116">
        <v>0</v>
      </c>
      <c r="L194" s="81">
        <v>0</v>
      </c>
      <c r="M194" s="83" t="s">
        <v>1130</v>
      </c>
      <c r="N194" s="83" t="s">
        <v>1130</v>
      </c>
    </row>
    <row r="195" spans="1:14" ht="25.5" x14ac:dyDescent="0.25">
      <c r="A195" s="80" t="s">
        <v>522</v>
      </c>
      <c r="B195" s="80" t="s">
        <v>3</v>
      </c>
      <c r="C195" s="80" t="s">
        <v>662</v>
      </c>
      <c r="D195" s="80" t="s">
        <v>1386</v>
      </c>
      <c r="E195" s="80" t="s">
        <v>872</v>
      </c>
      <c r="F195" s="80" t="s">
        <v>8</v>
      </c>
      <c r="G195" s="80" t="s">
        <v>1126</v>
      </c>
      <c r="H195" s="115">
        <v>45579</v>
      </c>
      <c r="I195" s="80" t="s">
        <v>1134</v>
      </c>
      <c r="J195" s="80" t="s">
        <v>1134</v>
      </c>
      <c r="K195" s="116">
        <v>0</v>
      </c>
      <c r="L195" s="81">
        <v>0</v>
      </c>
      <c r="M195" s="82" t="s">
        <v>1129</v>
      </c>
      <c r="N195" s="82" t="s">
        <v>1129</v>
      </c>
    </row>
    <row r="196" spans="1:14" ht="25.5" x14ac:dyDescent="0.25">
      <c r="A196" s="80" t="s">
        <v>521</v>
      </c>
      <c r="B196" s="80" t="s">
        <v>2</v>
      </c>
      <c r="C196" s="80" t="s">
        <v>1114</v>
      </c>
      <c r="D196" s="80" t="s">
        <v>640</v>
      </c>
      <c r="E196" s="80" t="s">
        <v>1387</v>
      </c>
      <c r="F196" s="80" t="s">
        <v>1138</v>
      </c>
      <c r="G196" s="80" t="s">
        <v>1126</v>
      </c>
      <c r="H196" s="115">
        <v>45569</v>
      </c>
      <c r="I196" s="80" t="s">
        <v>1127</v>
      </c>
      <c r="J196" s="80" t="s">
        <v>1136</v>
      </c>
      <c r="K196" s="116">
        <v>0</v>
      </c>
      <c r="L196" s="81">
        <v>1248</v>
      </c>
      <c r="M196" s="82" t="s">
        <v>1129</v>
      </c>
      <c r="N196" s="83" t="s">
        <v>1130</v>
      </c>
    </row>
    <row r="197" spans="1:14" x14ac:dyDescent="0.25">
      <c r="A197" s="80" t="s">
        <v>538</v>
      </c>
      <c r="B197" s="80" t="s">
        <v>1007</v>
      </c>
      <c r="C197" s="80" t="s">
        <v>1008</v>
      </c>
      <c r="D197" s="80" t="s">
        <v>1388</v>
      </c>
      <c r="E197" s="80" t="s">
        <v>1389</v>
      </c>
      <c r="F197" s="80" t="s">
        <v>1219</v>
      </c>
      <c r="G197" s="80" t="s">
        <v>1126</v>
      </c>
      <c r="H197" s="115">
        <v>45855</v>
      </c>
      <c r="I197" s="80" t="s">
        <v>1134</v>
      </c>
      <c r="J197" s="80" t="s">
        <v>1134</v>
      </c>
      <c r="K197" s="116">
        <v>0</v>
      </c>
      <c r="L197" s="81">
        <v>0</v>
      </c>
      <c r="M197" s="82" t="s">
        <v>1129</v>
      </c>
      <c r="N197" s="83" t="s">
        <v>1130</v>
      </c>
    </row>
    <row r="198" spans="1:14" x14ac:dyDescent="0.25">
      <c r="A198" s="80" t="s">
        <v>545</v>
      </c>
      <c r="B198" s="80" t="s">
        <v>1006</v>
      </c>
      <c r="C198" s="80" t="s">
        <v>18</v>
      </c>
      <c r="D198" s="80" t="s">
        <v>641</v>
      </c>
      <c r="E198" s="80" t="s">
        <v>1390</v>
      </c>
      <c r="F198" s="80" t="s">
        <v>1147</v>
      </c>
      <c r="G198" s="80" t="s">
        <v>1126</v>
      </c>
      <c r="H198" s="115">
        <v>45569</v>
      </c>
      <c r="I198" s="80" t="s">
        <v>1127</v>
      </c>
      <c r="J198" s="80" t="s">
        <v>1128</v>
      </c>
      <c r="K198" s="116">
        <v>3648</v>
      </c>
      <c r="L198" s="81">
        <v>2640</v>
      </c>
      <c r="M198" s="82" t="s">
        <v>1129</v>
      </c>
      <c r="N198" s="83" t="s">
        <v>1130</v>
      </c>
    </row>
    <row r="199" spans="1:14" ht="25.5" x14ac:dyDescent="0.25">
      <c r="A199" s="80" t="s">
        <v>569</v>
      </c>
      <c r="B199" s="80" t="s">
        <v>4</v>
      </c>
      <c r="C199" s="80" t="s">
        <v>1911</v>
      </c>
      <c r="D199" s="80" t="s">
        <v>1187</v>
      </c>
      <c r="E199" s="80" t="s">
        <v>1188</v>
      </c>
      <c r="F199" s="80" t="s">
        <v>1147</v>
      </c>
      <c r="G199" s="80" t="s">
        <v>1126</v>
      </c>
      <c r="H199" s="115">
        <v>46064</v>
      </c>
      <c r="I199" s="80" t="s">
        <v>1127</v>
      </c>
      <c r="J199" s="80" t="s">
        <v>1136</v>
      </c>
      <c r="K199" s="116">
        <v>0</v>
      </c>
      <c r="L199" s="81">
        <v>0</v>
      </c>
      <c r="M199" s="82" t="s">
        <v>1129</v>
      </c>
      <c r="N199" s="82" t="s">
        <v>1129</v>
      </c>
    </row>
    <row r="200" spans="1:14" x14ac:dyDescent="0.25">
      <c r="A200" s="80" t="s">
        <v>555</v>
      </c>
      <c r="B200" s="80" t="s">
        <v>911</v>
      </c>
      <c r="C200" s="80" t="s">
        <v>944</v>
      </c>
      <c r="D200" s="80" t="s">
        <v>1084</v>
      </c>
      <c r="E200" s="80" t="s">
        <v>1189</v>
      </c>
      <c r="F200" s="80" t="s">
        <v>1125</v>
      </c>
      <c r="G200" s="80" t="s">
        <v>1126</v>
      </c>
      <c r="H200" s="115">
        <v>46062</v>
      </c>
      <c r="I200" s="80" t="s">
        <v>1127</v>
      </c>
      <c r="J200" s="80" t="s">
        <v>1128</v>
      </c>
      <c r="K200" s="116">
        <v>1762</v>
      </c>
      <c r="L200" s="81">
        <v>0</v>
      </c>
      <c r="M200" s="82" t="s">
        <v>1129</v>
      </c>
      <c r="N200" s="83" t="s">
        <v>1130</v>
      </c>
    </row>
    <row r="201" spans="1:14" x14ac:dyDescent="0.25">
      <c r="A201" s="80" t="s">
        <v>511</v>
      </c>
      <c r="B201" s="80" t="s">
        <v>1007</v>
      </c>
      <c r="C201" s="80" t="s">
        <v>1008</v>
      </c>
      <c r="D201" s="80" t="s">
        <v>1080</v>
      </c>
      <c r="E201" s="80" t="s">
        <v>1190</v>
      </c>
      <c r="F201" s="80" t="s">
        <v>1152</v>
      </c>
      <c r="G201" s="80" t="s">
        <v>1126</v>
      </c>
      <c r="H201" s="115">
        <v>46065</v>
      </c>
      <c r="I201" s="80" t="s">
        <v>1127</v>
      </c>
      <c r="J201" s="80" t="s">
        <v>1128</v>
      </c>
      <c r="K201" s="116">
        <v>2115</v>
      </c>
      <c r="L201" s="81">
        <v>0</v>
      </c>
      <c r="M201" s="82" t="s">
        <v>1129</v>
      </c>
      <c r="N201" s="82" t="s">
        <v>1129</v>
      </c>
    </row>
    <row r="202" spans="1:14" ht="25.5" x14ac:dyDescent="0.25">
      <c r="A202" s="80" t="s">
        <v>517</v>
      </c>
      <c r="B202" s="80" t="s">
        <v>4</v>
      </c>
      <c r="C202" s="80" t="s">
        <v>1911</v>
      </c>
      <c r="D202" s="80" t="s">
        <v>1035</v>
      </c>
      <c r="E202" s="80" t="s">
        <v>1191</v>
      </c>
      <c r="F202" s="80" t="s">
        <v>1125</v>
      </c>
      <c r="G202" s="80" t="s">
        <v>1126</v>
      </c>
      <c r="H202" s="115">
        <v>46065</v>
      </c>
      <c r="I202" s="80" t="s">
        <v>1127</v>
      </c>
      <c r="J202" s="80" t="s">
        <v>1136</v>
      </c>
      <c r="K202" s="116">
        <v>786.92307692307691</v>
      </c>
      <c r="L202" s="81">
        <v>0</v>
      </c>
      <c r="M202" s="82" t="s">
        <v>1129</v>
      </c>
      <c r="N202" s="82" t="s">
        <v>1129</v>
      </c>
    </row>
    <row r="203" spans="1:14" x14ac:dyDescent="0.25">
      <c r="A203" s="80" t="s">
        <v>508</v>
      </c>
      <c r="B203" s="80" t="s">
        <v>911</v>
      </c>
      <c r="C203" s="80" t="s">
        <v>944</v>
      </c>
      <c r="D203" s="80" t="s">
        <v>500</v>
      </c>
      <c r="E203" s="80" t="s">
        <v>1360</v>
      </c>
      <c r="F203" s="80" t="s">
        <v>1125</v>
      </c>
      <c r="G203" s="80" t="s">
        <v>1126</v>
      </c>
      <c r="H203" s="115">
        <v>45474</v>
      </c>
      <c r="I203" s="80" t="s">
        <v>1127</v>
      </c>
      <c r="J203" s="80" t="s">
        <v>1128</v>
      </c>
      <c r="K203" s="116">
        <v>2242</v>
      </c>
      <c r="L203" s="81">
        <v>0</v>
      </c>
      <c r="M203" s="82" t="s">
        <v>1129</v>
      </c>
      <c r="N203" s="82" t="s">
        <v>1129</v>
      </c>
    </row>
    <row r="204" spans="1:14" ht="25.5" x14ac:dyDescent="0.25">
      <c r="A204" s="80" t="s">
        <v>525</v>
      </c>
      <c r="B204" s="80" t="s">
        <v>4</v>
      </c>
      <c r="C204" s="80" t="s">
        <v>1911</v>
      </c>
      <c r="D204" s="80" t="s">
        <v>574</v>
      </c>
      <c r="E204" s="80" t="s">
        <v>1361</v>
      </c>
      <c r="F204" s="80" t="s">
        <v>1147</v>
      </c>
      <c r="G204" s="80" t="s">
        <v>1126</v>
      </c>
      <c r="H204" s="115">
        <v>45485</v>
      </c>
      <c r="I204" s="80" t="s">
        <v>1127</v>
      </c>
      <c r="J204" s="80" t="s">
        <v>1128</v>
      </c>
      <c r="K204" s="116">
        <v>2048</v>
      </c>
      <c r="L204" s="81">
        <v>979</v>
      </c>
      <c r="M204" s="82" t="s">
        <v>1129</v>
      </c>
      <c r="N204" s="83" t="s">
        <v>1130</v>
      </c>
    </row>
    <row r="205" spans="1:14" x14ac:dyDescent="0.25">
      <c r="A205" s="80" t="s">
        <v>528</v>
      </c>
      <c r="B205" s="80" t="s">
        <v>2805</v>
      </c>
      <c r="C205" s="80" t="s">
        <v>661</v>
      </c>
      <c r="D205" s="80" t="s">
        <v>1038</v>
      </c>
      <c r="E205" s="80" t="s">
        <v>1192</v>
      </c>
      <c r="F205" s="80" t="s">
        <v>1138</v>
      </c>
      <c r="G205" s="80" t="s">
        <v>1126</v>
      </c>
      <c r="H205" s="115">
        <v>46069</v>
      </c>
      <c r="I205" s="80" t="s">
        <v>1127</v>
      </c>
      <c r="J205" s="80" t="s">
        <v>1136</v>
      </c>
      <c r="K205" s="116">
        <v>1647.6923076923076</v>
      </c>
      <c r="L205" s="81">
        <v>2420</v>
      </c>
      <c r="M205" s="82" t="s">
        <v>1129</v>
      </c>
      <c r="N205" s="83" t="s">
        <v>1130</v>
      </c>
    </row>
    <row r="206" spans="1:14" ht="25.5" x14ac:dyDescent="0.25">
      <c r="A206" s="80" t="s">
        <v>543</v>
      </c>
      <c r="B206" s="80" t="s">
        <v>1007</v>
      </c>
      <c r="C206" s="80" t="s">
        <v>1008</v>
      </c>
      <c r="D206" s="80" t="s">
        <v>1106</v>
      </c>
      <c r="E206" s="80" t="s">
        <v>1193</v>
      </c>
      <c r="F206" s="80" t="s">
        <v>1125</v>
      </c>
      <c r="G206" s="80" t="s">
        <v>1126</v>
      </c>
      <c r="H206" s="115">
        <v>46069</v>
      </c>
      <c r="I206" s="80" t="s">
        <v>1127</v>
      </c>
      <c r="J206" s="80" t="s">
        <v>1136</v>
      </c>
      <c r="K206" s="116">
        <v>858.46153846153845</v>
      </c>
      <c r="L206" s="81">
        <v>0</v>
      </c>
      <c r="M206" s="82" t="s">
        <v>1129</v>
      </c>
      <c r="N206" s="83" t="s">
        <v>1130</v>
      </c>
    </row>
    <row r="207" spans="1:14" ht="25.5" x14ac:dyDescent="0.25">
      <c r="A207" s="80" t="s">
        <v>563</v>
      </c>
      <c r="B207" s="80" t="s">
        <v>2</v>
      </c>
      <c r="C207" s="80" t="s">
        <v>1114</v>
      </c>
      <c r="D207" s="80" t="s">
        <v>1040</v>
      </c>
      <c r="E207" s="80" t="s">
        <v>1194</v>
      </c>
      <c r="F207" s="80" t="s">
        <v>1138</v>
      </c>
      <c r="G207" s="80" t="s">
        <v>1126</v>
      </c>
      <c r="H207" s="115">
        <v>46071</v>
      </c>
      <c r="I207" s="80" t="s">
        <v>1127</v>
      </c>
      <c r="J207" s="80" t="s">
        <v>1136</v>
      </c>
      <c r="K207" s="116">
        <v>253.84615384615384</v>
      </c>
      <c r="L207" s="81">
        <v>0</v>
      </c>
      <c r="M207" s="82" t="s">
        <v>1129</v>
      </c>
      <c r="N207" s="82" t="s">
        <v>1129</v>
      </c>
    </row>
    <row r="208" spans="1:14" x14ac:dyDescent="0.25">
      <c r="A208" s="80" t="s">
        <v>555</v>
      </c>
      <c r="B208" s="80" t="s">
        <v>911</v>
      </c>
      <c r="C208" s="80" t="s">
        <v>944</v>
      </c>
      <c r="D208" s="80" t="s">
        <v>1042</v>
      </c>
      <c r="E208" s="80" t="s">
        <v>1195</v>
      </c>
      <c r="F208" s="80" t="s">
        <v>1125</v>
      </c>
      <c r="G208" s="80" t="s">
        <v>1126</v>
      </c>
      <c r="H208" s="115">
        <v>46072</v>
      </c>
      <c r="I208" s="80" t="s">
        <v>1127</v>
      </c>
      <c r="J208" s="80" t="s">
        <v>1128</v>
      </c>
      <c r="K208" s="116">
        <v>1895</v>
      </c>
      <c r="L208" s="81">
        <v>0</v>
      </c>
      <c r="M208" s="82" t="s">
        <v>1129</v>
      </c>
      <c r="N208" s="83" t="s">
        <v>1130</v>
      </c>
    </row>
    <row r="209" spans="1:14" ht="25.5" x14ac:dyDescent="0.25">
      <c r="A209" s="80" t="s">
        <v>557</v>
      </c>
      <c r="B209" s="80" t="s">
        <v>2</v>
      </c>
      <c r="C209" s="80" t="s">
        <v>1114</v>
      </c>
      <c r="D209" s="80" t="s">
        <v>1088</v>
      </c>
      <c r="E209" s="80" t="s">
        <v>1196</v>
      </c>
      <c r="F209" s="80" t="s">
        <v>1147</v>
      </c>
      <c r="G209" s="80" t="s">
        <v>1126</v>
      </c>
      <c r="H209" s="115">
        <v>46073</v>
      </c>
      <c r="I209" s="80" t="s">
        <v>1127</v>
      </c>
      <c r="J209" s="80" t="s">
        <v>1128</v>
      </c>
      <c r="K209" s="116">
        <v>1722</v>
      </c>
      <c r="L209" s="81">
        <v>0</v>
      </c>
      <c r="M209" s="82" t="s">
        <v>1129</v>
      </c>
      <c r="N209" s="82" t="s">
        <v>1129</v>
      </c>
    </row>
    <row r="210" spans="1:14" x14ac:dyDescent="0.25">
      <c r="A210" s="80" t="s">
        <v>547</v>
      </c>
      <c r="B210" s="80" t="s">
        <v>771</v>
      </c>
      <c r="C210" s="80" t="s">
        <v>1059</v>
      </c>
      <c r="D210" s="80" t="s">
        <v>1043</v>
      </c>
      <c r="E210" s="80" t="s">
        <v>1197</v>
      </c>
      <c r="F210" s="80" t="s">
        <v>1198</v>
      </c>
      <c r="G210" s="80" t="s">
        <v>1126</v>
      </c>
      <c r="H210" s="115">
        <v>46076</v>
      </c>
      <c r="I210" s="80" t="s">
        <v>1127</v>
      </c>
      <c r="J210" s="80" t="s">
        <v>1128</v>
      </c>
      <c r="K210" s="116">
        <v>6731</v>
      </c>
      <c r="L210" s="81">
        <v>0</v>
      </c>
      <c r="M210" s="83" t="s">
        <v>1130</v>
      </c>
      <c r="N210" s="83" t="s">
        <v>1130</v>
      </c>
    </row>
    <row r="211" spans="1:14" x14ac:dyDescent="0.25">
      <c r="A211" s="80" t="s">
        <v>534</v>
      </c>
      <c r="B211" s="80" t="s">
        <v>911</v>
      </c>
      <c r="C211" s="80" t="s">
        <v>944</v>
      </c>
      <c r="D211" s="80" t="s">
        <v>1046</v>
      </c>
      <c r="E211" s="80" t="s">
        <v>1199</v>
      </c>
      <c r="F211" s="80" t="s">
        <v>1125</v>
      </c>
      <c r="G211" s="80" t="s">
        <v>1126</v>
      </c>
      <c r="H211" s="115">
        <v>46078</v>
      </c>
      <c r="I211" s="80" t="s">
        <v>1127</v>
      </c>
      <c r="J211" s="80" t="s">
        <v>1136</v>
      </c>
      <c r="K211" s="116">
        <v>941.53846153846155</v>
      </c>
      <c r="L211" s="81">
        <v>0</v>
      </c>
      <c r="M211" s="83" t="s">
        <v>1130</v>
      </c>
      <c r="N211" s="83" t="s">
        <v>1130</v>
      </c>
    </row>
    <row r="212" spans="1:14" x14ac:dyDescent="0.25">
      <c r="A212" s="80" t="s">
        <v>556</v>
      </c>
      <c r="B212" s="80" t="s">
        <v>911</v>
      </c>
      <c r="C212" s="80" t="s">
        <v>944</v>
      </c>
      <c r="D212" s="80" t="s">
        <v>1047</v>
      </c>
      <c r="E212" s="80" t="s">
        <v>1200</v>
      </c>
      <c r="F212" s="80" t="s">
        <v>1125</v>
      </c>
      <c r="G212" s="80" t="s">
        <v>1126</v>
      </c>
      <c r="H212" s="115">
        <v>46078</v>
      </c>
      <c r="I212" s="80" t="s">
        <v>1127</v>
      </c>
      <c r="J212" s="80" t="s">
        <v>1136</v>
      </c>
      <c r="K212" s="116">
        <v>1103.0769230769231</v>
      </c>
      <c r="L212" s="81">
        <v>0</v>
      </c>
      <c r="M212" s="82" t="s">
        <v>1129</v>
      </c>
      <c r="N212" s="83" t="s">
        <v>1130</v>
      </c>
    </row>
    <row r="213" spans="1:14" ht="25.5" x14ac:dyDescent="0.25">
      <c r="A213" s="80" t="s">
        <v>521</v>
      </c>
      <c r="B213" s="80" t="s">
        <v>2</v>
      </c>
      <c r="C213" s="80" t="s">
        <v>1114</v>
      </c>
      <c r="D213" s="80" t="s">
        <v>1050</v>
      </c>
      <c r="E213" s="80" t="s">
        <v>1201</v>
      </c>
      <c r="F213" s="80" t="s">
        <v>1198</v>
      </c>
      <c r="G213" s="80" t="s">
        <v>1126</v>
      </c>
      <c r="H213" s="115">
        <v>46079</v>
      </c>
      <c r="I213" s="80" t="s">
        <v>1127</v>
      </c>
      <c r="J213" s="80" t="s">
        <v>1136</v>
      </c>
      <c r="K213" s="116">
        <v>69.230769230769226</v>
      </c>
      <c r="L213" s="81">
        <v>0</v>
      </c>
      <c r="M213" s="82" t="s">
        <v>1129</v>
      </c>
      <c r="N213" s="82" t="s">
        <v>1129</v>
      </c>
    </row>
    <row r="214" spans="1:14" ht="25.5" x14ac:dyDescent="0.25">
      <c r="A214" s="80" t="s">
        <v>517</v>
      </c>
      <c r="B214" s="80" t="s">
        <v>4</v>
      </c>
      <c r="C214" s="80" t="s">
        <v>1911</v>
      </c>
      <c r="D214" s="80" t="s">
        <v>1049</v>
      </c>
      <c r="E214" s="80" t="s">
        <v>1202</v>
      </c>
      <c r="F214" s="80" t="s">
        <v>1138</v>
      </c>
      <c r="G214" s="80" t="s">
        <v>1126</v>
      </c>
      <c r="H214" s="115">
        <v>46083</v>
      </c>
      <c r="I214" s="80" t="s">
        <v>1127</v>
      </c>
      <c r="J214" s="80" t="s">
        <v>1136</v>
      </c>
      <c r="K214" s="116">
        <v>304.61538461538458</v>
      </c>
      <c r="L214" s="81">
        <v>0</v>
      </c>
      <c r="M214" s="82" t="s">
        <v>1129</v>
      </c>
      <c r="N214" s="82" t="s">
        <v>1129</v>
      </c>
    </row>
    <row r="215" spans="1:14" ht="25.5" x14ac:dyDescent="0.25">
      <c r="A215" s="80" t="s">
        <v>537</v>
      </c>
      <c r="B215" s="80" t="s">
        <v>2805</v>
      </c>
      <c r="C215" s="80" t="s">
        <v>661</v>
      </c>
      <c r="D215" s="80" t="s">
        <v>1285</v>
      </c>
      <c r="E215" s="80" t="s">
        <v>1286</v>
      </c>
      <c r="F215" s="80" t="s">
        <v>1125</v>
      </c>
      <c r="G215" s="80" t="s">
        <v>1126</v>
      </c>
      <c r="H215" s="115">
        <v>46106</v>
      </c>
      <c r="I215" s="80" t="s">
        <v>1127</v>
      </c>
      <c r="J215" s="80" t="s">
        <v>1136</v>
      </c>
      <c r="K215" s="116">
        <v>0</v>
      </c>
      <c r="L215" s="81">
        <v>0</v>
      </c>
      <c r="M215" s="82" t="s">
        <v>1129</v>
      </c>
      <c r="N215" s="82" t="s">
        <v>1129</v>
      </c>
    </row>
    <row r="216" spans="1:14" x14ac:dyDescent="0.25">
      <c r="A216" s="80" t="s">
        <v>513</v>
      </c>
      <c r="B216" s="80" t="s">
        <v>1057</v>
      </c>
      <c r="C216" s="80" t="s">
        <v>1058</v>
      </c>
      <c r="D216" s="80" t="s">
        <v>1287</v>
      </c>
      <c r="E216" s="80" t="s">
        <v>1288</v>
      </c>
      <c r="F216" s="80" t="s">
        <v>1125</v>
      </c>
      <c r="G216" s="80" t="s">
        <v>1126</v>
      </c>
      <c r="H216" s="115">
        <v>46087</v>
      </c>
      <c r="I216" s="80" t="s">
        <v>1127</v>
      </c>
      <c r="J216" s="80" t="s">
        <v>1136</v>
      </c>
      <c r="K216" s="116">
        <v>272.30769230769232</v>
      </c>
      <c r="L216" s="81">
        <v>0</v>
      </c>
      <c r="M216" s="82" t="s">
        <v>1129</v>
      </c>
      <c r="N216" s="82" t="s">
        <v>1129</v>
      </c>
    </row>
    <row r="217" spans="1:14" x14ac:dyDescent="0.25">
      <c r="A217" s="80" t="s">
        <v>510</v>
      </c>
      <c r="B217" s="80" t="s">
        <v>1006</v>
      </c>
      <c r="C217" s="80" t="s">
        <v>18</v>
      </c>
      <c r="D217" s="80" t="s">
        <v>1052</v>
      </c>
      <c r="E217" s="80" t="s">
        <v>1289</v>
      </c>
      <c r="F217" s="80" t="s">
        <v>1138</v>
      </c>
      <c r="G217" s="80" t="s">
        <v>1126</v>
      </c>
      <c r="H217" s="115">
        <v>46087</v>
      </c>
      <c r="I217" s="80" t="s">
        <v>1127</v>
      </c>
      <c r="J217" s="80" t="s">
        <v>1128</v>
      </c>
      <c r="K217" s="116">
        <v>1332</v>
      </c>
      <c r="L217" s="81">
        <v>0</v>
      </c>
      <c r="M217" s="82" t="s">
        <v>1129</v>
      </c>
      <c r="N217" s="82" t="s">
        <v>1129</v>
      </c>
    </row>
    <row r="218" spans="1:14" x14ac:dyDescent="0.25">
      <c r="A218" s="80" t="s">
        <v>1885</v>
      </c>
      <c r="B218" s="80" t="s">
        <v>1886</v>
      </c>
      <c r="C218" s="80">
        <v>0</v>
      </c>
      <c r="D218" s="80" t="s">
        <v>1887</v>
      </c>
      <c r="E218" s="80" t="s">
        <v>1888</v>
      </c>
      <c r="F218" s="80" t="s">
        <v>722</v>
      </c>
      <c r="G218" s="80">
        <v>0</v>
      </c>
      <c r="H218" s="115">
        <v>46090</v>
      </c>
      <c r="I218" s="80">
        <v>0</v>
      </c>
      <c r="J218" s="80" t="s">
        <v>1136</v>
      </c>
      <c r="K218" s="116">
        <v>0</v>
      </c>
      <c r="L218" s="81">
        <v>322790</v>
      </c>
      <c r="M218" s="82" t="s">
        <v>1129</v>
      </c>
      <c r="N218" s="82" t="s">
        <v>1129</v>
      </c>
    </row>
    <row r="219" spans="1:14" ht="25.5" x14ac:dyDescent="0.25">
      <c r="A219" s="80" t="s">
        <v>564</v>
      </c>
      <c r="B219" s="80" t="s">
        <v>2</v>
      </c>
      <c r="C219" s="80" t="s">
        <v>1114</v>
      </c>
      <c r="D219" s="80" t="s">
        <v>1056</v>
      </c>
      <c r="E219" s="80" t="s">
        <v>1290</v>
      </c>
      <c r="F219" s="80" t="s">
        <v>1138</v>
      </c>
      <c r="G219" s="80" t="s">
        <v>1126</v>
      </c>
      <c r="H219" s="115">
        <v>46093</v>
      </c>
      <c r="I219" s="80" t="s">
        <v>1127</v>
      </c>
      <c r="J219" s="80" t="s">
        <v>1136</v>
      </c>
      <c r="K219" s="116">
        <v>747.69230769230774</v>
      </c>
      <c r="L219" s="81">
        <v>0</v>
      </c>
      <c r="M219" s="82" t="s">
        <v>1129</v>
      </c>
      <c r="N219" s="82" t="s">
        <v>1129</v>
      </c>
    </row>
    <row r="220" spans="1:14" x14ac:dyDescent="0.25">
      <c r="A220" s="80" t="s">
        <v>561</v>
      </c>
      <c r="B220" s="80" t="s">
        <v>1006</v>
      </c>
      <c r="C220" s="80" t="s">
        <v>18</v>
      </c>
      <c r="D220" s="80" t="s">
        <v>1291</v>
      </c>
      <c r="E220" s="80" t="s">
        <v>1292</v>
      </c>
      <c r="F220" s="80" t="s">
        <v>1125</v>
      </c>
      <c r="G220" s="80" t="s">
        <v>1126</v>
      </c>
      <c r="H220" s="115">
        <v>46092</v>
      </c>
      <c r="I220" s="80" t="s">
        <v>1127</v>
      </c>
      <c r="J220" s="80" t="s">
        <v>1136</v>
      </c>
      <c r="K220" s="116">
        <v>0</v>
      </c>
      <c r="L220" s="81">
        <v>0</v>
      </c>
      <c r="M220" s="82" t="s">
        <v>1129</v>
      </c>
      <c r="N220" s="82" t="s">
        <v>1129</v>
      </c>
    </row>
    <row r="221" spans="1:14" x14ac:dyDescent="0.25">
      <c r="A221" s="80" t="s">
        <v>513</v>
      </c>
      <c r="B221" s="80" t="s">
        <v>1057</v>
      </c>
      <c r="C221" s="80" t="s">
        <v>1058</v>
      </c>
      <c r="D221" s="80" t="s">
        <v>1109</v>
      </c>
      <c r="E221" s="80" t="s">
        <v>1293</v>
      </c>
      <c r="F221" s="80" t="s">
        <v>1125</v>
      </c>
      <c r="G221" s="80" t="s">
        <v>1126</v>
      </c>
      <c r="H221" s="115">
        <v>46097</v>
      </c>
      <c r="I221" s="80" t="s">
        <v>1127</v>
      </c>
      <c r="J221" s="80" t="s">
        <v>1136</v>
      </c>
      <c r="K221" s="116">
        <v>43.846153846153847</v>
      </c>
      <c r="L221" s="81">
        <v>0</v>
      </c>
      <c r="M221" s="82" t="s">
        <v>1129</v>
      </c>
      <c r="N221" s="82" t="s">
        <v>1129</v>
      </c>
    </row>
    <row r="222" spans="1:14" x14ac:dyDescent="0.25">
      <c r="A222" s="80" t="s">
        <v>507</v>
      </c>
      <c r="B222" s="80" t="s">
        <v>1057</v>
      </c>
      <c r="C222" s="80" t="s">
        <v>1058</v>
      </c>
      <c r="D222" s="80" t="s">
        <v>1061</v>
      </c>
      <c r="E222" s="80" t="s">
        <v>1294</v>
      </c>
      <c r="F222" s="80" t="s">
        <v>1295</v>
      </c>
      <c r="G222" s="80" t="s">
        <v>1126</v>
      </c>
      <c r="H222" s="115">
        <v>46099</v>
      </c>
      <c r="I222" s="80" t="s">
        <v>1127</v>
      </c>
      <c r="J222" s="80" t="s">
        <v>1136</v>
      </c>
      <c r="K222" s="116">
        <v>1490.7692307692307</v>
      </c>
      <c r="L222" s="81">
        <v>0</v>
      </c>
      <c r="M222" s="82" t="s">
        <v>1129</v>
      </c>
      <c r="N222" s="82" t="s">
        <v>1129</v>
      </c>
    </row>
    <row r="223" spans="1:14" x14ac:dyDescent="0.25">
      <c r="A223" s="80" t="s">
        <v>528</v>
      </c>
      <c r="B223" s="80" t="s">
        <v>2805</v>
      </c>
      <c r="C223" s="80" t="s">
        <v>661</v>
      </c>
      <c r="D223" s="80" t="s">
        <v>1296</v>
      </c>
      <c r="E223" s="80" t="s">
        <v>1297</v>
      </c>
      <c r="F223" s="80" t="s">
        <v>1138</v>
      </c>
      <c r="G223" s="80" t="s">
        <v>1126</v>
      </c>
      <c r="H223" s="115">
        <v>46099</v>
      </c>
      <c r="I223" s="80" t="s">
        <v>1127</v>
      </c>
      <c r="J223" s="80" t="s">
        <v>1136</v>
      </c>
      <c r="K223" s="116">
        <v>0</v>
      </c>
      <c r="L223" s="81">
        <v>0</v>
      </c>
      <c r="M223" s="82" t="s">
        <v>1129</v>
      </c>
      <c r="N223" s="82" t="s">
        <v>1129</v>
      </c>
    </row>
    <row r="224" spans="1:14" x14ac:dyDescent="0.25">
      <c r="A224" s="80" t="s">
        <v>520</v>
      </c>
      <c r="B224" s="80" t="s">
        <v>3</v>
      </c>
      <c r="C224" s="80" t="s">
        <v>662</v>
      </c>
      <c r="D224" s="80" t="s">
        <v>1065</v>
      </c>
      <c r="E224" s="80" t="s">
        <v>1298</v>
      </c>
      <c r="F224" s="80" t="s">
        <v>1125</v>
      </c>
      <c r="G224" s="80" t="s">
        <v>1126</v>
      </c>
      <c r="H224" s="115">
        <v>46100</v>
      </c>
      <c r="I224" s="80" t="s">
        <v>1127</v>
      </c>
      <c r="J224" s="80" t="s">
        <v>1136</v>
      </c>
      <c r="K224" s="116">
        <v>0</v>
      </c>
      <c r="L224" s="81">
        <v>0</v>
      </c>
      <c r="M224" s="82" t="s">
        <v>1129</v>
      </c>
      <c r="N224" s="82" t="s">
        <v>1129</v>
      </c>
    </row>
    <row r="225" spans="1:14" x14ac:dyDescent="0.25">
      <c r="A225" s="80" t="s">
        <v>536</v>
      </c>
      <c r="B225" s="80" t="s">
        <v>1006</v>
      </c>
      <c r="C225" s="80" t="s">
        <v>18</v>
      </c>
      <c r="D225" s="80" t="s">
        <v>1066</v>
      </c>
      <c r="E225" s="80" t="s">
        <v>1299</v>
      </c>
      <c r="F225" s="80" t="s">
        <v>1147</v>
      </c>
      <c r="G225" s="80" t="s">
        <v>1126</v>
      </c>
      <c r="H225" s="115">
        <v>46101</v>
      </c>
      <c r="I225" s="80" t="s">
        <v>1127</v>
      </c>
      <c r="J225" s="80" t="s">
        <v>1136</v>
      </c>
      <c r="K225" s="116">
        <v>0</v>
      </c>
      <c r="L225" s="81">
        <v>0</v>
      </c>
      <c r="M225" s="82" t="s">
        <v>1129</v>
      </c>
      <c r="N225" s="82" t="s">
        <v>1129</v>
      </c>
    </row>
    <row r="226" spans="1:14" x14ac:dyDescent="0.25">
      <c r="A226" s="80" t="s">
        <v>555</v>
      </c>
      <c r="B226" s="80" t="s">
        <v>911</v>
      </c>
      <c r="C226" s="80" t="s">
        <v>944</v>
      </c>
      <c r="D226" s="80" t="s">
        <v>1067</v>
      </c>
      <c r="E226" s="80" t="s">
        <v>1300</v>
      </c>
      <c r="F226" s="80" t="s">
        <v>1295</v>
      </c>
      <c r="G226" s="80" t="s">
        <v>1126</v>
      </c>
      <c r="H226" s="115">
        <v>46101</v>
      </c>
      <c r="I226" s="80" t="s">
        <v>1127</v>
      </c>
      <c r="J226" s="80" t="s">
        <v>1136</v>
      </c>
      <c r="K226" s="116">
        <v>0</v>
      </c>
      <c r="L226" s="81">
        <v>0</v>
      </c>
      <c r="M226" s="82" t="s">
        <v>1129</v>
      </c>
      <c r="N226" s="82" t="s">
        <v>1129</v>
      </c>
    </row>
    <row r="227" spans="1:14" x14ac:dyDescent="0.25">
      <c r="A227" s="80" t="s">
        <v>542</v>
      </c>
      <c r="B227" s="80" t="s">
        <v>1006</v>
      </c>
      <c r="C227" s="80" t="s">
        <v>18</v>
      </c>
      <c r="D227" s="80" t="s">
        <v>1064</v>
      </c>
      <c r="E227" s="80" t="s">
        <v>1301</v>
      </c>
      <c r="F227" s="80" t="s">
        <v>1205</v>
      </c>
      <c r="G227" s="80" t="s">
        <v>1126</v>
      </c>
      <c r="H227" s="115">
        <v>46104</v>
      </c>
      <c r="I227" s="80" t="s">
        <v>1127</v>
      </c>
      <c r="J227" s="80" t="s">
        <v>1128</v>
      </c>
      <c r="K227" s="116">
        <v>935</v>
      </c>
      <c r="L227" s="81">
        <v>0</v>
      </c>
      <c r="M227" s="82" t="s">
        <v>1129</v>
      </c>
      <c r="N227" s="82" t="s">
        <v>1129</v>
      </c>
    </row>
    <row r="228" spans="1:14" x14ac:dyDescent="0.25">
      <c r="A228" s="80" t="s">
        <v>535</v>
      </c>
      <c r="B228" s="80" t="s">
        <v>2805</v>
      </c>
      <c r="C228" s="80" t="s">
        <v>661</v>
      </c>
      <c r="D228" s="80" t="s">
        <v>1105</v>
      </c>
      <c r="E228" s="80" t="s">
        <v>1302</v>
      </c>
      <c r="F228" s="80" t="s">
        <v>1138</v>
      </c>
      <c r="G228" s="80" t="s">
        <v>1126</v>
      </c>
      <c r="H228" s="115">
        <v>46106</v>
      </c>
      <c r="I228" s="80" t="s">
        <v>1127</v>
      </c>
      <c r="J228" s="80" t="s">
        <v>1136</v>
      </c>
      <c r="K228" s="116">
        <v>387.69230769230768</v>
      </c>
      <c r="L228" s="81">
        <v>0</v>
      </c>
      <c r="M228" s="82" t="s">
        <v>1129</v>
      </c>
      <c r="N228" s="82" t="s">
        <v>1129</v>
      </c>
    </row>
    <row r="229" spans="1:14" x14ac:dyDescent="0.25">
      <c r="A229" s="80" t="s">
        <v>565</v>
      </c>
      <c r="B229" s="80" t="s">
        <v>3</v>
      </c>
      <c r="C229" s="80" t="s">
        <v>662</v>
      </c>
      <c r="D229" s="80" t="s">
        <v>1073</v>
      </c>
      <c r="E229" s="80" t="s">
        <v>1303</v>
      </c>
      <c r="F229" s="80" t="s">
        <v>1138</v>
      </c>
      <c r="G229" s="80" t="s">
        <v>1126</v>
      </c>
      <c r="H229" s="115">
        <v>46106</v>
      </c>
      <c r="I229" s="80" t="s">
        <v>1127</v>
      </c>
      <c r="J229" s="80" t="s">
        <v>1136</v>
      </c>
      <c r="K229" s="116">
        <v>371.53846153846155</v>
      </c>
      <c r="L229" s="81">
        <v>0</v>
      </c>
      <c r="M229" s="82" t="s">
        <v>1129</v>
      </c>
      <c r="N229" s="82" t="s">
        <v>1129</v>
      </c>
    </row>
    <row r="230" spans="1:14" x14ac:dyDescent="0.25">
      <c r="A230" s="80" t="s">
        <v>553</v>
      </c>
      <c r="B230" s="80" t="s">
        <v>771</v>
      </c>
      <c r="C230" s="80" t="s">
        <v>1059</v>
      </c>
      <c r="D230" s="80" t="s">
        <v>1099</v>
      </c>
      <c r="E230" s="80" t="s">
        <v>1320</v>
      </c>
      <c r="F230" s="80" t="s">
        <v>1205</v>
      </c>
      <c r="G230" s="80" t="s">
        <v>1126</v>
      </c>
      <c r="H230" s="115">
        <v>46107</v>
      </c>
      <c r="I230" s="80" t="s">
        <v>1127</v>
      </c>
      <c r="J230" s="80" t="s">
        <v>1136</v>
      </c>
      <c r="K230" s="116">
        <v>620.76923076923083</v>
      </c>
      <c r="L230" s="81">
        <v>0</v>
      </c>
      <c r="M230" s="82" t="s">
        <v>1129</v>
      </c>
      <c r="N230" s="82" t="s">
        <v>1129</v>
      </c>
    </row>
    <row r="231" spans="1:14" x14ac:dyDescent="0.25">
      <c r="A231" s="80" t="s">
        <v>534</v>
      </c>
      <c r="B231" s="80" t="s">
        <v>911</v>
      </c>
      <c r="C231" s="80" t="s">
        <v>944</v>
      </c>
      <c r="D231" s="80" t="s">
        <v>1107</v>
      </c>
      <c r="E231" s="80" t="s">
        <v>1321</v>
      </c>
      <c r="F231" s="80" t="s">
        <v>1125</v>
      </c>
      <c r="G231" s="80" t="s">
        <v>1126</v>
      </c>
      <c r="H231" s="115">
        <v>46106</v>
      </c>
      <c r="I231" s="80" t="s">
        <v>1127</v>
      </c>
      <c r="J231" s="80" t="s">
        <v>1136</v>
      </c>
      <c r="K231" s="116">
        <v>0</v>
      </c>
      <c r="L231" s="81">
        <v>0</v>
      </c>
      <c r="M231" s="82" t="s">
        <v>1129</v>
      </c>
      <c r="N231" s="82" t="s">
        <v>1129</v>
      </c>
    </row>
    <row r="232" spans="1:14" x14ac:dyDescent="0.25">
      <c r="A232" s="80" t="s">
        <v>554</v>
      </c>
      <c r="B232" s="80" t="s">
        <v>911</v>
      </c>
      <c r="C232" s="80" t="s">
        <v>944</v>
      </c>
      <c r="D232" s="80" t="s">
        <v>1098</v>
      </c>
      <c r="E232" s="80" t="s">
        <v>1322</v>
      </c>
      <c r="F232" s="80" t="s">
        <v>1125</v>
      </c>
      <c r="G232" s="80" t="s">
        <v>1126</v>
      </c>
      <c r="H232" s="115">
        <v>46106</v>
      </c>
      <c r="I232" s="80" t="s">
        <v>1127</v>
      </c>
      <c r="J232" s="80" t="s">
        <v>1136</v>
      </c>
      <c r="K232" s="116">
        <v>0</v>
      </c>
      <c r="L232" s="81">
        <v>0</v>
      </c>
      <c r="M232" s="82" t="s">
        <v>1129</v>
      </c>
      <c r="N232" s="82" t="s">
        <v>1129</v>
      </c>
    </row>
    <row r="233" spans="1:14" x14ac:dyDescent="0.25">
      <c r="A233" s="80" t="s">
        <v>535</v>
      </c>
      <c r="B233" s="80" t="s">
        <v>2805</v>
      </c>
      <c r="C233" s="80" t="s">
        <v>661</v>
      </c>
      <c r="D233" s="80" t="s">
        <v>1323</v>
      </c>
      <c r="E233" s="80" t="s">
        <v>1324</v>
      </c>
      <c r="F233" s="80" t="s">
        <v>1198</v>
      </c>
      <c r="G233" s="80" t="s">
        <v>1126</v>
      </c>
      <c r="H233" s="115">
        <v>46076</v>
      </c>
      <c r="I233" s="80" t="s">
        <v>1127</v>
      </c>
      <c r="J233" s="80" t="s">
        <v>1136</v>
      </c>
      <c r="K233" s="116">
        <v>1066.1538461538462</v>
      </c>
      <c r="L233" s="81">
        <v>0</v>
      </c>
      <c r="M233" s="82" t="s">
        <v>1129</v>
      </c>
      <c r="N233" s="82" t="s">
        <v>1129</v>
      </c>
    </row>
    <row r="234" spans="1:14" x14ac:dyDescent="0.25">
      <c r="A234" s="80" t="s">
        <v>547</v>
      </c>
      <c r="B234" s="80" t="s">
        <v>771</v>
      </c>
      <c r="C234" s="80" t="s">
        <v>1059</v>
      </c>
      <c r="D234" s="80" t="s">
        <v>1110</v>
      </c>
      <c r="E234" s="80" t="s">
        <v>1325</v>
      </c>
      <c r="F234" s="80" t="s">
        <v>1125</v>
      </c>
      <c r="G234" s="80" t="s">
        <v>1126</v>
      </c>
      <c r="H234" s="115">
        <v>46108</v>
      </c>
      <c r="I234" s="80" t="s">
        <v>1127</v>
      </c>
      <c r="J234" s="80" t="s">
        <v>1136</v>
      </c>
      <c r="K234" s="116">
        <v>4.6153846153846159</v>
      </c>
      <c r="L234" s="81">
        <v>0</v>
      </c>
      <c r="M234" s="82" t="s">
        <v>1129</v>
      </c>
      <c r="N234" s="82" t="s">
        <v>1129</v>
      </c>
    </row>
    <row r="235" spans="1:14" x14ac:dyDescent="0.25">
      <c r="A235" s="80" t="s">
        <v>518</v>
      </c>
      <c r="B235" s="80" t="s">
        <v>2804</v>
      </c>
      <c r="C235" s="80" t="s">
        <v>661</v>
      </c>
      <c r="D235" s="80" t="s">
        <v>1326</v>
      </c>
      <c r="E235" s="80" t="s">
        <v>1327</v>
      </c>
      <c r="F235" s="80" t="s">
        <v>1328</v>
      </c>
      <c r="G235" s="80" t="s">
        <v>1126</v>
      </c>
      <c r="H235" s="115">
        <v>46108</v>
      </c>
      <c r="I235" s="80" t="s">
        <v>1134</v>
      </c>
      <c r="J235" s="80" t="s">
        <v>1134</v>
      </c>
      <c r="K235" s="116">
        <v>0</v>
      </c>
      <c r="L235" s="81">
        <v>0</v>
      </c>
      <c r="M235" s="82" t="s">
        <v>1129</v>
      </c>
      <c r="N235" s="82" t="s">
        <v>1129</v>
      </c>
    </row>
    <row r="236" spans="1:14" x14ac:dyDescent="0.25">
      <c r="A236" s="80" t="s">
        <v>548</v>
      </c>
      <c r="B236" s="80" t="s">
        <v>1007</v>
      </c>
      <c r="C236" s="80" t="s">
        <v>1008</v>
      </c>
      <c r="D236" s="80" t="s">
        <v>1103</v>
      </c>
      <c r="E236" s="80" t="s">
        <v>1329</v>
      </c>
      <c r="F236" s="80" t="s">
        <v>1125</v>
      </c>
      <c r="G236" s="80" t="s">
        <v>1126</v>
      </c>
      <c r="H236" s="115">
        <v>46118</v>
      </c>
      <c r="I236" s="80" t="s">
        <v>1127</v>
      </c>
      <c r="J236" s="80" t="s">
        <v>1136</v>
      </c>
      <c r="K236" s="116">
        <v>0</v>
      </c>
      <c r="L236" s="81">
        <v>0</v>
      </c>
      <c r="M236" s="82" t="s">
        <v>1129</v>
      </c>
      <c r="N236" s="82" t="s">
        <v>1129</v>
      </c>
    </row>
    <row r="237" spans="1:14" x14ac:dyDescent="0.25">
      <c r="A237" s="80" t="s">
        <v>520</v>
      </c>
      <c r="B237" s="80" t="s">
        <v>3</v>
      </c>
      <c r="C237" s="80" t="s">
        <v>662</v>
      </c>
      <c r="D237" s="80" t="s">
        <v>1500</v>
      </c>
      <c r="E237" s="80" t="s">
        <v>1501</v>
      </c>
      <c r="F237" s="80" t="s">
        <v>1147</v>
      </c>
      <c r="G237" s="80" t="s">
        <v>1126</v>
      </c>
      <c r="H237" s="115">
        <v>46114</v>
      </c>
      <c r="I237" s="80" t="s">
        <v>1127</v>
      </c>
      <c r="J237" s="80" t="s">
        <v>1136</v>
      </c>
      <c r="K237" s="116">
        <v>0</v>
      </c>
      <c r="L237" s="81">
        <v>0</v>
      </c>
      <c r="M237" s="82" t="s">
        <v>1129</v>
      </c>
      <c r="N237" s="82" t="s">
        <v>1129</v>
      </c>
    </row>
    <row r="238" spans="1:14" x14ac:dyDescent="0.25">
      <c r="A238" s="80" t="s">
        <v>555</v>
      </c>
      <c r="B238" s="80" t="s">
        <v>911</v>
      </c>
      <c r="C238" s="80" t="s">
        <v>944</v>
      </c>
      <c r="D238" s="80" t="s">
        <v>1089</v>
      </c>
      <c r="E238" s="80" t="s">
        <v>1502</v>
      </c>
      <c r="F238" s="80" t="s">
        <v>1125</v>
      </c>
      <c r="G238" s="80" t="s">
        <v>1126</v>
      </c>
      <c r="H238" s="115">
        <v>46114</v>
      </c>
      <c r="I238" s="80" t="s">
        <v>1127</v>
      </c>
      <c r="J238" s="80" t="s">
        <v>1136</v>
      </c>
      <c r="K238" s="116">
        <v>0</v>
      </c>
      <c r="L238" s="81">
        <v>0</v>
      </c>
      <c r="M238" s="82" t="s">
        <v>1129</v>
      </c>
      <c r="N238" s="82" t="s">
        <v>1129</v>
      </c>
    </row>
    <row r="239" spans="1:14" x14ac:dyDescent="0.25">
      <c r="A239" s="80" t="s">
        <v>565</v>
      </c>
      <c r="B239" s="80" t="s">
        <v>3</v>
      </c>
      <c r="C239" s="80" t="s">
        <v>662</v>
      </c>
      <c r="D239" s="80" t="s">
        <v>1094</v>
      </c>
      <c r="E239" s="80" t="s">
        <v>1503</v>
      </c>
      <c r="F239" s="80" t="s">
        <v>1152</v>
      </c>
      <c r="G239" s="80" t="s">
        <v>1126</v>
      </c>
      <c r="H239" s="115">
        <v>46115</v>
      </c>
      <c r="I239" s="80" t="s">
        <v>1127</v>
      </c>
      <c r="J239" s="80" t="s">
        <v>1136</v>
      </c>
      <c r="K239" s="116">
        <v>0</v>
      </c>
      <c r="L239" s="81">
        <v>0</v>
      </c>
      <c r="M239" s="82" t="s">
        <v>1129</v>
      </c>
      <c r="N239" s="82" t="s">
        <v>1129</v>
      </c>
    </row>
    <row r="240" spans="1:14" ht="25.5" x14ac:dyDescent="0.25">
      <c r="A240" s="80" t="s">
        <v>532</v>
      </c>
      <c r="B240" s="80" t="s">
        <v>911</v>
      </c>
      <c r="C240" s="80" t="s">
        <v>944</v>
      </c>
      <c r="D240" s="80" t="s">
        <v>1095</v>
      </c>
      <c r="E240" s="80" t="s">
        <v>1504</v>
      </c>
      <c r="F240" s="80" t="s">
        <v>1125</v>
      </c>
      <c r="G240" s="80" t="s">
        <v>1126</v>
      </c>
      <c r="H240" s="115">
        <v>46115</v>
      </c>
      <c r="I240" s="80" t="s">
        <v>1127</v>
      </c>
      <c r="J240" s="80" t="s">
        <v>1136</v>
      </c>
      <c r="K240" s="116">
        <v>0</v>
      </c>
      <c r="L240" s="81">
        <v>0</v>
      </c>
      <c r="M240" s="82" t="s">
        <v>1129</v>
      </c>
      <c r="N240" s="82" t="s">
        <v>1129</v>
      </c>
    </row>
    <row r="241" spans="1:14" ht="25.5" x14ac:dyDescent="0.25">
      <c r="A241" s="80" t="s">
        <v>569</v>
      </c>
      <c r="B241" s="80" t="s">
        <v>4</v>
      </c>
      <c r="C241" s="80" t="s">
        <v>1911</v>
      </c>
      <c r="D241" s="80" t="s">
        <v>1505</v>
      </c>
      <c r="E241" s="80" t="s">
        <v>1506</v>
      </c>
      <c r="F241" s="80" t="s">
        <v>1125</v>
      </c>
      <c r="G241" s="80" t="s">
        <v>1126</v>
      </c>
      <c r="H241" s="115">
        <v>46115</v>
      </c>
      <c r="I241" s="80" t="s">
        <v>1127</v>
      </c>
      <c r="J241" s="80" t="s">
        <v>1136</v>
      </c>
      <c r="K241" s="116">
        <v>0</v>
      </c>
      <c r="L241" s="81">
        <v>0</v>
      </c>
      <c r="M241" s="82" t="s">
        <v>1129</v>
      </c>
      <c r="N241" s="82" t="s">
        <v>1129</v>
      </c>
    </row>
    <row r="242" spans="1:14" x14ac:dyDescent="0.25">
      <c r="A242" s="80" t="s">
        <v>542</v>
      </c>
      <c r="B242" s="80" t="s">
        <v>1006</v>
      </c>
      <c r="C242" s="80" t="s">
        <v>18</v>
      </c>
      <c r="D242" s="80" t="s">
        <v>1507</v>
      </c>
      <c r="E242" s="80" t="s">
        <v>1508</v>
      </c>
      <c r="F242" s="80" t="s">
        <v>1125</v>
      </c>
      <c r="G242" s="80" t="s">
        <v>1126</v>
      </c>
      <c r="H242" s="115">
        <v>46120</v>
      </c>
      <c r="I242" s="80" t="s">
        <v>1127</v>
      </c>
      <c r="J242" s="80" t="s">
        <v>1136</v>
      </c>
      <c r="K242" s="116">
        <v>0</v>
      </c>
      <c r="L242" s="81">
        <v>0</v>
      </c>
      <c r="M242" s="82" t="s">
        <v>1129</v>
      </c>
      <c r="N242" s="82" t="s">
        <v>1129</v>
      </c>
    </row>
    <row r="243" spans="1:14" ht="25.5" x14ac:dyDescent="0.25">
      <c r="A243" s="80" t="s">
        <v>532</v>
      </c>
      <c r="B243" s="80" t="s">
        <v>911</v>
      </c>
      <c r="C243" s="80" t="s">
        <v>944</v>
      </c>
      <c r="D243" s="80" t="s">
        <v>1509</v>
      </c>
      <c r="E243" s="80" t="s">
        <v>1510</v>
      </c>
      <c r="F243" s="80" t="s">
        <v>1147</v>
      </c>
      <c r="G243" s="80" t="s">
        <v>1126</v>
      </c>
      <c r="H243" s="115">
        <v>46121</v>
      </c>
      <c r="I243" s="80" t="s">
        <v>1127</v>
      </c>
      <c r="J243" s="80" t="s">
        <v>1136</v>
      </c>
      <c r="K243" s="116">
        <v>0</v>
      </c>
      <c r="L243" s="81">
        <v>0</v>
      </c>
      <c r="M243" s="82" t="s">
        <v>1129</v>
      </c>
      <c r="N243" s="82" t="s">
        <v>1129</v>
      </c>
    </row>
    <row r="244" spans="1:14" x14ac:dyDescent="0.25">
      <c r="A244" s="80" t="s">
        <v>548</v>
      </c>
      <c r="B244" s="80" t="s">
        <v>1007</v>
      </c>
      <c r="C244" s="80" t="s">
        <v>1008</v>
      </c>
      <c r="D244" s="80" t="s">
        <v>1368</v>
      </c>
      <c r="E244" s="80" t="s">
        <v>1369</v>
      </c>
      <c r="F244" s="80" t="s">
        <v>1133</v>
      </c>
      <c r="G244" s="80" t="s">
        <v>1126</v>
      </c>
      <c r="H244" s="115">
        <v>44928</v>
      </c>
      <c r="I244" s="80" t="s">
        <v>1134</v>
      </c>
      <c r="J244" s="80" t="s">
        <v>1134</v>
      </c>
      <c r="K244" s="116">
        <v>0</v>
      </c>
      <c r="L244" s="81">
        <v>0</v>
      </c>
      <c r="M244" s="82" t="s">
        <v>1129</v>
      </c>
      <c r="N244" s="83" t="s">
        <v>1130</v>
      </c>
    </row>
    <row r="245" spans="1:14" x14ac:dyDescent="0.25">
      <c r="A245" s="80" t="s">
        <v>560</v>
      </c>
      <c r="B245" s="80" t="s">
        <v>1007</v>
      </c>
      <c r="C245" s="80" t="s">
        <v>1008</v>
      </c>
      <c r="D245" s="80" t="s">
        <v>172</v>
      </c>
      <c r="E245" s="80" t="s">
        <v>1413</v>
      </c>
      <c r="F245" s="80" t="s">
        <v>1125</v>
      </c>
      <c r="G245" s="80" t="s">
        <v>1126</v>
      </c>
      <c r="H245" s="115">
        <v>45271</v>
      </c>
      <c r="I245" s="80" t="s">
        <v>1127</v>
      </c>
      <c r="J245" s="80" t="s">
        <v>1136</v>
      </c>
      <c r="K245" s="116">
        <v>565.38461538461536</v>
      </c>
      <c r="L245" s="81">
        <v>0</v>
      </c>
      <c r="M245" s="82" t="s">
        <v>1129</v>
      </c>
      <c r="N245" s="82" t="s">
        <v>1129</v>
      </c>
    </row>
    <row r="246" spans="1:14" x14ac:dyDescent="0.25">
      <c r="A246" s="80" t="s">
        <v>530</v>
      </c>
      <c r="B246" s="80" t="s">
        <v>1006</v>
      </c>
      <c r="C246" s="80" t="s">
        <v>18</v>
      </c>
      <c r="D246" s="80" t="s">
        <v>232</v>
      </c>
      <c r="E246" s="80" t="s">
        <v>1414</v>
      </c>
      <c r="F246" s="80" t="s">
        <v>1125</v>
      </c>
      <c r="G246" s="80" t="s">
        <v>1126</v>
      </c>
      <c r="H246" s="115">
        <v>45278</v>
      </c>
      <c r="I246" s="80" t="s">
        <v>1127</v>
      </c>
      <c r="J246" s="80" t="s">
        <v>1136</v>
      </c>
      <c r="K246" s="116">
        <v>1666.1538461538462</v>
      </c>
      <c r="L246" s="81">
        <v>3102</v>
      </c>
      <c r="M246" s="82" t="s">
        <v>1129</v>
      </c>
      <c r="N246" s="82" t="s">
        <v>1129</v>
      </c>
    </row>
    <row r="247" spans="1:14" ht="25.5" x14ac:dyDescent="0.25">
      <c r="A247" s="80" t="s">
        <v>532</v>
      </c>
      <c r="B247" s="80" t="s">
        <v>911</v>
      </c>
      <c r="C247" s="80" t="s">
        <v>944</v>
      </c>
      <c r="D247" s="80" t="s">
        <v>239</v>
      </c>
      <c r="E247" s="80" t="s">
        <v>1415</v>
      </c>
      <c r="F247" s="80" t="s">
        <v>1125</v>
      </c>
      <c r="G247" s="80" t="s">
        <v>1126</v>
      </c>
      <c r="H247" s="115">
        <v>45511</v>
      </c>
      <c r="I247" s="80" t="s">
        <v>1127</v>
      </c>
      <c r="J247" s="80" t="s">
        <v>1128</v>
      </c>
      <c r="K247" s="116">
        <v>2600</v>
      </c>
      <c r="L247" s="81">
        <v>0</v>
      </c>
      <c r="M247" s="82" t="s">
        <v>1129</v>
      </c>
      <c r="N247" s="82" t="s">
        <v>1129</v>
      </c>
    </row>
    <row r="248" spans="1:14" x14ac:dyDescent="0.25">
      <c r="A248" s="80" t="s">
        <v>509</v>
      </c>
      <c r="B248" s="80" t="s">
        <v>911</v>
      </c>
      <c r="C248" s="80" t="s">
        <v>944</v>
      </c>
      <c r="D248" s="80" t="s">
        <v>157</v>
      </c>
      <c r="E248" s="80" t="s">
        <v>1416</v>
      </c>
      <c r="F248" s="80" t="s">
        <v>1125</v>
      </c>
      <c r="G248" s="80" t="s">
        <v>1126</v>
      </c>
      <c r="H248" s="115">
        <v>45299</v>
      </c>
      <c r="I248" s="80" t="s">
        <v>1127</v>
      </c>
      <c r="J248" s="80" t="s">
        <v>1136</v>
      </c>
      <c r="K248" s="116">
        <v>530.76923076923083</v>
      </c>
      <c r="L248" s="81">
        <v>0</v>
      </c>
      <c r="M248" s="82" t="s">
        <v>1129</v>
      </c>
      <c r="N248" s="83" t="s">
        <v>1130</v>
      </c>
    </row>
    <row r="249" spans="1:14" x14ac:dyDescent="0.25">
      <c r="A249" s="80" t="s">
        <v>515</v>
      </c>
      <c r="B249" s="80" t="s">
        <v>1057</v>
      </c>
      <c r="C249" s="80" t="s">
        <v>1058</v>
      </c>
      <c r="D249" s="80" t="s">
        <v>177</v>
      </c>
      <c r="E249" s="80" t="s">
        <v>1417</v>
      </c>
      <c r="F249" s="80" t="s">
        <v>1125</v>
      </c>
      <c r="G249" s="80" t="s">
        <v>1126</v>
      </c>
      <c r="H249" s="115">
        <v>45320</v>
      </c>
      <c r="I249" s="80" t="s">
        <v>1127</v>
      </c>
      <c r="J249" s="80" t="s">
        <v>1136</v>
      </c>
      <c r="K249" s="116">
        <v>1871.5384615384617</v>
      </c>
      <c r="L249" s="81">
        <v>0</v>
      </c>
      <c r="M249" s="82" t="s">
        <v>1129</v>
      </c>
      <c r="N249" s="82" t="s">
        <v>1129</v>
      </c>
    </row>
    <row r="250" spans="1:14" x14ac:dyDescent="0.25">
      <c r="A250" s="80" t="s">
        <v>552</v>
      </c>
      <c r="B250" s="80" t="s">
        <v>2805</v>
      </c>
      <c r="C250" s="80" t="s">
        <v>661</v>
      </c>
      <c r="D250" s="80" t="s">
        <v>313</v>
      </c>
      <c r="E250" s="80" t="s">
        <v>1418</v>
      </c>
      <c r="F250" s="80" t="s">
        <v>1138</v>
      </c>
      <c r="G250" s="80" t="s">
        <v>1126</v>
      </c>
      <c r="H250" s="115">
        <v>45327</v>
      </c>
      <c r="I250" s="80" t="s">
        <v>1127</v>
      </c>
      <c r="J250" s="80" t="s">
        <v>1136</v>
      </c>
      <c r="K250" s="116">
        <v>516.92307692307691</v>
      </c>
      <c r="L250" s="81">
        <v>0</v>
      </c>
      <c r="M250" s="82" t="s">
        <v>1129</v>
      </c>
      <c r="N250" s="82" t="s">
        <v>1129</v>
      </c>
    </row>
    <row r="251" spans="1:14" x14ac:dyDescent="0.25">
      <c r="A251" s="80" t="s">
        <v>567</v>
      </c>
      <c r="B251" s="80" t="s">
        <v>2805</v>
      </c>
      <c r="C251" s="80" t="s">
        <v>661</v>
      </c>
      <c r="D251" s="80" t="s">
        <v>364</v>
      </c>
      <c r="E251" s="80" t="s">
        <v>1419</v>
      </c>
      <c r="F251" s="80" t="s">
        <v>1205</v>
      </c>
      <c r="G251" s="80" t="s">
        <v>1126</v>
      </c>
      <c r="H251" s="115">
        <v>45327</v>
      </c>
      <c r="I251" s="80" t="s">
        <v>1127</v>
      </c>
      <c r="J251" s="80" t="s">
        <v>1136</v>
      </c>
      <c r="K251" s="116">
        <v>143.07692307692307</v>
      </c>
      <c r="L251" s="81">
        <v>0</v>
      </c>
      <c r="M251" s="82" t="s">
        <v>1129</v>
      </c>
      <c r="N251" s="83" t="s">
        <v>1130</v>
      </c>
    </row>
    <row r="252" spans="1:14" x14ac:dyDescent="0.25">
      <c r="A252" s="80" t="s">
        <v>551</v>
      </c>
      <c r="B252" s="80" t="s">
        <v>1007</v>
      </c>
      <c r="C252" s="80" t="s">
        <v>1008</v>
      </c>
      <c r="D252" s="80" t="s">
        <v>390</v>
      </c>
      <c r="E252" s="80" t="s">
        <v>1420</v>
      </c>
      <c r="F252" s="80" t="s">
        <v>1125</v>
      </c>
      <c r="G252" s="80" t="s">
        <v>1126</v>
      </c>
      <c r="H252" s="115">
        <v>45355</v>
      </c>
      <c r="I252" s="80" t="s">
        <v>1127</v>
      </c>
      <c r="J252" s="80" t="s">
        <v>1128</v>
      </c>
      <c r="K252" s="116">
        <v>1679</v>
      </c>
      <c r="L252" s="81">
        <v>0</v>
      </c>
      <c r="M252" s="82" t="s">
        <v>1129</v>
      </c>
      <c r="N252" s="83" t="s">
        <v>1130</v>
      </c>
    </row>
    <row r="253" spans="1:14" x14ac:dyDescent="0.25">
      <c r="A253" s="80" t="s">
        <v>507</v>
      </c>
      <c r="B253" s="80" t="s">
        <v>1057</v>
      </c>
      <c r="C253" s="80" t="s">
        <v>1058</v>
      </c>
      <c r="D253" s="80" t="s">
        <v>412</v>
      </c>
      <c r="E253" s="80" t="s">
        <v>1421</v>
      </c>
      <c r="F253" s="80" t="s">
        <v>1152</v>
      </c>
      <c r="G253" s="80" t="s">
        <v>1126</v>
      </c>
      <c r="H253" s="115">
        <v>45397</v>
      </c>
      <c r="I253" s="80" t="s">
        <v>1127</v>
      </c>
      <c r="J253" s="80" t="s">
        <v>1128</v>
      </c>
      <c r="K253" s="116">
        <v>2253</v>
      </c>
      <c r="L253" s="81">
        <v>4061</v>
      </c>
      <c r="M253" s="82" t="s">
        <v>1129</v>
      </c>
      <c r="N253" s="82" t="s">
        <v>1129</v>
      </c>
    </row>
    <row r="254" spans="1:14" x14ac:dyDescent="0.25">
      <c r="A254" s="80" t="s">
        <v>533</v>
      </c>
      <c r="B254" s="80" t="s">
        <v>911</v>
      </c>
      <c r="C254" s="80" t="s">
        <v>944</v>
      </c>
      <c r="D254" s="80" t="s">
        <v>1422</v>
      </c>
      <c r="E254" s="80" t="s">
        <v>944</v>
      </c>
      <c r="F254" s="80" t="s">
        <v>14</v>
      </c>
      <c r="G254" s="80" t="s">
        <v>1126</v>
      </c>
      <c r="H254" s="115">
        <v>45418</v>
      </c>
      <c r="I254" s="80" t="s">
        <v>1134</v>
      </c>
      <c r="J254" s="80" t="s">
        <v>1134</v>
      </c>
      <c r="K254" s="116">
        <v>0</v>
      </c>
      <c r="L254" s="81">
        <v>0</v>
      </c>
      <c r="M254" s="82" t="s">
        <v>1129</v>
      </c>
      <c r="N254" s="82" t="s">
        <v>1129</v>
      </c>
    </row>
    <row r="255" spans="1:14" x14ac:dyDescent="0.25">
      <c r="A255" s="80" t="s">
        <v>527</v>
      </c>
      <c r="B255" s="80" t="s">
        <v>2805</v>
      </c>
      <c r="C255" s="80" t="s">
        <v>661</v>
      </c>
      <c r="D255" s="80" t="s">
        <v>419</v>
      </c>
      <c r="E255" s="80" t="s">
        <v>1423</v>
      </c>
      <c r="F255" s="80" t="s">
        <v>1125</v>
      </c>
      <c r="G255" s="80" t="s">
        <v>1126</v>
      </c>
      <c r="H255" s="115">
        <v>45406</v>
      </c>
      <c r="I255" s="80" t="s">
        <v>1127</v>
      </c>
      <c r="J255" s="80" t="s">
        <v>1128</v>
      </c>
      <c r="K255" s="116">
        <v>8511</v>
      </c>
      <c r="L255" s="81">
        <v>4341</v>
      </c>
      <c r="M255" s="82" t="s">
        <v>1129</v>
      </c>
      <c r="N255" s="82" t="s">
        <v>1129</v>
      </c>
    </row>
    <row r="256" spans="1:14" x14ac:dyDescent="0.25">
      <c r="A256" s="80" t="s">
        <v>545</v>
      </c>
      <c r="B256" s="80" t="s">
        <v>1006</v>
      </c>
      <c r="C256" s="80" t="s">
        <v>18</v>
      </c>
      <c r="D256" s="80" t="s">
        <v>432</v>
      </c>
      <c r="E256" s="80" t="s">
        <v>1424</v>
      </c>
      <c r="F256" s="80" t="s">
        <v>1147</v>
      </c>
      <c r="G256" s="80" t="s">
        <v>1126</v>
      </c>
      <c r="H256" s="115">
        <v>45427</v>
      </c>
      <c r="I256" s="80" t="s">
        <v>1127</v>
      </c>
      <c r="J256" s="80" t="s">
        <v>1128</v>
      </c>
      <c r="K256" s="116">
        <v>5158</v>
      </c>
      <c r="L256" s="81">
        <v>2263</v>
      </c>
      <c r="M256" s="82" t="s">
        <v>1129</v>
      </c>
      <c r="N256" s="82" t="s">
        <v>1129</v>
      </c>
    </row>
    <row r="257" spans="1:14" x14ac:dyDescent="0.25">
      <c r="A257" s="80" t="s">
        <v>548</v>
      </c>
      <c r="B257" s="80" t="s">
        <v>1007</v>
      </c>
      <c r="C257" s="80" t="s">
        <v>1008</v>
      </c>
      <c r="D257" s="80" t="s">
        <v>431</v>
      </c>
      <c r="E257" s="80" t="s">
        <v>1425</v>
      </c>
      <c r="F257" s="80" t="s">
        <v>1125</v>
      </c>
      <c r="G257" s="80" t="s">
        <v>1126</v>
      </c>
      <c r="H257" s="115">
        <v>45420</v>
      </c>
      <c r="I257" s="80" t="s">
        <v>1127</v>
      </c>
      <c r="J257" s="80" t="s">
        <v>1136</v>
      </c>
      <c r="K257" s="116">
        <v>810</v>
      </c>
      <c r="L257" s="81">
        <v>3799</v>
      </c>
      <c r="M257" s="82" t="s">
        <v>1129</v>
      </c>
      <c r="N257" s="83" t="s">
        <v>1130</v>
      </c>
    </row>
    <row r="258" spans="1:14" x14ac:dyDescent="0.25">
      <c r="A258" s="80" t="s">
        <v>555</v>
      </c>
      <c r="B258" s="80" t="s">
        <v>911</v>
      </c>
      <c r="C258" s="80" t="s">
        <v>944</v>
      </c>
      <c r="D258" s="80" t="s">
        <v>469</v>
      </c>
      <c r="E258" s="80" t="s">
        <v>1426</v>
      </c>
      <c r="F258" s="80" t="s">
        <v>1125</v>
      </c>
      <c r="G258" s="80" t="s">
        <v>1126</v>
      </c>
      <c r="H258" s="115">
        <v>45453</v>
      </c>
      <c r="I258" s="80" t="s">
        <v>1127</v>
      </c>
      <c r="J258" s="80" t="s">
        <v>1128</v>
      </c>
      <c r="K258" s="116">
        <v>5119</v>
      </c>
      <c r="L258" s="81">
        <v>2307</v>
      </c>
      <c r="M258" s="82" t="s">
        <v>1129</v>
      </c>
      <c r="N258" s="83" t="s">
        <v>1130</v>
      </c>
    </row>
    <row r="259" spans="1:14" x14ac:dyDescent="0.25">
      <c r="A259" s="80" t="s">
        <v>533</v>
      </c>
      <c r="B259" s="80" t="s">
        <v>911</v>
      </c>
      <c r="C259" s="80" t="s">
        <v>944</v>
      </c>
      <c r="D259" s="80" t="s">
        <v>448</v>
      </c>
      <c r="E259" s="80" t="s">
        <v>1427</v>
      </c>
      <c r="F259" s="80" t="s">
        <v>1125</v>
      </c>
      <c r="G259" s="80" t="s">
        <v>1126</v>
      </c>
      <c r="H259" s="115">
        <v>45453</v>
      </c>
      <c r="I259" s="80" t="s">
        <v>1127</v>
      </c>
      <c r="J259" s="80" t="s">
        <v>1128</v>
      </c>
      <c r="K259" s="116">
        <v>2982</v>
      </c>
      <c r="L259" s="81">
        <v>0</v>
      </c>
      <c r="M259" s="82" t="s">
        <v>1129</v>
      </c>
      <c r="N259" s="83" t="s">
        <v>1130</v>
      </c>
    </row>
    <row r="260" spans="1:14" x14ac:dyDescent="0.25">
      <c r="A260" s="80" t="s">
        <v>538</v>
      </c>
      <c r="B260" s="80" t="s">
        <v>1007</v>
      </c>
      <c r="C260" s="80" t="s">
        <v>1008</v>
      </c>
      <c r="D260" s="80" t="s">
        <v>463</v>
      </c>
      <c r="E260" s="80" t="s">
        <v>1428</v>
      </c>
      <c r="F260" s="80" t="s">
        <v>1125</v>
      </c>
      <c r="G260" s="80" t="s">
        <v>1126</v>
      </c>
      <c r="H260" s="115">
        <v>45446</v>
      </c>
      <c r="I260" s="80" t="s">
        <v>1127</v>
      </c>
      <c r="J260" s="80" t="s">
        <v>1128</v>
      </c>
      <c r="K260" s="116">
        <v>4061</v>
      </c>
      <c r="L260" s="81">
        <v>5132</v>
      </c>
      <c r="M260" s="82" t="s">
        <v>1129</v>
      </c>
      <c r="N260" s="82" t="s">
        <v>1129</v>
      </c>
    </row>
    <row r="261" spans="1:14" x14ac:dyDescent="0.25">
      <c r="A261" s="80" t="s">
        <v>533</v>
      </c>
      <c r="B261" s="80" t="s">
        <v>911</v>
      </c>
      <c r="C261" s="80" t="s">
        <v>944</v>
      </c>
      <c r="D261" s="80" t="s">
        <v>470</v>
      </c>
      <c r="E261" s="80" t="s">
        <v>1429</v>
      </c>
      <c r="F261" s="80" t="s">
        <v>1125</v>
      </c>
      <c r="G261" s="80" t="s">
        <v>1126</v>
      </c>
      <c r="H261" s="115">
        <v>45957</v>
      </c>
      <c r="I261" s="80" t="s">
        <v>1127</v>
      </c>
      <c r="J261" s="80" t="s">
        <v>1128</v>
      </c>
      <c r="K261" s="116">
        <v>2699</v>
      </c>
      <c r="L261" s="81">
        <v>0</v>
      </c>
      <c r="M261" s="82" t="s">
        <v>1129</v>
      </c>
      <c r="N261" s="82" t="s">
        <v>1129</v>
      </c>
    </row>
    <row r="262" spans="1:14" x14ac:dyDescent="0.25">
      <c r="A262" s="80" t="s">
        <v>544</v>
      </c>
      <c r="B262" s="80" t="s">
        <v>1006</v>
      </c>
      <c r="C262" s="80" t="s">
        <v>18</v>
      </c>
      <c r="D262" s="80" t="s">
        <v>478</v>
      </c>
      <c r="E262" s="80" t="s">
        <v>1430</v>
      </c>
      <c r="F262" s="80" t="s">
        <v>1125</v>
      </c>
      <c r="G262" s="80" t="s">
        <v>1307</v>
      </c>
      <c r="H262" s="115">
        <v>45456</v>
      </c>
      <c r="I262" s="80" t="s">
        <v>1127</v>
      </c>
      <c r="J262" s="80" t="s">
        <v>1136</v>
      </c>
      <c r="K262" s="116">
        <v>0</v>
      </c>
      <c r="L262" s="81">
        <v>0</v>
      </c>
      <c r="M262" s="82" t="s">
        <v>1129</v>
      </c>
      <c r="N262" s="82" t="s">
        <v>1129</v>
      </c>
    </row>
    <row r="263" spans="1:14" ht="25.5" x14ac:dyDescent="0.25">
      <c r="A263" s="80" t="s">
        <v>557</v>
      </c>
      <c r="B263" s="80" t="s">
        <v>2</v>
      </c>
      <c r="C263" s="80" t="s">
        <v>1114</v>
      </c>
      <c r="D263" s="80" t="s">
        <v>480</v>
      </c>
      <c r="E263" s="80" t="s">
        <v>1431</v>
      </c>
      <c r="F263" s="80" t="s">
        <v>1152</v>
      </c>
      <c r="G263" s="80" t="s">
        <v>1126</v>
      </c>
      <c r="H263" s="115">
        <v>45457</v>
      </c>
      <c r="I263" s="80" t="s">
        <v>1127</v>
      </c>
      <c r="J263" s="80" t="s">
        <v>1136</v>
      </c>
      <c r="K263" s="116">
        <v>669.23076923076917</v>
      </c>
      <c r="L263" s="81">
        <v>2423</v>
      </c>
      <c r="M263" s="82" t="s">
        <v>1129</v>
      </c>
      <c r="N263" s="82" t="s">
        <v>1129</v>
      </c>
    </row>
    <row r="264" spans="1:14" ht="25.5" x14ac:dyDescent="0.25">
      <c r="A264" s="80" t="s">
        <v>519</v>
      </c>
      <c r="B264" s="80" t="s">
        <v>2</v>
      </c>
      <c r="C264" s="80" t="s">
        <v>1114</v>
      </c>
      <c r="D264" s="80" t="s">
        <v>491</v>
      </c>
      <c r="E264" s="80" t="s">
        <v>1432</v>
      </c>
      <c r="F264" s="80" t="s">
        <v>1152</v>
      </c>
      <c r="G264" s="80" t="s">
        <v>1126</v>
      </c>
      <c r="H264" s="115">
        <v>45463</v>
      </c>
      <c r="I264" s="80" t="s">
        <v>1134</v>
      </c>
      <c r="J264" s="80" t="s">
        <v>1134</v>
      </c>
      <c r="K264" s="116">
        <v>0</v>
      </c>
      <c r="L264" s="81">
        <v>0</v>
      </c>
      <c r="M264" s="82" t="s">
        <v>1129</v>
      </c>
      <c r="N264" s="83" t="s">
        <v>1130</v>
      </c>
    </row>
    <row r="265" spans="1:14" x14ac:dyDescent="0.25">
      <c r="A265" s="80" t="s">
        <v>508</v>
      </c>
      <c r="B265" s="80" t="s">
        <v>911</v>
      </c>
      <c r="C265" s="80" t="s">
        <v>944</v>
      </c>
      <c r="D265" s="80" t="s">
        <v>1433</v>
      </c>
      <c r="E265" s="80" t="s">
        <v>1434</v>
      </c>
      <c r="F265" s="80" t="s">
        <v>1219</v>
      </c>
      <c r="G265" s="80" t="s">
        <v>1126</v>
      </c>
      <c r="H265" s="115">
        <v>45467</v>
      </c>
      <c r="I265" s="80" t="s">
        <v>1134</v>
      </c>
      <c r="J265" s="80" t="s">
        <v>1134</v>
      </c>
      <c r="K265" s="116">
        <v>0</v>
      </c>
      <c r="L265" s="81">
        <v>0</v>
      </c>
      <c r="M265" s="82" t="s">
        <v>1129</v>
      </c>
      <c r="N265" s="83" t="s">
        <v>1130</v>
      </c>
    </row>
    <row r="266" spans="1:14" ht="25.5" x14ac:dyDescent="0.25">
      <c r="A266" s="80" t="s">
        <v>569</v>
      </c>
      <c r="B266" s="80" t="s">
        <v>4</v>
      </c>
      <c r="C266" s="80" t="s">
        <v>1911</v>
      </c>
      <c r="D266" s="80" t="s">
        <v>691</v>
      </c>
      <c r="E266" s="80" t="s">
        <v>1437</v>
      </c>
      <c r="F266" s="80" t="s">
        <v>1125</v>
      </c>
      <c r="G266" s="80" t="s">
        <v>1307</v>
      </c>
      <c r="H266" s="115">
        <v>45644</v>
      </c>
      <c r="I266" s="80" t="s">
        <v>1127</v>
      </c>
      <c r="J266" s="80" t="s">
        <v>1136</v>
      </c>
      <c r="K266" s="116">
        <v>0</v>
      </c>
      <c r="L266" s="81">
        <v>0</v>
      </c>
      <c r="M266" s="82" t="s">
        <v>1129</v>
      </c>
      <c r="N266" s="82" t="s">
        <v>1129</v>
      </c>
    </row>
    <row r="267" spans="1:14" ht="25.5" x14ac:dyDescent="0.25">
      <c r="A267" s="80" t="s">
        <v>519</v>
      </c>
      <c r="B267" s="80" t="s">
        <v>2</v>
      </c>
      <c r="C267" s="80" t="s">
        <v>1114</v>
      </c>
      <c r="D267" s="80" t="s">
        <v>1083</v>
      </c>
      <c r="E267" s="80" t="s">
        <v>1438</v>
      </c>
      <c r="F267" s="80" t="s">
        <v>1125</v>
      </c>
      <c r="G267" s="80" t="s">
        <v>1126</v>
      </c>
      <c r="H267" s="115">
        <v>45663</v>
      </c>
      <c r="I267" s="80" t="s">
        <v>1127</v>
      </c>
      <c r="J267" s="80" t="s">
        <v>1128</v>
      </c>
      <c r="K267" s="116">
        <v>2698</v>
      </c>
      <c r="L267" s="81">
        <v>2718</v>
      </c>
      <c r="M267" s="82" t="s">
        <v>1129</v>
      </c>
      <c r="N267" s="82" t="s">
        <v>1129</v>
      </c>
    </row>
    <row r="268" spans="1:14" ht="25.5" x14ac:dyDescent="0.25">
      <c r="A268" s="80" t="s">
        <v>569</v>
      </c>
      <c r="B268" s="80" t="s">
        <v>4</v>
      </c>
      <c r="C268" s="80" t="s">
        <v>1911</v>
      </c>
      <c r="D268" s="80" t="s">
        <v>692</v>
      </c>
      <c r="E268" s="80" t="s">
        <v>1439</v>
      </c>
      <c r="F268" s="80" t="s">
        <v>1138</v>
      </c>
      <c r="G268" s="80" t="s">
        <v>1126</v>
      </c>
      <c r="H268" s="115">
        <v>45656</v>
      </c>
      <c r="I268" s="80" t="s">
        <v>1127</v>
      </c>
      <c r="J268" s="80" t="s">
        <v>1136</v>
      </c>
      <c r="K268" s="116">
        <v>1075.3846153846155</v>
      </c>
      <c r="L268" s="81">
        <v>0</v>
      </c>
      <c r="M268" s="82" t="s">
        <v>1129</v>
      </c>
      <c r="N268" s="82" t="s">
        <v>1129</v>
      </c>
    </row>
    <row r="269" spans="1:14" x14ac:dyDescent="0.25">
      <c r="A269" s="80" t="s">
        <v>544</v>
      </c>
      <c r="B269" s="80" t="s">
        <v>1006</v>
      </c>
      <c r="C269" s="80" t="s">
        <v>18</v>
      </c>
      <c r="D269" s="80" t="s">
        <v>689</v>
      </c>
      <c r="E269" s="80" t="s">
        <v>1440</v>
      </c>
      <c r="F269" s="80" t="s">
        <v>1125</v>
      </c>
      <c r="G269" s="80" t="s">
        <v>1126</v>
      </c>
      <c r="H269" s="115">
        <v>45656</v>
      </c>
      <c r="I269" s="80" t="s">
        <v>1127</v>
      </c>
      <c r="J269" s="80" t="s">
        <v>1128</v>
      </c>
      <c r="K269" s="116">
        <v>2028</v>
      </c>
      <c r="L269" s="81">
        <v>1877</v>
      </c>
      <c r="M269" s="82" t="s">
        <v>1129</v>
      </c>
      <c r="N269" s="82" t="s">
        <v>1129</v>
      </c>
    </row>
    <row r="270" spans="1:14" x14ac:dyDescent="0.25">
      <c r="A270" s="80" t="s">
        <v>510</v>
      </c>
      <c r="B270" s="80" t="s">
        <v>1006</v>
      </c>
      <c r="C270" s="80" t="s">
        <v>18</v>
      </c>
      <c r="D270" s="80" t="s">
        <v>702</v>
      </c>
      <c r="E270" s="80" t="s">
        <v>1441</v>
      </c>
      <c r="F270" s="80" t="s">
        <v>1198</v>
      </c>
      <c r="G270" s="80" t="s">
        <v>1126</v>
      </c>
      <c r="H270" s="115">
        <v>45677</v>
      </c>
      <c r="I270" s="80" t="s">
        <v>1127</v>
      </c>
      <c r="J270" s="80" t="s">
        <v>1128</v>
      </c>
      <c r="K270" s="116">
        <v>1209</v>
      </c>
      <c r="L270" s="81">
        <v>2481</v>
      </c>
      <c r="M270" s="82" t="s">
        <v>1129</v>
      </c>
      <c r="N270" s="83" t="s">
        <v>1130</v>
      </c>
    </row>
    <row r="271" spans="1:14" x14ac:dyDescent="0.25">
      <c r="A271" s="80" t="s">
        <v>568</v>
      </c>
      <c r="B271" s="80" t="s">
        <v>2804</v>
      </c>
      <c r="C271" s="80" t="s">
        <v>661</v>
      </c>
      <c r="D271" s="80" t="s">
        <v>714</v>
      </c>
      <c r="E271" s="80" t="s">
        <v>1442</v>
      </c>
      <c r="F271" s="80" t="s">
        <v>1205</v>
      </c>
      <c r="G271" s="80" t="s">
        <v>1126</v>
      </c>
      <c r="H271" s="115">
        <v>45688</v>
      </c>
      <c r="I271" s="80" t="s">
        <v>1127</v>
      </c>
      <c r="J271" s="80" t="s">
        <v>1136</v>
      </c>
      <c r="K271" s="116">
        <v>761.53846153846155</v>
      </c>
      <c r="L271" s="81">
        <v>0</v>
      </c>
      <c r="M271" s="82" t="s">
        <v>1129</v>
      </c>
      <c r="N271" s="83" t="s">
        <v>1130</v>
      </c>
    </row>
    <row r="272" spans="1:14" ht="25.5" x14ac:dyDescent="0.25">
      <c r="A272" s="80" t="s">
        <v>541</v>
      </c>
      <c r="B272" s="80" t="s">
        <v>1007</v>
      </c>
      <c r="C272" s="80" t="s">
        <v>1008</v>
      </c>
      <c r="D272" s="80" t="s">
        <v>712</v>
      </c>
      <c r="E272" s="80" t="s">
        <v>1443</v>
      </c>
      <c r="F272" s="80" t="s">
        <v>1125</v>
      </c>
      <c r="G272" s="80" t="s">
        <v>1126</v>
      </c>
      <c r="H272" s="115">
        <v>45693</v>
      </c>
      <c r="I272" s="80" t="s">
        <v>1127</v>
      </c>
      <c r="J272" s="80" t="s">
        <v>1128</v>
      </c>
      <c r="K272" s="116">
        <v>1769</v>
      </c>
      <c r="L272" s="81">
        <v>3858</v>
      </c>
      <c r="M272" s="82" t="s">
        <v>1129</v>
      </c>
      <c r="N272" s="82" t="s">
        <v>1129</v>
      </c>
    </row>
    <row r="273" spans="1:14" ht="25.5" x14ac:dyDescent="0.25">
      <c r="A273" s="80" t="s">
        <v>531</v>
      </c>
      <c r="B273" s="80" t="s">
        <v>4</v>
      </c>
      <c r="C273" s="80" t="s">
        <v>1911</v>
      </c>
      <c r="D273" s="80" t="s">
        <v>725</v>
      </c>
      <c r="E273" s="80" t="s">
        <v>1444</v>
      </c>
      <c r="F273" s="80" t="s">
        <v>1152</v>
      </c>
      <c r="G273" s="80" t="s">
        <v>1126</v>
      </c>
      <c r="H273" s="115">
        <v>45705</v>
      </c>
      <c r="I273" s="80" t="s">
        <v>1127</v>
      </c>
      <c r="J273" s="80" t="s">
        <v>1136</v>
      </c>
      <c r="K273" s="116">
        <v>30</v>
      </c>
      <c r="L273" s="81">
        <v>0</v>
      </c>
      <c r="M273" s="82" t="s">
        <v>1129</v>
      </c>
      <c r="N273" s="83" t="s">
        <v>1130</v>
      </c>
    </row>
    <row r="274" spans="1:14" x14ac:dyDescent="0.25">
      <c r="A274" s="80" t="s">
        <v>546</v>
      </c>
      <c r="B274" s="80" t="s">
        <v>771</v>
      </c>
      <c r="C274" s="80" t="s">
        <v>1059</v>
      </c>
      <c r="D274" s="80" t="s">
        <v>727</v>
      </c>
      <c r="E274" s="80" t="s">
        <v>1445</v>
      </c>
      <c r="F274" s="80" t="s">
        <v>1295</v>
      </c>
      <c r="G274" s="80" t="s">
        <v>1126</v>
      </c>
      <c r="H274" s="115">
        <v>45708</v>
      </c>
      <c r="I274" s="80" t="s">
        <v>1127</v>
      </c>
      <c r="J274" s="80" t="s">
        <v>1136</v>
      </c>
      <c r="K274" s="116">
        <v>1056.9230769230769</v>
      </c>
      <c r="L274" s="81">
        <v>0</v>
      </c>
      <c r="M274" s="82" t="s">
        <v>1129</v>
      </c>
      <c r="N274" s="82" t="s">
        <v>1129</v>
      </c>
    </row>
    <row r="275" spans="1:14" ht="25.5" x14ac:dyDescent="0.25">
      <c r="A275" s="80" t="s">
        <v>541</v>
      </c>
      <c r="B275" s="80" t="s">
        <v>1007</v>
      </c>
      <c r="C275" s="80" t="s">
        <v>1008</v>
      </c>
      <c r="D275" s="80" t="s">
        <v>1446</v>
      </c>
      <c r="E275" s="80" t="s">
        <v>1008</v>
      </c>
      <c r="F275" s="80" t="s">
        <v>14</v>
      </c>
      <c r="G275" s="80" t="s">
        <v>1126</v>
      </c>
      <c r="H275" s="115">
        <v>45714</v>
      </c>
      <c r="I275" s="80" t="s">
        <v>1134</v>
      </c>
      <c r="J275" s="80" t="s">
        <v>1134</v>
      </c>
      <c r="K275" s="116">
        <v>0</v>
      </c>
      <c r="L275" s="81">
        <v>0</v>
      </c>
      <c r="M275" s="82" t="s">
        <v>1129</v>
      </c>
      <c r="N275" s="82" t="s">
        <v>1129</v>
      </c>
    </row>
    <row r="276" spans="1:14" x14ac:dyDescent="0.25">
      <c r="A276" s="80" t="s">
        <v>566</v>
      </c>
      <c r="B276" s="80" t="s">
        <v>2805</v>
      </c>
      <c r="C276" s="80" t="s">
        <v>661</v>
      </c>
      <c r="D276" s="80" t="s">
        <v>730</v>
      </c>
      <c r="E276" s="80" t="s">
        <v>1447</v>
      </c>
      <c r="F276" s="80" t="s">
        <v>1198</v>
      </c>
      <c r="G276" s="80" t="s">
        <v>1126</v>
      </c>
      <c r="H276" s="115">
        <v>45712</v>
      </c>
      <c r="I276" s="80" t="s">
        <v>1127</v>
      </c>
      <c r="J276" s="80" t="s">
        <v>1136</v>
      </c>
      <c r="K276" s="116">
        <v>327.69230769230768</v>
      </c>
      <c r="L276" s="81">
        <v>0</v>
      </c>
      <c r="M276" s="82" t="s">
        <v>1129</v>
      </c>
      <c r="N276" s="82" t="s">
        <v>1129</v>
      </c>
    </row>
    <row r="277" spans="1:14" ht="25.5" x14ac:dyDescent="0.25">
      <c r="A277" s="80" t="s">
        <v>543</v>
      </c>
      <c r="B277" s="80" t="s">
        <v>1007</v>
      </c>
      <c r="C277" s="80" t="s">
        <v>1008</v>
      </c>
      <c r="D277" s="80" t="s">
        <v>733</v>
      </c>
      <c r="E277" s="80" t="s">
        <v>1448</v>
      </c>
      <c r="F277" s="80" t="s">
        <v>1147</v>
      </c>
      <c r="G277" s="80" t="s">
        <v>1126</v>
      </c>
      <c r="H277" s="115">
        <v>45723</v>
      </c>
      <c r="I277" s="80" t="s">
        <v>1127</v>
      </c>
      <c r="J277" s="80" t="s">
        <v>1128</v>
      </c>
      <c r="K277" s="116">
        <v>2404</v>
      </c>
      <c r="L277" s="81">
        <v>7137</v>
      </c>
      <c r="M277" s="82" t="s">
        <v>1129</v>
      </c>
      <c r="N277" s="82" t="s">
        <v>1129</v>
      </c>
    </row>
    <row r="278" spans="1:14" ht="25.5" x14ac:dyDescent="0.25">
      <c r="A278" s="80" t="s">
        <v>557</v>
      </c>
      <c r="B278" s="80" t="s">
        <v>2</v>
      </c>
      <c r="C278" s="80" t="s">
        <v>1114</v>
      </c>
      <c r="D278" s="80" t="s">
        <v>738</v>
      </c>
      <c r="E278" s="80" t="s">
        <v>1449</v>
      </c>
      <c r="F278" s="80" t="s">
        <v>1147</v>
      </c>
      <c r="G278" s="80" t="s">
        <v>1126</v>
      </c>
      <c r="H278" s="115">
        <v>45722</v>
      </c>
      <c r="I278" s="80" t="s">
        <v>1127</v>
      </c>
      <c r="J278" s="80" t="s">
        <v>1128</v>
      </c>
      <c r="K278" s="116">
        <v>5294</v>
      </c>
      <c r="L278" s="81">
        <v>0</v>
      </c>
      <c r="M278" s="82" t="s">
        <v>1129</v>
      </c>
      <c r="N278" s="82" t="s">
        <v>1129</v>
      </c>
    </row>
    <row r="279" spans="1:14" x14ac:dyDescent="0.25">
      <c r="A279" s="80" t="s">
        <v>559</v>
      </c>
      <c r="B279" s="80" t="s">
        <v>3</v>
      </c>
      <c r="C279" s="80" t="s">
        <v>662</v>
      </c>
      <c r="D279" s="80" t="s">
        <v>735</v>
      </c>
      <c r="E279" s="80" t="s">
        <v>1450</v>
      </c>
      <c r="F279" s="80" t="s">
        <v>1125</v>
      </c>
      <c r="G279" s="80" t="s">
        <v>1126</v>
      </c>
      <c r="H279" s="115">
        <v>45726</v>
      </c>
      <c r="I279" s="80" t="s">
        <v>1127</v>
      </c>
      <c r="J279" s="80" t="s">
        <v>1128</v>
      </c>
      <c r="K279" s="116">
        <v>2915</v>
      </c>
      <c r="L279" s="81">
        <v>4058</v>
      </c>
      <c r="M279" s="82" t="s">
        <v>1129</v>
      </c>
      <c r="N279" s="83" t="s">
        <v>1130</v>
      </c>
    </row>
    <row r="280" spans="1:14" x14ac:dyDescent="0.25">
      <c r="A280" s="80" t="s">
        <v>520</v>
      </c>
      <c r="B280" s="80" t="s">
        <v>3</v>
      </c>
      <c r="C280" s="80" t="s">
        <v>662</v>
      </c>
      <c r="D280" s="80" t="s">
        <v>742</v>
      </c>
      <c r="E280" s="80" t="s">
        <v>1451</v>
      </c>
      <c r="F280" s="80" t="s">
        <v>1205</v>
      </c>
      <c r="G280" s="80" t="s">
        <v>1126</v>
      </c>
      <c r="H280" s="115">
        <v>45737</v>
      </c>
      <c r="I280" s="80" t="s">
        <v>1127</v>
      </c>
      <c r="J280" s="80" t="s">
        <v>1136</v>
      </c>
      <c r="K280" s="116">
        <v>302.30769230769232</v>
      </c>
      <c r="L280" s="81">
        <v>1944</v>
      </c>
      <c r="M280" s="82" t="s">
        <v>1129</v>
      </c>
      <c r="N280" s="82" t="s">
        <v>1129</v>
      </c>
    </row>
    <row r="281" spans="1:14" x14ac:dyDescent="0.25">
      <c r="A281" s="80" t="s">
        <v>536</v>
      </c>
      <c r="B281" s="80" t="s">
        <v>1006</v>
      </c>
      <c r="C281" s="80" t="s">
        <v>18</v>
      </c>
      <c r="D281" s="80" t="s">
        <v>754</v>
      </c>
      <c r="E281" s="80" t="s">
        <v>1452</v>
      </c>
      <c r="F281" s="80" t="s">
        <v>1138</v>
      </c>
      <c r="G281" s="80" t="s">
        <v>1126</v>
      </c>
      <c r="H281" s="115">
        <v>45743</v>
      </c>
      <c r="I281" s="80" t="s">
        <v>1127</v>
      </c>
      <c r="J281" s="80" t="s">
        <v>1128</v>
      </c>
      <c r="K281" s="116">
        <v>5821</v>
      </c>
      <c r="L281" s="81">
        <v>3153</v>
      </c>
      <c r="M281" s="82" t="s">
        <v>1129</v>
      </c>
      <c r="N281" s="83" t="s">
        <v>1130</v>
      </c>
    </row>
    <row r="282" spans="1:14" ht="25.5" x14ac:dyDescent="0.25">
      <c r="A282" s="80" t="s">
        <v>532</v>
      </c>
      <c r="B282" s="80" t="s">
        <v>911</v>
      </c>
      <c r="C282" s="80" t="s">
        <v>944</v>
      </c>
      <c r="D282" s="80" t="s">
        <v>756</v>
      </c>
      <c r="E282" s="80" t="s">
        <v>1453</v>
      </c>
      <c r="F282" s="80" t="s">
        <v>1125</v>
      </c>
      <c r="G282" s="80" t="s">
        <v>1126</v>
      </c>
      <c r="H282" s="115">
        <v>45758</v>
      </c>
      <c r="I282" s="80" t="s">
        <v>1127</v>
      </c>
      <c r="J282" s="80" t="s">
        <v>1136</v>
      </c>
      <c r="K282" s="116">
        <v>733.84615384615381</v>
      </c>
      <c r="L282" s="81">
        <v>0</v>
      </c>
      <c r="M282" s="82" t="s">
        <v>1129</v>
      </c>
      <c r="N282" s="82" t="s">
        <v>1129</v>
      </c>
    </row>
    <row r="283" spans="1:14" ht="25.5" x14ac:dyDescent="0.25">
      <c r="A283" s="80" t="s">
        <v>543</v>
      </c>
      <c r="B283" s="80" t="s">
        <v>1007</v>
      </c>
      <c r="C283" s="80" t="s">
        <v>1008</v>
      </c>
      <c r="D283" s="80" t="s">
        <v>1082</v>
      </c>
      <c r="E283" s="80" t="s">
        <v>1454</v>
      </c>
      <c r="F283" s="80" t="s">
        <v>1125</v>
      </c>
      <c r="G283" s="80" t="s">
        <v>1126</v>
      </c>
      <c r="H283" s="115">
        <v>45761</v>
      </c>
      <c r="I283" s="80" t="s">
        <v>1127</v>
      </c>
      <c r="J283" s="80" t="s">
        <v>1136</v>
      </c>
      <c r="K283" s="116">
        <v>0</v>
      </c>
      <c r="L283" s="81">
        <v>0</v>
      </c>
      <c r="M283" s="82" t="s">
        <v>1129</v>
      </c>
      <c r="N283" s="82" t="s">
        <v>1129</v>
      </c>
    </row>
    <row r="284" spans="1:14" x14ac:dyDescent="0.25">
      <c r="A284" s="80" t="s">
        <v>508</v>
      </c>
      <c r="B284" s="80" t="s">
        <v>911</v>
      </c>
      <c r="C284" s="80" t="s">
        <v>944</v>
      </c>
      <c r="D284" s="80" t="s">
        <v>760</v>
      </c>
      <c r="E284" s="80" t="s">
        <v>1455</v>
      </c>
      <c r="F284" s="80" t="s">
        <v>1125</v>
      </c>
      <c r="G284" s="80" t="s">
        <v>1126</v>
      </c>
      <c r="H284" s="115">
        <v>45765</v>
      </c>
      <c r="I284" s="80" t="s">
        <v>1127</v>
      </c>
      <c r="J284" s="80" t="s">
        <v>1128</v>
      </c>
      <c r="K284" s="116">
        <v>3250</v>
      </c>
      <c r="L284" s="81">
        <v>2440</v>
      </c>
      <c r="M284" s="82" t="s">
        <v>1129</v>
      </c>
      <c r="N284" s="82" t="s">
        <v>1129</v>
      </c>
    </row>
    <row r="285" spans="1:14" ht="25.5" x14ac:dyDescent="0.25">
      <c r="A285" s="80" t="s">
        <v>532</v>
      </c>
      <c r="B285" s="80" t="s">
        <v>911</v>
      </c>
      <c r="C285" s="80" t="s">
        <v>944</v>
      </c>
      <c r="D285" s="80" t="s">
        <v>762</v>
      </c>
      <c r="E285" s="80" t="s">
        <v>1456</v>
      </c>
      <c r="F285" s="80" t="s">
        <v>1125</v>
      </c>
      <c r="G285" s="80" t="s">
        <v>1126</v>
      </c>
      <c r="H285" s="115">
        <v>45765</v>
      </c>
      <c r="I285" s="80" t="s">
        <v>1127</v>
      </c>
      <c r="J285" s="80" t="s">
        <v>1136</v>
      </c>
      <c r="K285" s="116">
        <v>1929.2307692307693</v>
      </c>
      <c r="L285" s="81">
        <v>0</v>
      </c>
      <c r="M285" s="82" t="s">
        <v>1129</v>
      </c>
      <c r="N285" s="83" t="s">
        <v>1130</v>
      </c>
    </row>
    <row r="286" spans="1:14" ht="25.5" x14ac:dyDescent="0.25">
      <c r="A286" s="80" t="s">
        <v>541</v>
      </c>
      <c r="B286" s="80" t="s">
        <v>1007</v>
      </c>
      <c r="C286" s="80" t="s">
        <v>1008</v>
      </c>
      <c r="D286" s="80" t="s">
        <v>767</v>
      </c>
      <c r="E286" s="80" t="s">
        <v>1468</v>
      </c>
      <c r="F286" s="80" t="s">
        <v>1125</v>
      </c>
      <c r="G286" s="80" t="s">
        <v>1126</v>
      </c>
      <c r="H286" s="115">
        <v>45775</v>
      </c>
      <c r="I286" s="80" t="s">
        <v>1127</v>
      </c>
      <c r="J286" s="80" t="s">
        <v>1136</v>
      </c>
      <c r="K286" s="116">
        <v>85.384615384615387</v>
      </c>
      <c r="L286" s="81">
        <v>0</v>
      </c>
      <c r="M286" s="82" t="s">
        <v>1129</v>
      </c>
      <c r="N286" s="82" t="s">
        <v>1129</v>
      </c>
    </row>
    <row r="287" spans="1:14" x14ac:dyDescent="0.25">
      <c r="A287" s="80" t="s">
        <v>554</v>
      </c>
      <c r="B287" s="80" t="s">
        <v>911</v>
      </c>
      <c r="C287" s="80" t="s">
        <v>944</v>
      </c>
      <c r="D287" s="80" t="s">
        <v>764</v>
      </c>
      <c r="E287" s="80" t="s">
        <v>1469</v>
      </c>
      <c r="F287" s="80" t="s">
        <v>1125</v>
      </c>
      <c r="G287" s="80" t="s">
        <v>1126</v>
      </c>
      <c r="H287" s="115">
        <v>45775</v>
      </c>
      <c r="I287" s="80" t="s">
        <v>1127</v>
      </c>
      <c r="J287" s="80" t="s">
        <v>1136</v>
      </c>
      <c r="K287" s="116">
        <v>1380</v>
      </c>
      <c r="L287" s="81">
        <v>2364</v>
      </c>
      <c r="M287" s="82" t="s">
        <v>1129</v>
      </c>
      <c r="N287" s="83" t="s">
        <v>1130</v>
      </c>
    </row>
    <row r="288" spans="1:14" x14ac:dyDescent="0.25">
      <c r="A288" s="80" t="s">
        <v>539</v>
      </c>
      <c r="B288" s="80" t="s">
        <v>1007</v>
      </c>
      <c r="C288" s="80" t="s">
        <v>1008</v>
      </c>
      <c r="D288" s="80" t="s">
        <v>765</v>
      </c>
      <c r="E288" s="80" t="s">
        <v>1470</v>
      </c>
      <c r="F288" s="80" t="s">
        <v>1125</v>
      </c>
      <c r="G288" s="80" t="s">
        <v>1126</v>
      </c>
      <c r="H288" s="115">
        <v>45777</v>
      </c>
      <c r="I288" s="80" t="s">
        <v>1127</v>
      </c>
      <c r="J288" s="80" t="s">
        <v>1128</v>
      </c>
      <c r="K288" s="116">
        <v>3767</v>
      </c>
      <c r="L288" s="81">
        <v>3016</v>
      </c>
      <c r="M288" s="82" t="s">
        <v>1129</v>
      </c>
      <c r="N288" s="82" t="s">
        <v>1129</v>
      </c>
    </row>
    <row r="289" spans="1:14" x14ac:dyDescent="0.25">
      <c r="A289" s="80" t="s">
        <v>523</v>
      </c>
      <c r="B289" s="80" t="s">
        <v>3</v>
      </c>
      <c r="C289" s="80" t="s">
        <v>662</v>
      </c>
      <c r="D289" s="80" t="s">
        <v>825</v>
      </c>
      <c r="E289" s="80" t="s">
        <v>1257</v>
      </c>
      <c r="F289" s="80" t="s">
        <v>1258</v>
      </c>
      <c r="G289" s="80" t="s">
        <v>1126</v>
      </c>
      <c r="H289" s="115">
        <v>45847</v>
      </c>
      <c r="I289" s="80" t="s">
        <v>1127</v>
      </c>
      <c r="J289" s="80" t="s">
        <v>1136</v>
      </c>
      <c r="K289" s="116">
        <v>94.615384615384613</v>
      </c>
      <c r="L289" s="81">
        <v>0</v>
      </c>
      <c r="M289" s="82" t="s">
        <v>1129</v>
      </c>
      <c r="N289" s="83" t="s">
        <v>1130</v>
      </c>
    </row>
    <row r="290" spans="1:14" ht="25.5" x14ac:dyDescent="0.25">
      <c r="A290" s="80" t="s">
        <v>569</v>
      </c>
      <c r="B290" s="80" t="s">
        <v>4</v>
      </c>
      <c r="C290" s="80" t="s">
        <v>1911</v>
      </c>
      <c r="D290" s="80" t="s">
        <v>824</v>
      </c>
      <c r="E290" s="80" t="s">
        <v>1512</v>
      </c>
      <c r="F290" s="80" t="s">
        <v>1138</v>
      </c>
      <c r="G290" s="80" t="s">
        <v>1126</v>
      </c>
      <c r="H290" s="115">
        <v>46120</v>
      </c>
      <c r="I290" s="80" t="s">
        <v>1127</v>
      </c>
      <c r="J290" s="80" t="s">
        <v>1136</v>
      </c>
      <c r="K290" s="116">
        <v>0</v>
      </c>
      <c r="L290" s="81">
        <v>0</v>
      </c>
      <c r="M290" s="82" t="s">
        <v>1129</v>
      </c>
      <c r="N290" s="82" t="s">
        <v>1129</v>
      </c>
    </row>
    <row r="291" spans="1:14" x14ac:dyDescent="0.25">
      <c r="A291" s="80" t="s">
        <v>558</v>
      </c>
      <c r="B291" s="80" t="s">
        <v>3</v>
      </c>
      <c r="C291" s="80" t="s">
        <v>662</v>
      </c>
      <c r="D291" s="80" t="s">
        <v>823</v>
      </c>
      <c r="E291" s="80" t="s">
        <v>1259</v>
      </c>
      <c r="F291" s="80" t="s">
        <v>1125</v>
      </c>
      <c r="G291" s="80" t="s">
        <v>1126</v>
      </c>
      <c r="H291" s="115">
        <v>45848</v>
      </c>
      <c r="I291" s="80" t="s">
        <v>1127</v>
      </c>
      <c r="J291" s="80" t="s">
        <v>1128</v>
      </c>
      <c r="K291" s="116">
        <v>3684</v>
      </c>
      <c r="L291" s="81">
        <v>3468</v>
      </c>
      <c r="M291" s="82" t="s">
        <v>1129</v>
      </c>
      <c r="N291" s="82" t="s">
        <v>1129</v>
      </c>
    </row>
    <row r="292" spans="1:14" x14ac:dyDescent="0.25">
      <c r="A292" s="80" t="s">
        <v>510</v>
      </c>
      <c r="B292" s="80" t="s">
        <v>1006</v>
      </c>
      <c r="C292" s="80" t="s">
        <v>18</v>
      </c>
      <c r="D292" s="80" t="s">
        <v>830</v>
      </c>
      <c r="E292" s="80" t="s">
        <v>1260</v>
      </c>
      <c r="F292" s="80" t="s">
        <v>1138</v>
      </c>
      <c r="G292" s="80" t="s">
        <v>1126</v>
      </c>
      <c r="H292" s="115">
        <v>45852</v>
      </c>
      <c r="I292" s="80" t="s">
        <v>1127</v>
      </c>
      <c r="J292" s="80" t="s">
        <v>1136</v>
      </c>
      <c r="K292" s="116">
        <v>1453.8461538461538</v>
      </c>
      <c r="L292" s="81">
        <v>0</v>
      </c>
      <c r="M292" s="82" t="s">
        <v>1129</v>
      </c>
      <c r="N292" s="83" t="s">
        <v>1130</v>
      </c>
    </row>
    <row r="293" spans="1:14" x14ac:dyDescent="0.25">
      <c r="A293" s="80" t="s">
        <v>534</v>
      </c>
      <c r="B293" s="80" t="s">
        <v>911</v>
      </c>
      <c r="C293" s="80" t="s">
        <v>944</v>
      </c>
      <c r="D293" s="80" t="s">
        <v>836</v>
      </c>
      <c r="E293" s="80" t="s">
        <v>1261</v>
      </c>
      <c r="F293" s="80" t="s">
        <v>1125</v>
      </c>
      <c r="G293" s="80" t="s">
        <v>1126</v>
      </c>
      <c r="H293" s="115">
        <v>45856</v>
      </c>
      <c r="I293" s="80" t="s">
        <v>1127</v>
      </c>
      <c r="J293" s="80" t="s">
        <v>1136</v>
      </c>
      <c r="K293" s="116">
        <v>498.46153846153851</v>
      </c>
      <c r="L293" s="81">
        <v>0</v>
      </c>
      <c r="M293" s="82" t="s">
        <v>1129</v>
      </c>
      <c r="N293" s="83" t="s">
        <v>1130</v>
      </c>
    </row>
    <row r="294" spans="1:14" x14ac:dyDescent="0.25">
      <c r="A294" s="80" t="s">
        <v>556</v>
      </c>
      <c r="B294" s="80" t="s">
        <v>911</v>
      </c>
      <c r="C294" s="80" t="s">
        <v>944</v>
      </c>
      <c r="D294" s="80" t="s">
        <v>838</v>
      </c>
      <c r="E294" s="80" t="s">
        <v>1262</v>
      </c>
      <c r="F294" s="80" t="s">
        <v>1125</v>
      </c>
      <c r="G294" s="80" t="s">
        <v>1126</v>
      </c>
      <c r="H294" s="115">
        <v>45859</v>
      </c>
      <c r="I294" s="80" t="s">
        <v>1127</v>
      </c>
      <c r="J294" s="80" t="s">
        <v>1136</v>
      </c>
      <c r="K294" s="116">
        <v>960</v>
      </c>
      <c r="L294" s="81">
        <v>0</v>
      </c>
      <c r="M294" s="82" t="s">
        <v>1129</v>
      </c>
      <c r="N294" s="83" t="s">
        <v>1130</v>
      </c>
    </row>
    <row r="295" spans="1:14" x14ac:dyDescent="0.25">
      <c r="A295" s="80" t="s">
        <v>523</v>
      </c>
      <c r="B295" s="80" t="s">
        <v>3</v>
      </c>
      <c r="C295" s="80" t="s">
        <v>662</v>
      </c>
      <c r="D295" s="80" t="s">
        <v>841</v>
      </c>
      <c r="E295" s="80" t="s">
        <v>1263</v>
      </c>
      <c r="F295" s="80" t="s">
        <v>1147</v>
      </c>
      <c r="G295" s="80" t="s">
        <v>1126</v>
      </c>
      <c r="H295" s="115">
        <v>45869</v>
      </c>
      <c r="I295" s="80" t="s">
        <v>1127</v>
      </c>
      <c r="J295" s="80" t="s">
        <v>1128</v>
      </c>
      <c r="K295" s="116">
        <v>4201</v>
      </c>
      <c r="L295" s="81">
        <v>0</v>
      </c>
      <c r="M295" s="82" t="s">
        <v>1129</v>
      </c>
      <c r="N295" s="82" t="s">
        <v>1129</v>
      </c>
    </row>
    <row r="296" spans="1:14" ht="25.5" x14ac:dyDescent="0.25">
      <c r="A296" s="80" t="s">
        <v>563</v>
      </c>
      <c r="B296" s="80" t="s">
        <v>2</v>
      </c>
      <c r="C296" s="80" t="s">
        <v>1114</v>
      </c>
      <c r="D296" s="80" t="s">
        <v>844</v>
      </c>
      <c r="E296" s="80" t="s">
        <v>1264</v>
      </c>
      <c r="F296" s="80" t="s">
        <v>1125</v>
      </c>
      <c r="G296" s="80" t="s">
        <v>1126</v>
      </c>
      <c r="H296" s="115">
        <v>45869</v>
      </c>
      <c r="I296" s="80" t="s">
        <v>1127</v>
      </c>
      <c r="J296" s="80" t="s">
        <v>1136</v>
      </c>
      <c r="K296" s="116">
        <v>212.30769230769229</v>
      </c>
      <c r="L296" s="81">
        <v>0</v>
      </c>
      <c r="M296" s="82" t="s">
        <v>1129</v>
      </c>
      <c r="N296" s="82" t="s">
        <v>1129</v>
      </c>
    </row>
    <row r="297" spans="1:14" x14ac:dyDescent="0.25">
      <c r="A297" s="80" t="s">
        <v>533</v>
      </c>
      <c r="B297" s="80" t="s">
        <v>911</v>
      </c>
      <c r="C297" s="80" t="s">
        <v>944</v>
      </c>
      <c r="D297" s="80" t="s">
        <v>849</v>
      </c>
      <c r="E297" s="80" t="s">
        <v>1265</v>
      </c>
      <c r="F297" s="80" t="s">
        <v>1125</v>
      </c>
      <c r="G297" s="80" t="s">
        <v>1126</v>
      </c>
      <c r="H297" s="115">
        <v>45873</v>
      </c>
      <c r="I297" s="80" t="s">
        <v>1127</v>
      </c>
      <c r="J297" s="80" t="s">
        <v>1136</v>
      </c>
      <c r="K297" s="116">
        <v>1841.5384615384617</v>
      </c>
      <c r="L297" s="81">
        <v>0</v>
      </c>
      <c r="M297" s="82" t="s">
        <v>1129</v>
      </c>
      <c r="N297" s="82" t="s">
        <v>1129</v>
      </c>
    </row>
    <row r="298" spans="1:14" x14ac:dyDescent="0.25">
      <c r="A298" s="80" t="s">
        <v>508</v>
      </c>
      <c r="B298" s="80" t="s">
        <v>911</v>
      </c>
      <c r="C298" s="80" t="s">
        <v>944</v>
      </c>
      <c r="D298" s="80" t="s">
        <v>847</v>
      </c>
      <c r="E298" s="80" t="s">
        <v>1266</v>
      </c>
      <c r="F298" s="80" t="s">
        <v>1125</v>
      </c>
      <c r="G298" s="80" t="s">
        <v>1126</v>
      </c>
      <c r="H298" s="115">
        <v>45873</v>
      </c>
      <c r="I298" s="80" t="s">
        <v>1127</v>
      </c>
      <c r="J298" s="80" t="s">
        <v>1136</v>
      </c>
      <c r="K298" s="116">
        <v>1620</v>
      </c>
      <c r="L298" s="81">
        <v>2847</v>
      </c>
      <c r="M298" s="82" t="s">
        <v>1129</v>
      </c>
      <c r="N298" s="82" t="s">
        <v>1129</v>
      </c>
    </row>
    <row r="299" spans="1:14" x14ac:dyDescent="0.25">
      <c r="A299" s="80" t="s">
        <v>647</v>
      </c>
      <c r="B299" s="80" t="s">
        <v>3</v>
      </c>
      <c r="C299" s="80" t="s">
        <v>662</v>
      </c>
      <c r="D299" s="80" t="s">
        <v>845</v>
      </c>
      <c r="E299" s="80" t="s">
        <v>1267</v>
      </c>
      <c r="F299" s="80" t="s">
        <v>1152</v>
      </c>
      <c r="G299" s="80" t="s">
        <v>1126</v>
      </c>
      <c r="H299" s="115">
        <v>45875</v>
      </c>
      <c r="I299" s="80" t="s">
        <v>1127</v>
      </c>
      <c r="J299" s="80" t="s">
        <v>1136</v>
      </c>
      <c r="K299" s="116">
        <v>1640.7692307692307</v>
      </c>
      <c r="L299" s="81">
        <v>0</v>
      </c>
      <c r="M299" s="82" t="s">
        <v>1129</v>
      </c>
      <c r="N299" s="82" t="s">
        <v>1129</v>
      </c>
    </row>
    <row r="300" spans="1:14" ht="25.5" x14ac:dyDescent="0.25">
      <c r="A300" s="80" t="s">
        <v>516</v>
      </c>
      <c r="B300" s="80" t="s">
        <v>4</v>
      </c>
      <c r="C300" s="80" t="s">
        <v>1911</v>
      </c>
      <c r="D300" s="80" t="s">
        <v>852</v>
      </c>
      <c r="E300" s="80" t="s">
        <v>1268</v>
      </c>
      <c r="F300" s="80" t="s">
        <v>1138</v>
      </c>
      <c r="G300" s="80" t="s">
        <v>1126</v>
      </c>
      <c r="H300" s="115">
        <v>45875</v>
      </c>
      <c r="I300" s="80" t="s">
        <v>1127</v>
      </c>
      <c r="J300" s="80" t="s">
        <v>1136</v>
      </c>
      <c r="K300" s="116">
        <v>634.61538461538464</v>
      </c>
      <c r="L300" s="81">
        <v>2736</v>
      </c>
      <c r="M300" s="82" t="s">
        <v>1129</v>
      </c>
      <c r="N300" s="82" t="s">
        <v>1129</v>
      </c>
    </row>
    <row r="301" spans="1:14" x14ac:dyDescent="0.25">
      <c r="A301" s="80" t="s">
        <v>536</v>
      </c>
      <c r="B301" s="80" t="s">
        <v>1006</v>
      </c>
      <c r="C301" s="80" t="s">
        <v>18</v>
      </c>
      <c r="D301" s="80" t="s">
        <v>855</v>
      </c>
      <c r="E301" s="80" t="s">
        <v>1269</v>
      </c>
      <c r="F301" s="80" t="s">
        <v>1125</v>
      </c>
      <c r="G301" s="80" t="s">
        <v>1126</v>
      </c>
      <c r="H301" s="115">
        <v>45887</v>
      </c>
      <c r="I301" s="80" t="s">
        <v>1127</v>
      </c>
      <c r="J301" s="80" t="s">
        <v>1128</v>
      </c>
      <c r="K301" s="116">
        <v>2430</v>
      </c>
      <c r="L301" s="81">
        <v>2782</v>
      </c>
      <c r="M301" s="82" t="s">
        <v>1129</v>
      </c>
      <c r="N301" s="82" t="s">
        <v>1129</v>
      </c>
    </row>
    <row r="302" spans="1:14" x14ac:dyDescent="0.25">
      <c r="A302" s="80" t="s">
        <v>507</v>
      </c>
      <c r="B302" s="80" t="s">
        <v>1057</v>
      </c>
      <c r="C302" s="80" t="s">
        <v>1058</v>
      </c>
      <c r="D302" s="80" t="s">
        <v>859</v>
      </c>
      <c r="E302" s="80" t="s">
        <v>1270</v>
      </c>
      <c r="F302" s="80" t="s">
        <v>1125</v>
      </c>
      <c r="G302" s="80" t="s">
        <v>1126</v>
      </c>
      <c r="H302" s="115">
        <v>45891</v>
      </c>
      <c r="I302" s="80" t="s">
        <v>1127</v>
      </c>
      <c r="J302" s="80" t="s">
        <v>1128</v>
      </c>
      <c r="K302" s="116">
        <v>3007</v>
      </c>
      <c r="L302" s="81">
        <v>3092</v>
      </c>
      <c r="M302" s="82" t="s">
        <v>1129</v>
      </c>
      <c r="N302" s="83" t="s">
        <v>1130</v>
      </c>
    </row>
    <row r="303" spans="1:14" x14ac:dyDescent="0.25">
      <c r="A303" s="80" t="s">
        <v>556</v>
      </c>
      <c r="B303" s="80" t="s">
        <v>911</v>
      </c>
      <c r="C303" s="80" t="s">
        <v>944</v>
      </c>
      <c r="D303" s="80" t="s">
        <v>858</v>
      </c>
      <c r="E303" s="80" t="s">
        <v>1271</v>
      </c>
      <c r="F303" s="80" t="s">
        <v>1125</v>
      </c>
      <c r="G303" s="80" t="s">
        <v>1126</v>
      </c>
      <c r="H303" s="115">
        <v>45891</v>
      </c>
      <c r="I303" s="80" t="s">
        <v>1127</v>
      </c>
      <c r="J303" s="80" t="s">
        <v>1128</v>
      </c>
      <c r="K303" s="116">
        <v>2343</v>
      </c>
      <c r="L303" s="81">
        <v>2368</v>
      </c>
      <c r="M303" s="82" t="s">
        <v>1129</v>
      </c>
      <c r="N303" s="83" t="s">
        <v>1130</v>
      </c>
    </row>
    <row r="304" spans="1:14" x14ac:dyDescent="0.25">
      <c r="A304" s="80" t="s">
        <v>556</v>
      </c>
      <c r="B304" s="80" t="s">
        <v>911</v>
      </c>
      <c r="C304" s="80" t="s">
        <v>944</v>
      </c>
      <c r="D304" s="80" t="s">
        <v>862</v>
      </c>
      <c r="E304" s="80" t="s">
        <v>1272</v>
      </c>
      <c r="F304" s="80" t="s">
        <v>1125</v>
      </c>
      <c r="G304" s="80" t="s">
        <v>1126</v>
      </c>
      <c r="H304" s="115">
        <v>45897</v>
      </c>
      <c r="I304" s="80" t="s">
        <v>1127</v>
      </c>
      <c r="J304" s="80" t="s">
        <v>1128</v>
      </c>
      <c r="K304" s="116">
        <v>2030</v>
      </c>
      <c r="L304" s="81">
        <v>3338</v>
      </c>
      <c r="M304" s="82" t="s">
        <v>1129</v>
      </c>
      <c r="N304" s="83" t="s">
        <v>1130</v>
      </c>
    </row>
    <row r="305" spans="1:14" ht="25.5" x14ac:dyDescent="0.25">
      <c r="A305" s="80" t="s">
        <v>525</v>
      </c>
      <c r="B305" s="80" t="s">
        <v>4</v>
      </c>
      <c r="C305" s="80" t="s">
        <v>1911</v>
      </c>
      <c r="D305" s="80" t="s">
        <v>1108</v>
      </c>
      <c r="E305" s="80" t="s">
        <v>1273</v>
      </c>
      <c r="F305" s="80" t="s">
        <v>1205</v>
      </c>
      <c r="G305" s="80" t="s">
        <v>1126</v>
      </c>
      <c r="H305" s="115">
        <v>45896</v>
      </c>
      <c r="I305" s="80" t="s">
        <v>1127</v>
      </c>
      <c r="J305" s="80" t="s">
        <v>1128</v>
      </c>
      <c r="K305" s="116">
        <v>1979</v>
      </c>
      <c r="L305" s="81">
        <v>1986</v>
      </c>
      <c r="M305" s="82" t="s">
        <v>1129</v>
      </c>
      <c r="N305" s="83" t="s">
        <v>1130</v>
      </c>
    </row>
    <row r="306" spans="1:14" x14ac:dyDescent="0.25">
      <c r="A306" s="80" t="s">
        <v>544</v>
      </c>
      <c r="B306" s="80" t="s">
        <v>1006</v>
      </c>
      <c r="C306" s="80" t="s">
        <v>18</v>
      </c>
      <c r="D306" s="80" t="s">
        <v>869</v>
      </c>
      <c r="E306" s="80" t="s">
        <v>1274</v>
      </c>
      <c r="F306" s="80" t="s">
        <v>1125</v>
      </c>
      <c r="G306" s="80" t="s">
        <v>1126</v>
      </c>
      <c r="H306" s="115">
        <v>45903</v>
      </c>
      <c r="I306" s="80" t="s">
        <v>1127</v>
      </c>
      <c r="J306" s="80" t="s">
        <v>1136</v>
      </c>
      <c r="K306" s="116">
        <v>1156.1538461538462</v>
      </c>
      <c r="L306" s="81">
        <v>1643</v>
      </c>
      <c r="M306" s="82" t="s">
        <v>1129</v>
      </c>
      <c r="N306" s="82" t="s">
        <v>1129</v>
      </c>
    </row>
    <row r="307" spans="1:14" x14ac:dyDescent="0.25">
      <c r="A307" s="80" t="s">
        <v>513</v>
      </c>
      <c r="B307" s="80" t="s">
        <v>1057</v>
      </c>
      <c r="C307" s="80" t="s">
        <v>1058</v>
      </c>
      <c r="D307" s="80" t="s">
        <v>1275</v>
      </c>
      <c r="E307" s="80" t="s">
        <v>1276</v>
      </c>
      <c r="F307" s="80" t="s">
        <v>1147</v>
      </c>
      <c r="G307" s="80" t="s">
        <v>1126</v>
      </c>
      <c r="H307" s="115">
        <v>45915</v>
      </c>
      <c r="I307" s="80" t="s">
        <v>1127</v>
      </c>
      <c r="J307" s="80" t="s">
        <v>1136</v>
      </c>
      <c r="K307" s="116">
        <v>0</v>
      </c>
      <c r="L307" s="81">
        <v>0</v>
      </c>
      <c r="M307" s="82" t="s">
        <v>1129</v>
      </c>
      <c r="N307" s="82" t="s">
        <v>1129</v>
      </c>
    </row>
    <row r="308" spans="1:14" x14ac:dyDescent="0.25">
      <c r="A308" s="80" t="s">
        <v>560</v>
      </c>
      <c r="B308" s="80" t="s">
        <v>1007</v>
      </c>
      <c r="C308" s="80" t="s">
        <v>1008</v>
      </c>
      <c r="D308" s="80" t="s">
        <v>867</v>
      </c>
      <c r="E308" s="80" t="s">
        <v>1489</v>
      </c>
      <c r="F308" s="80" t="s">
        <v>1125</v>
      </c>
      <c r="G308" s="80" t="s">
        <v>1126</v>
      </c>
      <c r="H308" s="115">
        <v>46081</v>
      </c>
      <c r="I308" s="80" t="s">
        <v>1127</v>
      </c>
      <c r="J308" s="80" t="s">
        <v>1136</v>
      </c>
      <c r="K308" s="116">
        <v>1592.3076923076924</v>
      </c>
      <c r="L308" s="81">
        <v>0</v>
      </c>
      <c r="M308" s="82" t="s">
        <v>1129</v>
      </c>
      <c r="N308" s="83" t="s">
        <v>1130</v>
      </c>
    </row>
    <row r="309" spans="1:14" ht="25.5" x14ac:dyDescent="0.25">
      <c r="A309" s="80" t="s">
        <v>531</v>
      </c>
      <c r="B309" s="80" t="s">
        <v>4</v>
      </c>
      <c r="C309" s="80" t="s">
        <v>1911</v>
      </c>
      <c r="D309" s="80" t="s">
        <v>879</v>
      </c>
      <c r="E309" s="80" t="s">
        <v>1490</v>
      </c>
      <c r="F309" s="80" t="s">
        <v>1138</v>
      </c>
      <c r="G309" s="80" t="s">
        <v>1126</v>
      </c>
      <c r="H309" s="115">
        <v>45904</v>
      </c>
      <c r="I309" s="80" t="s">
        <v>1127</v>
      </c>
      <c r="J309" s="80" t="s">
        <v>1136</v>
      </c>
      <c r="K309" s="116">
        <v>76.153846153846146</v>
      </c>
      <c r="L309" s="81">
        <v>0</v>
      </c>
      <c r="M309" s="82" t="s">
        <v>1129</v>
      </c>
      <c r="N309" s="83" t="s">
        <v>1130</v>
      </c>
    </row>
    <row r="310" spans="1:14" x14ac:dyDescent="0.25">
      <c r="A310" s="80" t="s">
        <v>647</v>
      </c>
      <c r="B310" s="80" t="s">
        <v>3</v>
      </c>
      <c r="C310" s="80" t="s">
        <v>662</v>
      </c>
      <c r="D310" s="80" t="s">
        <v>885</v>
      </c>
      <c r="E310" s="80" t="s">
        <v>1491</v>
      </c>
      <c r="F310" s="80" t="s">
        <v>1147</v>
      </c>
      <c r="G310" s="80" t="s">
        <v>1126</v>
      </c>
      <c r="H310" s="115">
        <v>45905</v>
      </c>
      <c r="I310" s="80" t="s">
        <v>1127</v>
      </c>
      <c r="J310" s="80" t="s">
        <v>1136</v>
      </c>
      <c r="K310" s="116">
        <v>207.69230769230771</v>
      </c>
      <c r="L310" s="81">
        <v>0</v>
      </c>
      <c r="M310" s="82" t="s">
        <v>1129</v>
      </c>
      <c r="N310" s="82" t="s">
        <v>1129</v>
      </c>
    </row>
    <row r="311" spans="1:14" x14ac:dyDescent="0.25">
      <c r="A311" s="80" t="s">
        <v>538</v>
      </c>
      <c r="B311" s="80" t="s">
        <v>1007</v>
      </c>
      <c r="C311" s="80" t="s">
        <v>1008</v>
      </c>
      <c r="D311" s="80" t="s">
        <v>905</v>
      </c>
      <c r="E311" s="80" t="s">
        <v>1280</v>
      </c>
      <c r="F311" s="80" t="s">
        <v>1138</v>
      </c>
      <c r="G311" s="80" t="s">
        <v>1126</v>
      </c>
      <c r="H311" s="115">
        <v>45938</v>
      </c>
      <c r="I311" s="80" t="s">
        <v>1127</v>
      </c>
      <c r="J311" s="80" t="s">
        <v>1128</v>
      </c>
      <c r="K311" s="116">
        <v>3573</v>
      </c>
      <c r="L311" s="81">
        <v>4148</v>
      </c>
      <c r="M311" s="82" t="s">
        <v>1129</v>
      </c>
      <c r="N311" s="83" t="s">
        <v>1130</v>
      </c>
    </row>
    <row r="312" spans="1:14" x14ac:dyDescent="0.25">
      <c r="A312" s="80" t="s">
        <v>551</v>
      </c>
      <c r="B312" s="80" t="s">
        <v>1007</v>
      </c>
      <c r="C312" s="80" t="s">
        <v>1008</v>
      </c>
      <c r="D312" s="80" t="s">
        <v>898</v>
      </c>
      <c r="E312" s="80" t="s">
        <v>1281</v>
      </c>
      <c r="F312" s="80" t="s">
        <v>1125</v>
      </c>
      <c r="G312" s="80" t="s">
        <v>1126</v>
      </c>
      <c r="H312" s="115">
        <v>45939</v>
      </c>
      <c r="I312" s="80" t="s">
        <v>1127</v>
      </c>
      <c r="J312" s="80" t="s">
        <v>1136</v>
      </c>
      <c r="K312" s="116">
        <v>1193.0769230769231</v>
      </c>
      <c r="L312" s="81">
        <v>0</v>
      </c>
      <c r="M312" s="82" t="s">
        <v>1129</v>
      </c>
      <c r="N312" s="82" t="s">
        <v>1129</v>
      </c>
    </row>
    <row r="313" spans="1:14" x14ac:dyDescent="0.25">
      <c r="A313" s="80" t="s">
        <v>554</v>
      </c>
      <c r="B313" s="80" t="s">
        <v>911</v>
      </c>
      <c r="C313" s="80" t="s">
        <v>944</v>
      </c>
      <c r="D313" s="80" t="s">
        <v>903</v>
      </c>
      <c r="E313" s="80" t="s">
        <v>1282</v>
      </c>
      <c r="F313" s="80" t="s">
        <v>1125</v>
      </c>
      <c r="G313" s="80" t="s">
        <v>1126</v>
      </c>
      <c r="H313" s="115">
        <v>45945</v>
      </c>
      <c r="I313" s="80" t="s">
        <v>1127</v>
      </c>
      <c r="J313" s="80" t="s">
        <v>1128</v>
      </c>
      <c r="K313" s="116">
        <v>3500</v>
      </c>
      <c r="L313" s="81">
        <v>2821</v>
      </c>
      <c r="M313" s="82" t="s">
        <v>1129</v>
      </c>
      <c r="N313" s="83" t="s">
        <v>1130</v>
      </c>
    </row>
    <row r="314" spans="1:14" x14ac:dyDescent="0.25">
      <c r="A314" s="80" t="s">
        <v>560</v>
      </c>
      <c r="B314" s="80" t="s">
        <v>1007</v>
      </c>
      <c r="C314" s="80" t="s">
        <v>1008</v>
      </c>
      <c r="D314" s="80" t="s">
        <v>906</v>
      </c>
      <c r="E314" s="80" t="s">
        <v>1283</v>
      </c>
      <c r="F314" s="80" t="s">
        <v>1125</v>
      </c>
      <c r="G314" s="80" t="s">
        <v>1126</v>
      </c>
      <c r="H314" s="115">
        <v>45945</v>
      </c>
      <c r="I314" s="80" t="s">
        <v>1127</v>
      </c>
      <c r="J314" s="80" t="s">
        <v>1136</v>
      </c>
      <c r="K314" s="116">
        <v>701.53846153846155</v>
      </c>
      <c r="L314" s="81">
        <v>2863</v>
      </c>
      <c r="M314" s="82" t="s">
        <v>1129</v>
      </c>
      <c r="N314" s="82" t="s">
        <v>1129</v>
      </c>
    </row>
    <row r="315" spans="1:14" x14ac:dyDescent="0.25">
      <c r="A315" s="80" t="s">
        <v>551</v>
      </c>
      <c r="B315" s="80" t="s">
        <v>1007</v>
      </c>
      <c r="C315" s="80" t="s">
        <v>1008</v>
      </c>
      <c r="D315" s="80" t="s">
        <v>910</v>
      </c>
      <c r="E315" s="80" t="s">
        <v>1284</v>
      </c>
      <c r="F315" s="80" t="s">
        <v>1205</v>
      </c>
      <c r="G315" s="80" t="s">
        <v>1126</v>
      </c>
      <c r="H315" s="115">
        <v>45946</v>
      </c>
      <c r="I315" s="80" t="s">
        <v>1127</v>
      </c>
      <c r="J315" s="80" t="s">
        <v>1136</v>
      </c>
      <c r="K315" s="116">
        <v>385.38461538461542</v>
      </c>
      <c r="L315" s="81">
        <v>0</v>
      </c>
      <c r="M315" s="82" t="s">
        <v>1129</v>
      </c>
      <c r="N315" s="83" t="s">
        <v>1130</v>
      </c>
    </row>
    <row r="316" spans="1:14" x14ac:dyDescent="0.25">
      <c r="A316" s="80" t="s">
        <v>647</v>
      </c>
      <c r="B316" s="80" t="s">
        <v>3</v>
      </c>
      <c r="C316" s="80" t="s">
        <v>662</v>
      </c>
      <c r="D316" s="80" t="s">
        <v>908</v>
      </c>
      <c r="E316" s="80" t="s">
        <v>1143</v>
      </c>
      <c r="F316" s="80" t="s">
        <v>1125</v>
      </c>
      <c r="G316" s="80" t="s">
        <v>1126</v>
      </c>
      <c r="H316" s="115">
        <v>45947</v>
      </c>
      <c r="I316" s="80" t="s">
        <v>1127</v>
      </c>
      <c r="J316" s="80" t="s">
        <v>1136</v>
      </c>
      <c r="K316" s="116">
        <v>92.307692307692307</v>
      </c>
      <c r="L316" s="81">
        <v>0</v>
      </c>
      <c r="M316" s="82" t="s">
        <v>1129</v>
      </c>
      <c r="N316" s="83" t="s">
        <v>1130</v>
      </c>
    </row>
    <row r="317" spans="1:14" x14ac:dyDescent="0.25">
      <c r="A317" s="80" t="s">
        <v>514</v>
      </c>
      <c r="B317" s="80" t="s">
        <v>771</v>
      </c>
      <c r="C317" s="80" t="s">
        <v>1059</v>
      </c>
      <c r="D317" s="80" t="s">
        <v>907</v>
      </c>
      <c r="E317" s="80" t="s">
        <v>1144</v>
      </c>
      <c r="F317" s="80" t="s">
        <v>1125</v>
      </c>
      <c r="G317" s="80" t="s">
        <v>1126</v>
      </c>
      <c r="H317" s="115">
        <v>45950</v>
      </c>
      <c r="I317" s="80" t="s">
        <v>1127</v>
      </c>
      <c r="J317" s="80" t="s">
        <v>1128</v>
      </c>
      <c r="K317" s="116">
        <v>1885</v>
      </c>
      <c r="L317" s="81">
        <v>0</v>
      </c>
      <c r="M317" s="82" t="s">
        <v>1129</v>
      </c>
      <c r="N317" s="82" t="s">
        <v>1129</v>
      </c>
    </row>
    <row r="318" spans="1:14" x14ac:dyDescent="0.25">
      <c r="A318" s="80" t="s">
        <v>553</v>
      </c>
      <c r="B318" s="80" t="s">
        <v>771</v>
      </c>
      <c r="C318" s="80" t="s">
        <v>1059</v>
      </c>
      <c r="D318" s="80" t="s">
        <v>916</v>
      </c>
      <c r="E318" s="80" t="s">
        <v>1145</v>
      </c>
      <c r="F318" s="80" t="s">
        <v>1125</v>
      </c>
      <c r="G318" s="80" t="s">
        <v>1126</v>
      </c>
      <c r="H318" s="115">
        <v>45952</v>
      </c>
      <c r="I318" s="80" t="s">
        <v>1127</v>
      </c>
      <c r="J318" s="80" t="s">
        <v>1128</v>
      </c>
      <c r="K318" s="116">
        <v>2937</v>
      </c>
      <c r="L318" s="81">
        <v>0</v>
      </c>
      <c r="M318" s="82" t="s">
        <v>1129</v>
      </c>
      <c r="N318" s="83" t="s">
        <v>1130</v>
      </c>
    </row>
    <row r="319" spans="1:14" x14ac:dyDescent="0.25">
      <c r="A319" s="80" t="s">
        <v>523</v>
      </c>
      <c r="B319" s="80" t="s">
        <v>3</v>
      </c>
      <c r="C319" s="80" t="s">
        <v>662</v>
      </c>
      <c r="D319" s="80" t="s">
        <v>922</v>
      </c>
      <c r="E319" s="80" t="s">
        <v>1146</v>
      </c>
      <c r="F319" s="80" t="s">
        <v>1147</v>
      </c>
      <c r="G319" s="80" t="s">
        <v>1126</v>
      </c>
      <c r="H319" s="115">
        <v>45953</v>
      </c>
      <c r="I319" s="80" t="s">
        <v>1127</v>
      </c>
      <c r="J319" s="80" t="s">
        <v>1136</v>
      </c>
      <c r="K319" s="116">
        <v>1700.7692307692307</v>
      </c>
      <c r="L319" s="81">
        <v>2318</v>
      </c>
      <c r="M319" s="82" t="s">
        <v>1129</v>
      </c>
      <c r="N319" s="82" t="s">
        <v>1129</v>
      </c>
    </row>
    <row r="320" spans="1:14" ht="25.5" x14ac:dyDescent="0.25">
      <c r="A320" s="80" t="s">
        <v>526</v>
      </c>
      <c r="B320" s="80" t="s">
        <v>4</v>
      </c>
      <c r="C320" s="80" t="s">
        <v>1911</v>
      </c>
      <c r="D320" s="80" t="s">
        <v>909</v>
      </c>
      <c r="E320" s="80" t="s">
        <v>1154</v>
      </c>
      <c r="F320" s="80" t="s">
        <v>1147</v>
      </c>
      <c r="G320" s="80" t="s">
        <v>1126</v>
      </c>
      <c r="H320" s="115">
        <v>45953</v>
      </c>
      <c r="I320" s="80" t="s">
        <v>1127</v>
      </c>
      <c r="J320" s="80" t="s">
        <v>1136</v>
      </c>
      <c r="K320" s="116">
        <v>237.69230769230771</v>
      </c>
      <c r="L320" s="81">
        <v>0</v>
      </c>
      <c r="M320" s="82" t="s">
        <v>1129</v>
      </c>
      <c r="N320" s="82" t="s">
        <v>1129</v>
      </c>
    </row>
    <row r="321" spans="1:14" x14ac:dyDescent="0.25">
      <c r="A321" s="80" t="s">
        <v>506</v>
      </c>
      <c r="B321" s="80" t="s">
        <v>1006</v>
      </c>
      <c r="C321" s="80" t="s">
        <v>18</v>
      </c>
      <c r="D321" s="80" t="s">
        <v>913</v>
      </c>
      <c r="E321" s="80" t="s">
        <v>1155</v>
      </c>
      <c r="F321" s="80" t="s">
        <v>1147</v>
      </c>
      <c r="G321" s="80" t="s">
        <v>1126</v>
      </c>
      <c r="H321" s="115">
        <v>45954</v>
      </c>
      <c r="I321" s="80" t="s">
        <v>1127</v>
      </c>
      <c r="J321" s="80" t="s">
        <v>1136</v>
      </c>
      <c r="K321" s="116">
        <v>990</v>
      </c>
      <c r="L321" s="81">
        <v>0</v>
      </c>
      <c r="M321" s="82" t="s">
        <v>1129</v>
      </c>
      <c r="N321" s="82" t="s">
        <v>1129</v>
      </c>
    </row>
    <row r="322" spans="1:14" x14ac:dyDescent="0.25">
      <c r="A322" s="80" t="s">
        <v>561</v>
      </c>
      <c r="B322" s="80" t="s">
        <v>1006</v>
      </c>
      <c r="C322" s="80" t="s">
        <v>18</v>
      </c>
      <c r="D322" s="80" t="s">
        <v>917</v>
      </c>
      <c r="E322" s="80" t="s">
        <v>1156</v>
      </c>
      <c r="F322" s="80" t="s">
        <v>1138</v>
      </c>
      <c r="G322" s="80" t="s">
        <v>1126</v>
      </c>
      <c r="H322" s="115">
        <v>45952</v>
      </c>
      <c r="I322" s="80" t="s">
        <v>1127</v>
      </c>
      <c r="J322" s="80" t="s">
        <v>1136</v>
      </c>
      <c r="K322" s="116">
        <v>385.38461538461542</v>
      </c>
      <c r="L322" s="81">
        <v>0</v>
      </c>
      <c r="M322" s="82" t="s">
        <v>1129</v>
      </c>
      <c r="N322" s="83" t="s">
        <v>1130</v>
      </c>
    </row>
    <row r="323" spans="1:14" ht="25.5" x14ac:dyDescent="0.25">
      <c r="A323" s="80" t="s">
        <v>521</v>
      </c>
      <c r="B323" s="80" t="s">
        <v>2</v>
      </c>
      <c r="C323" s="80" t="s">
        <v>1114</v>
      </c>
      <c r="D323" s="80" t="s">
        <v>919</v>
      </c>
      <c r="E323" s="80" t="s">
        <v>1157</v>
      </c>
      <c r="F323" s="80" t="s">
        <v>1138</v>
      </c>
      <c r="G323" s="80" t="s">
        <v>1126</v>
      </c>
      <c r="H323" s="115">
        <v>45957</v>
      </c>
      <c r="I323" s="80" t="s">
        <v>1127</v>
      </c>
      <c r="J323" s="80" t="s">
        <v>1136</v>
      </c>
      <c r="K323" s="116">
        <v>73.846153846153854</v>
      </c>
      <c r="L323" s="81">
        <v>0</v>
      </c>
      <c r="M323" s="82" t="s">
        <v>1129</v>
      </c>
      <c r="N323" s="83" t="s">
        <v>1130</v>
      </c>
    </row>
    <row r="324" spans="1:14" ht="25.5" x14ac:dyDescent="0.25">
      <c r="A324" s="80" t="s">
        <v>519</v>
      </c>
      <c r="B324" s="80" t="s">
        <v>2</v>
      </c>
      <c r="C324" s="80" t="s">
        <v>1114</v>
      </c>
      <c r="D324" s="80" t="s">
        <v>1102</v>
      </c>
      <c r="E324" s="80" t="s">
        <v>1158</v>
      </c>
      <c r="F324" s="80" t="s">
        <v>1125</v>
      </c>
      <c r="G324" s="80" t="s">
        <v>1126</v>
      </c>
      <c r="H324" s="115">
        <v>45957</v>
      </c>
      <c r="I324" s="80" t="s">
        <v>1127</v>
      </c>
      <c r="J324" s="80" t="s">
        <v>1128</v>
      </c>
      <c r="K324" s="116">
        <v>3063</v>
      </c>
      <c r="L324" s="81">
        <v>2452</v>
      </c>
      <c r="M324" s="82" t="s">
        <v>1129</v>
      </c>
      <c r="N324" s="82" t="s">
        <v>1129</v>
      </c>
    </row>
    <row r="325" spans="1:14" x14ac:dyDescent="0.25">
      <c r="A325" s="80" t="s">
        <v>529</v>
      </c>
      <c r="B325" s="80" t="s">
        <v>771</v>
      </c>
      <c r="C325" s="80" t="s">
        <v>1059</v>
      </c>
      <c r="D325" s="80" t="s">
        <v>927</v>
      </c>
      <c r="E325" s="80" t="s">
        <v>1159</v>
      </c>
      <c r="F325" s="80" t="s">
        <v>1138</v>
      </c>
      <c r="G325" s="80" t="s">
        <v>1126</v>
      </c>
      <c r="H325" s="115">
        <v>45959</v>
      </c>
      <c r="I325" s="80" t="s">
        <v>1127</v>
      </c>
      <c r="J325" s="80" t="s">
        <v>1136</v>
      </c>
      <c r="K325" s="116">
        <v>1624.6153846153845</v>
      </c>
      <c r="L325" s="81">
        <v>2504</v>
      </c>
      <c r="M325" s="82" t="s">
        <v>1129</v>
      </c>
      <c r="N325" s="82" t="s">
        <v>1129</v>
      </c>
    </row>
    <row r="326" spans="1:14" x14ac:dyDescent="0.25">
      <c r="A326" s="80" t="s">
        <v>1160</v>
      </c>
      <c r="B326" s="80" t="s">
        <v>1161</v>
      </c>
      <c r="C326" s="80" t="s">
        <v>1162</v>
      </c>
      <c r="D326" s="80" t="s">
        <v>914</v>
      </c>
      <c r="E326" s="80" t="s">
        <v>1163</v>
      </c>
      <c r="F326" s="80" t="s">
        <v>1164</v>
      </c>
      <c r="G326" s="80" t="s">
        <v>1126</v>
      </c>
      <c r="H326" s="115">
        <v>45959</v>
      </c>
      <c r="I326" s="80" t="s">
        <v>1127</v>
      </c>
      <c r="J326" s="80" t="s">
        <v>1136</v>
      </c>
      <c r="K326" s="116">
        <v>1209.2307692307693</v>
      </c>
      <c r="L326" s="81">
        <v>0</v>
      </c>
      <c r="M326" s="82" t="s">
        <v>1129</v>
      </c>
      <c r="N326" s="82" t="s">
        <v>1129</v>
      </c>
    </row>
    <row r="327" spans="1:14" x14ac:dyDescent="0.25">
      <c r="A327" s="80" t="s">
        <v>511</v>
      </c>
      <c r="B327" s="80" t="s">
        <v>1007</v>
      </c>
      <c r="C327" s="80" t="s">
        <v>1008</v>
      </c>
      <c r="D327" s="80" t="s">
        <v>920</v>
      </c>
      <c r="E327" s="80" t="s">
        <v>1165</v>
      </c>
      <c r="F327" s="80" t="s">
        <v>1125</v>
      </c>
      <c r="G327" s="80" t="s">
        <v>1126</v>
      </c>
      <c r="H327" s="115">
        <v>45966</v>
      </c>
      <c r="I327" s="80" t="s">
        <v>1127</v>
      </c>
      <c r="J327" s="80" t="s">
        <v>1136</v>
      </c>
      <c r="K327" s="116">
        <v>743.07692307692309</v>
      </c>
      <c r="L327" s="81">
        <v>0</v>
      </c>
      <c r="M327" s="82" t="s">
        <v>1129</v>
      </c>
      <c r="N327" s="83" t="s">
        <v>1130</v>
      </c>
    </row>
    <row r="328" spans="1:14" x14ac:dyDescent="0.25">
      <c r="A328" s="80" t="s">
        <v>527</v>
      </c>
      <c r="B328" s="80" t="s">
        <v>2805</v>
      </c>
      <c r="C328" s="80" t="s">
        <v>661</v>
      </c>
      <c r="D328" s="80" t="s">
        <v>921</v>
      </c>
      <c r="E328" s="80" t="s">
        <v>1166</v>
      </c>
      <c r="F328" s="80" t="s">
        <v>1138</v>
      </c>
      <c r="G328" s="80" t="s">
        <v>1126</v>
      </c>
      <c r="H328" s="115">
        <v>45966</v>
      </c>
      <c r="I328" s="80" t="s">
        <v>1127</v>
      </c>
      <c r="J328" s="80" t="s">
        <v>1136</v>
      </c>
      <c r="K328" s="116">
        <v>0</v>
      </c>
      <c r="L328" s="81">
        <v>0</v>
      </c>
      <c r="M328" s="82" t="s">
        <v>1129</v>
      </c>
      <c r="N328" s="82" t="s">
        <v>1129</v>
      </c>
    </row>
    <row r="329" spans="1:14" x14ac:dyDescent="0.25">
      <c r="A329" s="80" t="s">
        <v>512</v>
      </c>
      <c r="B329" s="80" t="s">
        <v>1006</v>
      </c>
      <c r="C329" s="80" t="s">
        <v>18</v>
      </c>
      <c r="D329" s="80" t="s">
        <v>918</v>
      </c>
      <c r="E329" s="80" t="s">
        <v>1135</v>
      </c>
      <c r="F329" s="80" t="s">
        <v>1125</v>
      </c>
      <c r="G329" s="80" t="s">
        <v>1126</v>
      </c>
      <c r="H329" s="115">
        <v>45964</v>
      </c>
      <c r="I329" s="80" t="s">
        <v>1127</v>
      </c>
      <c r="J329" s="80" t="s">
        <v>1136</v>
      </c>
      <c r="K329" s="116">
        <v>53.076923076923073</v>
      </c>
      <c r="L329" s="81">
        <v>0</v>
      </c>
      <c r="M329" s="82" t="s">
        <v>1129</v>
      </c>
      <c r="N329" s="82" t="s">
        <v>1129</v>
      </c>
    </row>
    <row r="330" spans="1:14" x14ac:dyDescent="0.25">
      <c r="A330" s="80" t="s">
        <v>536</v>
      </c>
      <c r="B330" s="80" t="s">
        <v>1006</v>
      </c>
      <c r="C330" s="80" t="s">
        <v>18</v>
      </c>
      <c r="D330" s="80" t="s">
        <v>923</v>
      </c>
      <c r="E330" s="80" t="s">
        <v>1137</v>
      </c>
      <c r="F330" s="80" t="s">
        <v>1138</v>
      </c>
      <c r="G330" s="80" t="s">
        <v>1126</v>
      </c>
      <c r="H330" s="115">
        <v>45967</v>
      </c>
      <c r="I330" s="80" t="s">
        <v>1127</v>
      </c>
      <c r="J330" s="80" t="s">
        <v>1128</v>
      </c>
      <c r="K330" s="116">
        <v>2535</v>
      </c>
      <c r="L330" s="81">
        <v>2707</v>
      </c>
      <c r="M330" s="82" t="s">
        <v>1129</v>
      </c>
      <c r="N330" s="83" t="s">
        <v>1130</v>
      </c>
    </row>
    <row r="331" spans="1:14" x14ac:dyDescent="0.25">
      <c r="A331" s="80" t="s">
        <v>538</v>
      </c>
      <c r="B331" s="80" t="s">
        <v>1007</v>
      </c>
      <c r="C331" s="80" t="s">
        <v>1008</v>
      </c>
      <c r="D331" s="80" t="s">
        <v>938</v>
      </c>
      <c r="E331" s="80" t="s">
        <v>1139</v>
      </c>
      <c r="F331" s="80" t="s">
        <v>1125</v>
      </c>
      <c r="G331" s="80" t="s">
        <v>1126</v>
      </c>
      <c r="H331" s="115">
        <v>45973</v>
      </c>
      <c r="I331" s="80" t="s">
        <v>1127</v>
      </c>
      <c r="J331" s="80" t="s">
        <v>1136</v>
      </c>
      <c r="K331" s="116">
        <v>558.46153846153845</v>
      </c>
      <c r="L331" s="81">
        <v>1781</v>
      </c>
      <c r="M331" s="82" t="s">
        <v>1129</v>
      </c>
      <c r="N331" s="82" t="s">
        <v>1129</v>
      </c>
    </row>
    <row r="332" spans="1:14" x14ac:dyDescent="0.25">
      <c r="A332" s="80" t="s">
        <v>539</v>
      </c>
      <c r="B332" s="80" t="s">
        <v>1007</v>
      </c>
      <c r="C332" s="80" t="s">
        <v>1008</v>
      </c>
      <c r="D332" s="80" t="s">
        <v>1104</v>
      </c>
      <c r="E332" s="80" t="s">
        <v>1304</v>
      </c>
      <c r="F332" s="80" t="s">
        <v>1147</v>
      </c>
      <c r="G332" s="80" t="s">
        <v>1126</v>
      </c>
      <c r="H332" s="115">
        <v>45967</v>
      </c>
      <c r="I332" s="80" t="s">
        <v>1127</v>
      </c>
      <c r="J332" s="80" t="s">
        <v>1128</v>
      </c>
      <c r="K332" s="116">
        <v>1691</v>
      </c>
      <c r="L332" s="81">
        <v>0</v>
      </c>
      <c r="M332" s="82" t="s">
        <v>1129</v>
      </c>
      <c r="N332" s="82" t="s">
        <v>1129</v>
      </c>
    </row>
  </sheetData>
  <autoFilter ref="A1:N332" xr:uid="{00000000-0009-0000-0000-000000000000}"/>
  <conditionalFormatting sqref="D1:D1048576">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J77"/>
  <sheetViews>
    <sheetView workbookViewId="0">
      <selection activeCell="J2" sqref="J2"/>
    </sheetView>
  </sheetViews>
  <sheetFormatPr defaultColWidth="9" defaultRowHeight="15" x14ac:dyDescent="0.25"/>
  <cols>
    <col min="1" max="1" width="7" style="16" bestFit="1" customWidth="1"/>
    <col min="2" max="2" width="19.5703125" style="16" bestFit="1" customWidth="1"/>
    <col min="3" max="3" width="27.5703125" style="16" bestFit="1" customWidth="1"/>
    <col min="4" max="4" width="16.42578125" style="16" bestFit="1" customWidth="1"/>
    <col min="5" max="5" width="15.7109375" style="16" bestFit="1" customWidth="1"/>
    <col min="6" max="6" width="16" style="16" bestFit="1" customWidth="1"/>
    <col min="7" max="7" width="18.140625" style="16" bestFit="1" customWidth="1"/>
    <col min="8" max="8" width="16" style="16" bestFit="1" customWidth="1"/>
    <col min="9" max="9" width="10" style="16" bestFit="1" customWidth="1"/>
    <col min="10" max="10" width="7.5703125" style="16" bestFit="1" customWidth="1"/>
    <col min="11" max="35" width="9" style="16" customWidth="1"/>
    <col min="36" max="16384" width="9" style="16"/>
  </cols>
  <sheetData>
    <row r="1" spans="1:10" ht="30" x14ac:dyDescent="0.25">
      <c r="A1" s="31" t="s">
        <v>93</v>
      </c>
      <c r="B1" s="31" t="s">
        <v>6</v>
      </c>
      <c r="C1" s="31" t="s">
        <v>13</v>
      </c>
      <c r="D1" s="31" t="s">
        <v>7</v>
      </c>
      <c r="E1" s="31" t="s">
        <v>17</v>
      </c>
      <c r="F1" s="31" t="s">
        <v>8</v>
      </c>
      <c r="G1" s="31" t="s">
        <v>14</v>
      </c>
      <c r="H1" s="31" t="s">
        <v>722</v>
      </c>
      <c r="I1" s="31" t="s">
        <v>94</v>
      </c>
      <c r="J1" s="31" t="s">
        <v>11</v>
      </c>
    </row>
    <row r="2" spans="1:10" x14ac:dyDescent="0.25">
      <c r="A2" s="44">
        <v>155061</v>
      </c>
      <c r="B2" t="s">
        <v>3</v>
      </c>
      <c r="C2" t="s">
        <v>647</v>
      </c>
      <c r="D2" t="s">
        <v>888</v>
      </c>
      <c r="E2" t="s">
        <v>904</v>
      </c>
      <c r="F2" t="s">
        <v>2803</v>
      </c>
      <c r="G2" t="s">
        <v>662</v>
      </c>
      <c r="H2" t="s">
        <v>1077</v>
      </c>
      <c r="I2" t="s">
        <v>25</v>
      </c>
      <c r="J2" t="s">
        <v>648</v>
      </c>
    </row>
    <row r="3" spans="1:10" x14ac:dyDescent="0.25">
      <c r="A3" s="44">
        <v>176049</v>
      </c>
      <c r="B3" t="s">
        <v>4</v>
      </c>
      <c r="C3" t="s">
        <v>516</v>
      </c>
      <c r="D3" t="s">
        <v>888</v>
      </c>
      <c r="E3" t="s">
        <v>904</v>
      </c>
      <c r="F3" t="s">
        <v>763</v>
      </c>
      <c r="G3" t="s">
        <v>1911</v>
      </c>
      <c r="H3" t="s">
        <v>1077</v>
      </c>
      <c r="I3" t="s">
        <v>25</v>
      </c>
      <c r="J3" t="s">
        <v>78</v>
      </c>
    </row>
    <row r="4" spans="1:10" x14ac:dyDescent="0.25">
      <c r="A4" s="44">
        <v>176115</v>
      </c>
      <c r="B4" t="s">
        <v>2804</v>
      </c>
      <c r="C4" t="s">
        <v>518</v>
      </c>
      <c r="D4" t="s">
        <v>888</v>
      </c>
      <c r="E4" t="s">
        <v>904</v>
      </c>
      <c r="F4" t="s">
        <v>2803</v>
      </c>
      <c r="G4" t="s">
        <v>661</v>
      </c>
      <c r="H4" t="s">
        <v>1077</v>
      </c>
      <c r="I4" t="s">
        <v>25</v>
      </c>
      <c r="J4" t="s">
        <v>73</v>
      </c>
    </row>
    <row r="5" spans="1:10" x14ac:dyDescent="0.25">
      <c r="A5" s="44">
        <v>176289</v>
      </c>
      <c r="B5" t="s">
        <v>2</v>
      </c>
      <c r="C5" t="s">
        <v>519</v>
      </c>
      <c r="D5" t="s">
        <v>888</v>
      </c>
      <c r="E5" t="s">
        <v>904</v>
      </c>
      <c r="F5" t="s">
        <v>2803</v>
      </c>
      <c r="G5" t="s">
        <v>1114</v>
      </c>
      <c r="H5" t="s">
        <v>1077</v>
      </c>
      <c r="I5" t="s">
        <v>25</v>
      </c>
      <c r="J5" t="s">
        <v>88</v>
      </c>
    </row>
    <row r="6" spans="1:10" x14ac:dyDescent="0.25">
      <c r="A6" s="44">
        <v>176995</v>
      </c>
      <c r="B6" t="s">
        <v>3</v>
      </c>
      <c r="C6" t="s">
        <v>520</v>
      </c>
      <c r="D6" t="s">
        <v>888</v>
      </c>
      <c r="E6" t="s">
        <v>904</v>
      </c>
      <c r="F6" t="s">
        <v>2803</v>
      </c>
      <c r="G6" t="s">
        <v>662</v>
      </c>
      <c r="H6" t="s">
        <v>1077</v>
      </c>
      <c r="I6" t="s">
        <v>25</v>
      </c>
      <c r="J6" t="s">
        <v>85</v>
      </c>
    </row>
    <row r="7" spans="1:10" x14ac:dyDescent="0.25">
      <c r="A7" s="44">
        <v>177547</v>
      </c>
      <c r="B7" t="s">
        <v>2</v>
      </c>
      <c r="C7" t="s">
        <v>521</v>
      </c>
      <c r="D7" t="s">
        <v>888</v>
      </c>
      <c r="E7" t="s">
        <v>904</v>
      </c>
      <c r="F7" t="s">
        <v>2803</v>
      </c>
      <c r="G7" t="s">
        <v>1114</v>
      </c>
      <c r="H7" t="s">
        <v>1077</v>
      </c>
      <c r="I7" t="s">
        <v>25</v>
      </c>
      <c r="J7" t="s">
        <v>92</v>
      </c>
    </row>
    <row r="8" spans="1:10" x14ac:dyDescent="0.25">
      <c r="A8" s="44">
        <v>177961</v>
      </c>
      <c r="B8" t="s">
        <v>3</v>
      </c>
      <c r="C8" t="s">
        <v>522</v>
      </c>
      <c r="D8" t="s">
        <v>888</v>
      </c>
      <c r="E8" t="s">
        <v>904</v>
      </c>
      <c r="F8" t="s">
        <v>2803</v>
      </c>
      <c r="G8" t="s">
        <v>662</v>
      </c>
      <c r="H8" t="s">
        <v>1077</v>
      </c>
      <c r="I8" t="s">
        <v>25</v>
      </c>
      <c r="J8" t="s">
        <v>84</v>
      </c>
    </row>
    <row r="9" spans="1:10" x14ac:dyDescent="0.25">
      <c r="A9" s="44">
        <v>178016</v>
      </c>
      <c r="B9" t="s">
        <v>3</v>
      </c>
      <c r="C9" t="s">
        <v>523</v>
      </c>
      <c r="D9" t="s">
        <v>888</v>
      </c>
      <c r="E9" t="s">
        <v>904</v>
      </c>
      <c r="F9" t="s">
        <v>2803</v>
      </c>
      <c r="G9" t="s">
        <v>662</v>
      </c>
      <c r="H9" t="s">
        <v>1077</v>
      </c>
      <c r="I9" t="s">
        <v>25</v>
      </c>
      <c r="J9" t="s">
        <v>80</v>
      </c>
    </row>
    <row r="10" spans="1:10" x14ac:dyDescent="0.25">
      <c r="A10" s="44">
        <v>178109</v>
      </c>
      <c r="B10" t="s">
        <v>3</v>
      </c>
      <c r="C10" t="s">
        <v>524</v>
      </c>
      <c r="D10" t="s">
        <v>888</v>
      </c>
      <c r="E10" t="s">
        <v>904</v>
      </c>
      <c r="F10" t="s">
        <v>2803</v>
      </c>
      <c r="G10" t="s">
        <v>662</v>
      </c>
      <c r="H10" t="s">
        <v>1077</v>
      </c>
      <c r="I10" t="s">
        <v>28</v>
      </c>
      <c r="J10" t="s">
        <v>81</v>
      </c>
    </row>
    <row r="11" spans="1:10" x14ac:dyDescent="0.25">
      <c r="A11" s="44">
        <v>178719</v>
      </c>
      <c r="B11" t="s">
        <v>4</v>
      </c>
      <c r="C11" t="s">
        <v>525</v>
      </c>
      <c r="D11" t="s">
        <v>888</v>
      </c>
      <c r="E11" t="s">
        <v>904</v>
      </c>
      <c r="F11" t="s">
        <v>763</v>
      </c>
      <c r="G11" t="s">
        <v>1911</v>
      </c>
      <c r="H11" t="s">
        <v>1077</v>
      </c>
      <c r="I11" t="s">
        <v>28</v>
      </c>
      <c r="J11" t="s">
        <v>75</v>
      </c>
    </row>
    <row r="12" spans="1:10" x14ac:dyDescent="0.25">
      <c r="A12" s="44">
        <v>178937</v>
      </c>
      <c r="B12" t="s">
        <v>4</v>
      </c>
      <c r="C12" t="s">
        <v>526</v>
      </c>
      <c r="D12" t="s">
        <v>888</v>
      </c>
      <c r="E12" t="s">
        <v>904</v>
      </c>
      <c r="F12" t="s">
        <v>763</v>
      </c>
      <c r="G12" t="s">
        <v>1911</v>
      </c>
      <c r="H12" t="s">
        <v>1077</v>
      </c>
      <c r="I12" t="s">
        <v>25</v>
      </c>
      <c r="J12" t="s">
        <v>76</v>
      </c>
    </row>
    <row r="13" spans="1:10" x14ac:dyDescent="0.25">
      <c r="A13" s="44">
        <v>180225</v>
      </c>
      <c r="B13" t="s">
        <v>2805</v>
      </c>
      <c r="C13" t="s">
        <v>527</v>
      </c>
      <c r="D13" t="s">
        <v>888</v>
      </c>
      <c r="E13" t="s">
        <v>904</v>
      </c>
      <c r="F13" t="s">
        <v>2803</v>
      </c>
      <c r="G13" t="s">
        <v>661</v>
      </c>
      <c r="H13" t="s">
        <v>1077</v>
      </c>
      <c r="I13" t="s">
        <v>48</v>
      </c>
      <c r="J13" t="s">
        <v>67</v>
      </c>
    </row>
    <row r="14" spans="1:10" x14ac:dyDescent="0.25">
      <c r="A14" s="44">
        <v>180228</v>
      </c>
      <c r="B14" t="s">
        <v>2805</v>
      </c>
      <c r="C14" t="s">
        <v>528</v>
      </c>
      <c r="D14" t="s">
        <v>888</v>
      </c>
      <c r="E14" t="s">
        <v>904</v>
      </c>
      <c r="F14" t="s">
        <v>2803</v>
      </c>
      <c r="G14" t="s">
        <v>661</v>
      </c>
      <c r="H14" t="s">
        <v>1077</v>
      </c>
      <c r="I14" t="s">
        <v>28</v>
      </c>
      <c r="J14" t="s">
        <v>68</v>
      </c>
    </row>
    <row r="15" spans="1:10" x14ac:dyDescent="0.25">
      <c r="A15" s="44">
        <v>195709</v>
      </c>
      <c r="B15" t="s">
        <v>4</v>
      </c>
      <c r="C15" t="s">
        <v>531</v>
      </c>
      <c r="D15" t="s">
        <v>888</v>
      </c>
      <c r="E15" t="s">
        <v>904</v>
      </c>
      <c r="F15" t="s">
        <v>763</v>
      </c>
      <c r="G15" t="s">
        <v>1911</v>
      </c>
      <c r="H15" t="s">
        <v>1077</v>
      </c>
      <c r="I15" t="s">
        <v>32</v>
      </c>
      <c r="J15" t="s">
        <v>77</v>
      </c>
    </row>
    <row r="16" spans="1:10" x14ac:dyDescent="0.25">
      <c r="A16" s="44">
        <v>207757</v>
      </c>
      <c r="B16" t="s">
        <v>2805</v>
      </c>
      <c r="C16" t="s">
        <v>535</v>
      </c>
      <c r="D16" t="s">
        <v>888</v>
      </c>
      <c r="E16" t="s">
        <v>904</v>
      </c>
      <c r="F16" t="s">
        <v>2803</v>
      </c>
      <c r="G16" t="s">
        <v>661</v>
      </c>
      <c r="H16" t="s">
        <v>1077</v>
      </c>
      <c r="I16" t="s">
        <v>28</v>
      </c>
      <c r="J16" t="s">
        <v>70</v>
      </c>
    </row>
    <row r="17" spans="1:10" x14ac:dyDescent="0.25">
      <c r="A17" s="44">
        <v>207760</v>
      </c>
      <c r="B17" t="s">
        <v>2805</v>
      </c>
      <c r="C17" t="s">
        <v>537</v>
      </c>
      <c r="D17" t="s">
        <v>888</v>
      </c>
      <c r="E17" t="s">
        <v>904</v>
      </c>
      <c r="F17" t="s">
        <v>2803</v>
      </c>
      <c r="G17" t="s">
        <v>661</v>
      </c>
      <c r="H17" t="s">
        <v>1077</v>
      </c>
      <c r="I17" t="s">
        <v>48</v>
      </c>
      <c r="J17" t="s">
        <v>72</v>
      </c>
    </row>
    <row r="18" spans="1:10" x14ac:dyDescent="0.25">
      <c r="A18" s="44">
        <v>210924</v>
      </c>
      <c r="B18" t="s">
        <v>4</v>
      </c>
      <c r="C18" t="s">
        <v>517</v>
      </c>
      <c r="D18" t="s">
        <v>888</v>
      </c>
      <c r="E18" t="s">
        <v>904</v>
      </c>
      <c r="F18" t="s">
        <v>763</v>
      </c>
      <c r="G18" t="s">
        <v>1911</v>
      </c>
      <c r="H18" t="s">
        <v>1077</v>
      </c>
      <c r="I18" t="s">
        <v>25</v>
      </c>
      <c r="J18" t="s">
        <v>79</v>
      </c>
    </row>
    <row r="19" spans="1:10" x14ac:dyDescent="0.25">
      <c r="A19" s="44">
        <v>211318</v>
      </c>
      <c r="B19" t="s">
        <v>2804</v>
      </c>
      <c r="C19" t="s">
        <v>549</v>
      </c>
      <c r="D19" t="s">
        <v>888</v>
      </c>
      <c r="E19" t="s">
        <v>904</v>
      </c>
      <c r="F19" t="s">
        <v>2803</v>
      </c>
      <c r="G19" t="s">
        <v>661</v>
      </c>
      <c r="H19" t="s">
        <v>1077</v>
      </c>
      <c r="I19" t="s">
        <v>28</v>
      </c>
      <c r="J19" t="s">
        <v>71</v>
      </c>
    </row>
    <row r="20" spans="1:10" x14ac:dyDescent="0.25">
      <c r="A20" s="44">
        <v>211579</v>
      </c>
      <c r="B20" t="s">
        <v>3</v>
      </c>
      <c r="C20" t="s">
        <v>550</v>
      </c>
      <c r="D20" t="s">
        <v>888</v>
      </c>
      <c r="E20" t="s">
        <v>904</v>
      </c>
      <c r="F20" t="s">
        <v>2803</v>
      </c>
      <c r="G20" t="s">
        <v>662</v>
      </c>
      <c r="H20" t="s">
        <v>1077</v>
      </c>
      <c r="I20" t="s">
        <v>25</v>
      </c>
      <c r="J20" t="s">
        <v>83</v>
      </c>
    </row>
    <row r="21" spans="1:10" x14ac:dyDescent="0.25">
      <c r="A21" s="44">
        <v>215003</v>
      </c>
      <c r="B21" t="s">
        <v>2805</v>
      </c>
      <c r="C21" t="s">
        <v>552</v>
      </c>
      <c r="D21" t="s">
        <v>888</v>
      </c>
      <c r="E21" t="s">
        <v>904</v>
      </c>
      <c r="F21" t="s">
        <v>2803</v>
      </c>
      <c r="G21" t="s">
        <v>661</v>
      </c>
      <c r="H21" t="s">
        <v>1077</v>
      </c>
      <c r="I21" t="s">
        <v>32</v>
      </c>
      <c r="J21" t="s">
        <v>66</v>
      </c>
    </row>
    <row r="22" spans="1:10" x14ac:dyDescent="0.25">
      <c r="A22" s="44">
        <v>216129</v>
      </c>
      <c r="B22" t="s">
        <v>2</v>
      </c>
      <c r="C22" t="s">
        <v>557</v>
      </c>
      <c r="D22" t="s">
        <v>888</v>
      </c>
      <c r="E22" t="s">
        <v>904</v>
      </c>
      <c r="F22" t="s">
        <v>2803</v>
      </c>
      <c r="G22" t="s">
        <v>1114</v>
      </c>
      <c r="H22" t="s">
        <v>1077</v>
      </c>
      <c r="I22" t="s">
        <v>25</v>
      </c>
      <c r="J22" t="s">
        <v>89</v>
      </c>
    </row>
    <row r="23" spans="1:10" x14ac:dyDescent="0.25">
      <c r="A23" s="44">
        <v>216514</v>
      </c>
      <c r="B23" t="s">
        <v>3</v>
      </c>
      <c r="C23" t="s">
        <v>558</v>
      </c>
      <c r="D23" t="s">
        <v>888</v>
      </c>
      <c r="E23" t="s">
        <v>904</v>
      </c>
      <c r="F23" t="s">
        <v>2803</v>
      </c>
      <c r="G23" t="s">
        <v>662</v>
      </c>
      <c r="H23" t="s">
        <v>1077</v>
      </c>
      <c r="I23" t="s">
        <v>25</v>
      </c>
      <c r="J23" t="s">
        <v>82</v>
      </c>
    </row>
    <row r="24" spans="1:10" x14ac:dyDescent="0.25">
      <c r="A24" s="44">
        <v>216515</v>
      </c>
      <c r="B24" t="s">
        <v>3</v>
      </c>
      <c r="C24" t="s">
        <v>559</v>
      </c>
      <c r="D24" t="s">
        <v>888</v>
      </c>
      <c r="E24" t="s">
        <v>904</v>
      </c>
      <c r="F24" t="s">
        <v>2803</v>
      </c>
      <c r="G24" t="s">
        <v>662</v>
      </c>
      <c r="H24" t="s">
        <v>1077</v>
      </c>
      <c r="I24" t="s">
        <v>25</v>
      </c>
      <c r="J24" t="s">
        <v>87</v>
      </c>
    </row>
    <row r="25" spans="1:10" x14ac:dyDescent="0.25">
      <c r="A25" s="44">
        <v>220742</v>
      </c>
      <c r="B25" t="s">
        <v>2</v>
      </c>
      <c r="C25" t="s">
        <v>563</v>
      </c>
      <c r="D25" t="s">
        <v>888</v>
      </c>
      <c r="E25" t="s">
        <v>904</v>
      </c>
      <c r="F25" t="s">
        <v>2803</v>
      </c>
      <c r="G25" t="s">
        <v>1114</v>
      </c>
      <c r="H25" t="s">
        <v>1077</v>
      </c>
      <c r="I25" t="s">
        <v>32</v>
      </c>
      <c r="J25" t="s">
        <v>91</v>
      </c>
    </row>
    <row r="26" spans="1:10" x14ac:dyDescent="0.25">
      <c r="A26" s="44">
        <v>221882</v>
      </c>
      <c r="B26" t="s">
        <v>2</v>
      </c>
      <c r="C26" t="s">
        <v>564</v>
      </c>
      <c r="D26" t="s">
        <v>888</v>
      </c>
      <c r="E26" t="s">
        <v>904</v>
      </c>
      <c r="F26" t="s">
        <v>2803</v>
      </c>
      <c r="G26" t="s">
        <v>1114</v>
      </c>
      <c r="H26" t="s">
        <v>1077</v>
      </c>
      <c r="I26" t="s">
        <v>32</v>
      </c>
      <c r="J26" t="s">
        <v>90</v>
      </c>
    </row>
    <row r="27" spans="1:10" x14ac:dyDescent="0.25">
      <c r="A27" s="44">
        <v>222262</v>
      </c>
      <c r="B27" t="s">
        <v>3</v>
      </c>
      <c r="C27" t="s">
        <v>565</v>
      </c>
      <c r="D27" t="s">
        <v>888</v>
      </c>
      <c r="E27" t="s">
        <v>904</v>
      </c>
      <c r="F27" t="s">
        <v>2803</v>
      </c>
      <c r="G27" t="s">
        <v>662</v>
      </c>
      <c r="H27" t="s">
        <v>1077</v>
      </c>
      <c r="I27" t="s">
        <v>25</v>
      </c>
      <c r="J27" t="s">
        <v>86</v>
      </c>
    </row>
    <row r="28" spans="1:10" x14ac:dyDescent="0.25">
      <c r="A28" s="44">
        <v>236188</v>
      </c>
      <c r="B28" t="s">
        <v>2805</v>
      </c>
      <c r="C28" t="s">
        <v>566</v>
      </c>
      <c r="D28" t="s">
        <v>888</v>
      </c>
      <c r="E28" t="s">
        <v>904</v>
      </c>
      <c r="F28" t="s">
        <v>2803</v>
      </c>
      <c r="G28" t="s">
        <v>661</v>
      </c>
      <c r="H28" t="s">
        <v>1077</v>
      </c>
      <c r="I28" t="s">
        <v>25</v>
      </c>
      <c r="J28" t="s">
        <v>65</v>
      </c>
    </row>
    <row r="29" spans="1:10" x14ac:dyDescent="0.25">
      <c r="A29" s="44">
        <v>240355</v>
      </c>
      <c r="B29" t="s">
        <v>2805</v>
      </c>
      <c r="C29" t="s">
        <v>567</v>
      </c>
      <c r="D29" t="s">
        <v>888</v>
      </c>
      <c r="E29" t="s">
        <v>904</v>
      </c>
      <c r="F29" t="s">
        <v>2803</v>
      </c>
      <c r="G29" t="s">
        <v>661</v>
      </c>
      <c r="H29" t="s">
        <v>1077</v>
      </c>
      <c r="I29" t="s">
        <v>25</v>
      </c>
      <c r="J29" t="s">
        <v>69</v>
      </c>
    </row>
    <row r="30" spans="1:10" x14ac:dyDescent="0.25">
      <c r="A30" s="44">
        <v>240558</v>
      </c>
      <c r="B30" t="s">
        <v>2804</v>
      </c>
      <c r="C30" t="s">
        <v>568</v>
      </c>
      <c r="D30" t="s">
        <v>888</v>
      </c>
      <c r="E30" t="s">
        <v>904</v>
      </c>
      <c r="F30" t="s">
        <v>2803</v>
      </c>
      <c r="G30" t="s">
        <v>661</v>
      </c>
      <c r="H30" t="s">
        <v>1077</v>
      </c>
      <c r="I30" t="s">
        <v>25</v>
      </c>
      <c r="J30" t="s">
        <v>74</v>
      </c>
    </row>
    <row r="31" spans="1:10" x14ac:dyDescent="0.25">
      <c r="A31" s="44">
        <v>241356</v>
      </c>
      <c r="B31" t="s">
        <v>4</v>
      </c>
      <c r="C31" t="s">
        <v>569</v>
      </c>
      <c r="D31" t="s">
        <v>888</v>
      </c>
      <c r="E31" t="s">
        <v>904</v>
      </c>
      <c r="F31" t="s">
        <v>763</v>
      </c>
      <c r="G31" t="s">
        <v>1911</v>
      </c>
      <c r="H31" t="s">
        <v>1077</v>
      </c>
      <c r="I31" t="s">
        <v>25</v>
      </c>
      <c r="J31" t="s">
        <v>95</v>
      </c>
    </row>
    <row r="32" spans="1:10" x14ac:dyDescent="0.25">
      <c r="A32" s="44">
        <v>152336</v>
      </c>
      <c r="B32" t="s">
        <v>1057</v>
      </c>
      <c r="C32" t="s">
        <v>507</v>
      </c>
      <c r="D32" t="s">
        <v>888</v>
      </c>
      <c r="E32" t="s">
        <v>904</v>
      </c>
      <c r="F32" t="s">
        <v>763</v>
      </c>
      <c r="G32" t="s">
        <v>1058</v>
      </c>
      <c r="H32" t="s">
        <v>1077</v>
      </c>
      <c r="I32" t="s">
        <v>25</v>
      </c>
      <c r="J32" t="s">
        <v>58</v>
      </c>
    </row>
    <row r="33" spans="1:10" x14ac:dyDescent="0.25">
      <c r="A33" s="44">
        <v>164638</v>
      </c>
      <c r="B33" t="s">
        <v>911</v>
      </c>
      <c r="C33" t="s">
        <v>508</v>
      </c>
      <c r="D33" t="s">
        <v>888</v>
      </c>
      <c r="E33" t="s">
        <v>904</v>
      </c>
      <c r="F33" t="s">
        <v>763</v>
      </c>
      <c r="G33" t="s">
        <v>944</v>
      </c>
      <c r="H33" t="s">
        <v>1077</v>
      </c>
      <c r="I33" t="s">
        <v>28</v>
      </c>
      <c r="J33" t="s">
        <v>61</v>
      </c>
    </row>
    <row r="34" spans="1:10" x14ac:dyDescent="0.25">
      <c r="A34" s="44">
        <v>174067</v>
      </c>
      <c r="B34" t="s">
        <v>911</v>
      </c>
      <c r="C34" t="s">
        <v>509</v>
      </c>
      <c r="D34" t="s">
        <v>888</v>
      </c>
      <c r="E34" t="s">
        <v>904</v>
      </c>
      <c r="F34" t="s">
        <v>763</v>
      </c>
      <c r="G34" t="s">
        <v>944</v>
      </c>
      <c r="H34" t="s">
        <v>1077</v>
      </c>
      <c r="I34" t="s">
        <v>25</v>
      </c>
      <c r="J34" t="s">
        <v>60</v>
      </c>
    </row>
    <row r="35" spans="1:10" x14ac:dyDescent="0.25">
      <c r="A35" s="44">
        <v>174110</v>
      </c>
      <c r="B35" t="s">
        <v>1006</v>
      </c>
      <c r="C35" t="s">
        <v>510</v>
      </c>
      <c r="D35" t="s">
        <v>888</v>
      </c>
      <c r="E35" t="s">
        <v>904</v>
      </c>
      <c r="F35" t="s">
        <v>763</v>
      </c>
      <c r="G35" t="s">
        <v>18</v>
      </c>
      <c r="H35" t="s">
        <v>1077</v>
      </c>
      <c r="I35" t="s">
        <v>25</v>
      </c>
      <c r="J35" t="s">
        <v>39</v>
      </c>
    </row>
    <row r="36" spans="1:10" x14ac:dyDescent="0.25">
      <c r="A36" s="44">
        <v>174112</v>
      </c>
      <c r="B36" t="s">
        <v>1007</v>
      </c>
      <c r="C36" t="s">
        <v>511</v>
      </c>
      <c r="D36" t="s">
        <v>888</v>
      </c>
      <c r="E36" t="s">
        <v>904</v>
      </c>
      <c r="F36" t="s">
        <v>763</v>
      </c>
      <c r="G36" t="s">
        <v>1008</v>
      </c>
      <c r="H36" t="s">
        <v>1077</v>
      </c>
      <c r="I36" t="s">
        <v>25</v>
      </c>
      <c r="J36" t="s">
        <v>35</v>
      </c>
    </row>
    <row r="37" spans="1:10" x14ac:dyDescent="0.25">
      <c r="A37" s="44">
        <v>174113</v>
      </c>
      <c r="B37" t="s">
        <v>1006</v>
      </c>
      <c r="C37" t="s">
        <v>512</v>
      </c>
      <c r="D37" t="s">
        <v>888</v>
      </c>
      <c r="E37" t="s">
        <v>904</v>
      </c>
      <c r="F37" t="s">
        <v>763</v>
      </c>
      <c r="G37" t="s">
        <v>18</v>
      </c>
      <c r="H37" t="s">
        <v>1077</v>
      </c>
      <c r="I37" t="s">
        <v>25</v>
      </c>
      <c r="J37" t="s">
        <v>37</v>
      </c>
    </row>
    <row r="38" spans="1:10" x14ac:dyDescent="0.25">
      <c r="A38" s="44">
        <v>176020</v>
      </c>
      <c r="B38" t="s">
        <v>1057</v>
      </c>
      <c r="C38" t="s">
        <v>513</v>
      </c>
      <c r="D38" t="s">
        <v>888</v>
      </c>
      <c r="E38" t="s">
        <v>904</v>
      </c>
      <c r="F38" t="s">
        <v>763</v>
      </c>
      <c r="G38" t="s">
        <v>1058</v>
      </c>
      <c r="H38" t="s">
        <v>1077</v>
      </c>
      <c r="I38" t="s">
        <v>25</v>
      </c>
      <c r="J38" t="s">
        <v>55</v>
      </c>
    </row>
    <row r="39" spans="1:10" x14ac:dyDescent="0.25">
      <c r="A39" s="44">
        <v>176027</v>
      </c>
      <c r="B39" t="s">
        <v>1006</v>
      </c>
      <c r="C39" t="s">
        <v>506</v>
      </c>
      <c r="D39" t="s">
        <v>888</v>
      </c>
      <c r="E39" t="s">
        <v>904</v>
      </c>
      <c r="F39" t="s">
        <v>763</v>
      </c>
      <c r="G39" t="s">
        <v>18</v>
      </c>
      <c r="H39" t="s">
        <v>1077</v>
      </c>
      <c r="I39" t="s">
        <v>28</v>
      </c>
      <c r="J39" t="s">
        <v>38</v>
      </c>
    </row>
    <row r="40" spans="1:10" x14ac:dyDescent="0.25">
      <c r="A40" s="44">
        <v>176028</v>
      </c>
      <c r="B40" t="s">
        <v>771</v>
      </c>
      <c r="C40" t="s">
        <v>514</v>
      </c>
      <c r="D40" t="s">
        <v>888</v>
      </c>
      <c r="E40" t="s">
        <v>904</v>
      </c>
      <c r="F40" t="s">
        <v>763</v>
      </c>
      <c r="G40" t="s">
        <v>1059</v>
      </c>
      <c r="H40" t="s">
        <v>1077</v>
      </c>
      <c r="I40" t="s">
        <v>28</v>
      </c>
      <c r="J40" t="s">
        <v>27</v>
      </c>
    </row>
    <row r="41" spans="1:10" x14ac:dyDescent="0.25">
      <c r="A41" s="44">
        <v>176039</v>
      </c>
      <c r="B41" t="s">
        <v>1057</v>
      </c>
      <c r="C41" t="s">
        <v>515</v>
      </c>
      <c r="D41" t="s">
        <v>888</v>
      </c>
      <c r="E41" t="s">
        <v>904</v>
      </c>
      <c r="F41" t="s">
        <v>763</v>
      </c>
      <c r="G41" t="s">
        <v>1058</v>
      </c>
      <c r="H41" t="s">
        <v>1077</v>
      </c>
      <c r="I41" t="s">
        <v>25</v>
      </c>
      <c r="J41" t="s">
        <v>54</v>
      </c>
    </row>
    <row r="42" spans="1:10" x14ac:dyDescent="0.25">
      <c r="A42" s="44">
        <v>180412</v>
      </c>
      <c r="B42" t="s">
        <v>771</v>
      </c>
      <c r="C42" t="s">
        <v>529</v>
      </c>
      <c r="D42" t="s">
        <v>888</v>
      </c>
      <c r="E42" t="s">
        <v>904</v>
      </c>
      <c r="F42" t="s">
        <v>763</v>
      </c>
      <c r="G42" t="s">
        <v>1059</v>
      </c>
      <c r="H42" t="s">
        <v>1077</v>
      </c>
      <c r="I42" t="s">
        <v>25</v>
      </c>
      <c r="J42" t="s">
        <v>41</v>
      </c>
    </row>
    <row r="43" spans="1:10" x14ac:dyDescent="0.25">
      <c r="A43" s="44">
        <v>180413</v>
      </c>
      <c r="B43" t="s">
        <v>1006</v>
      </c>
      <c r="C43" t="s">
        <v>530</v>
      </c>
      <c r="D43" t="s">
        <v>888</v>
      </c>
      <c r="E43" t="s">
        <v>904</v>
      </c>
      <c r="F43" t="s">
        <v>763</v>
      </c>
      <c r="G43" t="s">
        <v>18</v>
      </c>
      <c r="H43" t="s">
        <v>1077</v>
      </c>
      <c r="I43" t="s">
        <v>25</v>
      </c>
      <c r="J43" t="s">
        <v>42</v>
      </c>
    </row>
    <row r="44" spans="1:10" x14ac:dyDescent="0.25">
      <c r="A44" s="44">
        <v>207752</v>
      </c>
      <c r="B44" t="s">
        <v>911</v>
      </c>
      <c r="C44" t="s">
        <v>532</v>
      </c>
      <c r="D44" t="s">
        <v>888</v>
      </c>
      <c r="E44" t="s">
        <v>904</v>
      </c>
      <c r="F44" t="s">
        <v>763</v>
      </c>
      <c r="G44" t="s">
        <v>944</v>
      </c>
      <c r="H44" t="s">
        <v>1077</v>
      </c>
      <c r="I44" t="s">
        <v>48</v>
      </c>
      <c r="J44" t="s">
        <v>62</v>
      </c>
    </row>
    <row r="45" spans="1:10" x14ac:dyDescent="0.25">
      <c r="A45" s="44">
        <v>207753</v>
      </c>
      <c r="B45" t="s">
        <v>911</v>
      </c>
      <c r="C45" t="s">
        <v>533</v>
      </c>
      <c r="D45" t="s">
        <v>888</v>
      </c>
      <c r="E45" t="s">
        <v>904</v>
      </c>
      <c r="F45" t="s">
        <v>763</v>
      </c>
      <c r="G45" t="s">
        <v>944</v>
      </c>
      <c r="H45" t="s">
        <v>1077</v>
      </c>
      <c r="I45" t="s">
        <v>48</v>
      </c>
      <c r="J45" t="s">
        <v>63</v>
      </c>
    </row>
    <row r="46" spans="1:10" x14ac:dyDescent="0.25">
      <c r="A46" s="44">
        <v>207754</v>
      </c>
      <c r="B46" t="s">
        <v>911</v>
      </c>
      <c r="C46" t="s">
        <v>534</v>
      </c>
      <c r="D46" t="s">
        <v>888</v>
      </c>
      <c r="E46" t="s">
        <v>904</v>
      </c>
      <c r="F46" t="s">
        <v>763</v>
      </c>
      <c r="G46" t="s">
        <v>944</v>
      </c>
      <c r="H46" t="s">
        <v>1077</v>
      </c>
      <c r="I46" t="s">
        <v>48</v>
      </c>
      <c r="J46" t="s">
        <v>64</v>
      </c>
    </row>
    <row r="47" spans="1:10" x14ac:dyDescent="0.25">
      <c r="A47" s="44">
        <v>207758</v>
      </c>
      <c r="B47" t="s">
        <v>1006</v>
      </c>
      <c r="C47" t="s">
        <v>536</v>
      </c>
      <c r="D47" t="s">
        <v>888</v>
      </c>
      <c r="E47" t="s">
        <v>904</v>
      </c>
      <c r="F47" t="s">
        <v>763</v>
      </c>
      <c r="G47" t="s">
        <v>18</v>
      </c>
      <c r="H47" t="s">
        <v>1077</v>
      </c>
      <c r="I47" t="s">
        <v>48</v>
      </c>
      <c r="J47" t="s">
        <v>47</v>
      </c>
    </row>
    <row r="48" spans="1:10" x14ac:dyDescent="0.25">
      <c r="A48" s="44">
        <v>209858</v>
      </c>
      <c r="B48" t="s">
        <v>1007</v>
      </c>
      <c r="C48" t="s">
        <v>538</v>
      </c>
      <c r="D48" t="s">
        <v>888</v>
      </c>
      <c r="E48" t="s">
        <v>904</v>
      </c>
      <c r="F48" t="s">
        <v>763</v>
      </c>
      <c r="G48" t="s">
        <v>1008</v>
      </c>
      <c r="H48" t="s">
        <v>1077</v>
      </c>
      <c r="I48" t="s">
        <v>28</v>
      </c>
      <c r="J48" t="s">
        <v>44</v>
      </c>
    </row>
    <row r="49" spans="1:10" x14ac:dyDescent="0.25">
      <c r="A49" s="44">
        <v>209862</v>
      </c>
      <c r="B49" t="s">
        <v>1007</v>
      </c>
      <c r="C49" t="s">
        <v>539</v>
      </c>
      <c r="D49" t="s">
        <v>888</v>
      </c>
      <c r="E49" t="s">
        <v>904</v>
      </c>
      <c r="F49" t="s">
        <v>763</v>
      </c>
      <c r="G49" t="s">
        <v>1008</v>
      </c>
      <c r="H49" t="s">
        <v>1077</v>
      </c>
      <c r="I49" t="s">
        <v>25</v>
      </c>
      <c r="J49" t="s">
        <v>46</v>
      </c>
    </row>
    <row r="50" spans="1:10" x14ac:dyDescent="0.25">
      <c r="A50" s="44">
        <v>209863</v>
      </c>
      <c r="B50" t="s">
        <v>1006</v>
      </c>
      <c r="C50" t="s">
        <v>540</v>
      </c>
      <c r="D50" t="s">
        <v>888</v>
      </c>
      <c r="E50" t="s">
        <v>904</v>
      </c>
      <c r="F50" t="s">
        <v>763</v>
      </c>
      <c r="G50" t="s">
        <v>18</v>
      </c>
      <c r="H50" t="s">
        <v>1077</v>
      </c>
      <c r="I50" t="s">
        <v>25</v>
      </c>
      <c r="J50" t="s">
        <v>45</v>
      </c>
    </row>
    <row r="51" spans="1:10" x14ac:dyDescent="0.25">
      <c r="A51" s="44">
        <v>209864</v>
      </c>
      <c r="B51" t="s">
        <v>1007</v>
      </c>
      <c r="C51" t="s">
        <v>541</v>
      </c>
      <c r="D51" t="s">
        <v>888</v>
      </c>
      <c r="E51" t="s">
        <v>904</v>
      </c>
      <c r="F51" t="s">
        <v>763</v>
      </c>
      <c r="G51" t="s">
        <v>1008</v>
      </c>
      <c r="H51" t="s">
        <v>1077</v>
      </c>
      <c r="I51" t="s">
        <v>25</v>
      </c>
      <c r="J51" t="s">
        <v>52</v>
      </c>
    </row>
    <row r="52" spans="1:10" x14ac:dyDescent="0.25">
      <c r="A52" s="44">
        <v>209865</v>
      </c>
      <c r="B52" t="s">
        <v>1006</v>
      </c>
      <c r="C52" t="s">
        <v>542</v>
      </c>
      <c r="D52" t="s">
        <v>888</v>
      </c>
      <c r="E52" t="s">
        <v>904</v>
      </c>
      <c r="F52" t="s">
        <v>763</v>
      </c>
      <c r="G52" t="s">
        <v>18</v>
      </c>
      <c r="H52" t="s">
        <v>1077</v>
      </c>
      <c r="I52" t="s">
        <v>25</v>
      </c>
      <c r="J52" t="s">
        <v>36</v>
      </c>
    </row>
    <row r="53" spans="1:10" x14ac:dyDescent="0.25">
      <c r="A53" s="44">
        <v>209866</v>
      </c>
      <c r="B53" t="s">
        <v>1007</v>
      </c>
      <c r="C53" t="s">
        <v>543</v>
      </c>
      <c r="D53" t="s">
        <v>888</v>
      </c>
      <c r="E53" t="s">
        <v>904</v>
      </c>
      <c r="F53" t="s">
        <v>763</v>
      </c>
      <c r="G53" t="s">
        <v>1008</v>
      </c>
      <c r="H53" t="s">
        <v>1077</v>
      </c>
      <c r="I53" t="s">
        <v>28</v>
      </c>
      <c r="J53" t="s">
        <v>50</v>
      </c>
    </row>
    <row r="54" spans="1:10" x14ac:dyDescent="0.25">
      <c r="A54" s="44">
        <v>209867</v>
      </c>
      <c r="B54" t="s">
        <v>1006</v>
      </c>
      <c r="C54" t="s">
        <v>544</v>
      </c>
      <c r="D54" t="s">
        <v>888</v>
      </c>
      <c r="E54" t="s">
        <v>904</v>
      </c>
      <c r="F54" t="s">
        <v>763</v>
      </c>
      <c r="G54" t="s">
        <v>18</v>
      </c>
      <c r="H54" t="s">
        <v>1077</v>
      </c>
      <c r="I54" t="s">
        <v>25</v>
      </c>
      <c r="J54" t="s">
        <v>43</v>
      </c>
    </row>
    <row r="55" spans="1:10" x14ac:dyDescent="0.25">
      <c r="A55" s="44">
        <v>209868</v>
      </c>
      <c r="B55" t="s">
        <v>1006</v>
      </c>
      <c r="C55" t="s">
        <v>545</v>
      </c>
      <c r="D55" t="s">
        <v>888</v>
      </c>
      <c r="E55" t="s">
        <v>904</v>
      </c>
      <c r="F55" t="s">
        <v>763</v>
      </c>
      <c r="G55" t="s">
        <v>18</v>
      </c>
      <c r="H55" t="s">
        <v>1077</v>
      </c>
      <c r="I55" t="s">
        <v>25</v>
      </c>
      <c r="J55" t="s">
        <v>30</v>
      </c>
    </row>
    <row r="56" spans="1:10" x14ac:dyDescent="0.25">
      <c r="A56" s="44">
        <v>209869</v>
      </c>
      <c r="B56" t="s">
        <v>771</v>
      </c>
      <c r="C56" t="s">
        <v>546</v>
      </c>
      <c r="D56" t="s">
        <v>888</v>
      </c>
      <c r="E56" t="s">
        <v>904</v>
      </c>
      <c r="F56" t="s">
        <v>763</v>
      </c>
      <c r="G56" t="s">
        <v>1059</v>
      </c>
      <c r="H56" t="s">
        <v>1077</v>
      </c>
      <c r="I56" t="s">
        <v>32</v>
      </c>
      <c r="J56" t="s">
        <v>31</v>
      </c>
    </row>
    <row r="57" spans="1:10" x14ac:dyDescent="0.25">
      <c r="A57" s="44">
        <v>209870</v>
      </c>
      <c r="B57" t="s">
        <v>771</v>
      </c>
      <c r="C57" t="s">
        <v>547</v>
      </c>
      <c r="D57" t="s">
        <v>888</v>
      </c>
      <c r="E57" t="s">
        <v>904</v>
      </c>
      <c r="F57" t="s">
        <v>763</v>
      </c>
      <c r="G57" t="s">
        <v>1059</v>
      </c>
      <c r="H57" t="s">
        <v>1077</v>
      </c>
      <c r="I57" t="s">
        <v>25</v>
      </c>
      <c r="J57" t="s">
        <v>33</v>
      </c>
    </row>
    <row r="58" spans="1:10" x14ac:dyDescent="0.25">
      <c r="A58" s="44">
        <v>211049</v>
      </c>
      <c r="B58" t="s">
        <v>1007</v>
      </c>
      <c r="C58" t="s">
        <v>548</v>
      </c>
      <c r="D58" t="s">
        <v>888</v>
      </c>
      <c r="E58" t="s">
        <v>904</v>
      </c>
      <c r="F58" t="s">
        <v>763</v>
      </c>
      <c r="G58" t="s">
        <v>1008</v>
      </c>
      <c r="H58" t="s">
        <v>1077</v>
      </c>
      <c r="I58" t="s">
        <v>25</v>
      </c>
      <c r="J58" t="s">
        <v>51</v>
      </c>
    </row>
    <row r="59" spans="1:10" x14ac:dyDescent="0.25">
      <c r="A59" s="44">
        <v>213409</v>
      </c>
      <c r="B59" t="s">
        <v>1007</v>
      </c>
      <c r="C59" t="s">
        <v>551</v>
      </c>
      <c r="D59" t="s">
        <v>888</v>
      </c>
      <c r="E59" t="s">
        <v>904</v>
      </c>
      <c r="F59" t="s">
        <v>763</v>
      </c>
      <c r="G59" t="s">
        <v>1008</v>
      </c>
      <c r="H59" t="s">
        <v>1077</v>
      </c>
      <c r="I59" t="s">
        <v>25</v>
      </c>
      <c r="J59" t="s">
        <v>53</v>
      </c>
    </row>
    <row r="60" spans="1:10" x14ac:dyDescent="0.25">
      <c r="A60" s="44">
        <v>215661</v>
      </c>
      <c r="B60" t="s">
        <v>771</v>
      </c>
      <c r="C60" t="s">
        <v>553</v>
      </c>
      <c r="D60" t="s">
        <v>888</v>
      </c>
      <c r="E60" t="s">
        <v>904</v>
      </c>
      <c r="F60" t="s">
        <v>763</v>
      </c>
      <c r="G60" t="s">
        <v>1059</v>
      </c>
      <c r="H60" t="s">
        <v>1077</v>
      </c>
      <c r="I60" t="s">
        <v>25</v>
      </c>
      <c r="J60" t="s">
        <v>29</v>
      </c>
    </row>
    <row r="61" spans="1:10" x14ac:dyDescent="0.25">
      <c r="A61" s="44">
        <v>215745</v>
      </c>
      <c r="B61" t="s">
        <v>911</v>
      </c>
      <c r="C61" t="s">
        <v>554</v>
      </c>
      <c r="D61" t="s">
        <v>888</v>
      </c>
      <c r="E61" t="s">
        <v>904</v>
      </c>
      <c r="F61" t="s">
        <v>763</v>
      </c>
      <c r="G61" t="s">
        <v>944</v>
      </c>
      <c r="H61" t="s">
        <v>1077</v>
      </c>
      <c r="I61" t="s">
        <v>28</v>
      </c>
      <c r="J61" t="s">
        <v>57</v>
      </c>
    </row>
    <row r="62" spans="1:10" x14ac:dyDescent="0.25">
      <c r="A62" s="44">
        <v>215746</v>
      </c>
      <c r="B62" t="s">
        <v>911</v>
      </c>
      <c r="C62" t="s">
        <v>555</v>
      </c>
      <c r="D62" t="s">
        <v>888</v>
      </c>
      <c r="E62" t="s">
        <v>904</v>
      </c>
      <c r="F62" t="s">
        <v>763</v>
      </c>
      <c r="G62" t="s">
        <v>944</v>
      </c>
      <c r="H62" t="s">
        <v>1077</v>
      </c>
      <c r="I62" t="s">
        <v>48</v>
      </c>
      <c r="J62" t="s">
        <v>56</v>
      </c>
    </row>
    <row r="63" spans="1:10" x14ac:dyDescent="0.25">
      <c r="A63" s="44">
        <v>215747</v>
      </c>
      <c r="B63" t="s">
        <v>911</v>
      </c>
      <c r="C63" t="s">
        <v>556</v>
      </c>
      <c r="D63" t="s">
        <v>888</v>
      </c>
      <c r="E63" t="s">
        <v>904</v>
      </c>
      <c r="F63" t="s">
        <v>763</v>
      </c>
      <c r="G63" t="s">
        <v>944</v>
      </c>
      <c r="H63" t="s">
        <v>1077</v>
      </c>
      <c r="I63" t="s">
        <v>48</v>
      </c>
      <c r="J63" t="s">
        <v>59</v>
      </c>
    </row>
    <row r="64" spans="1:10" x14ac:dyDescent="0.25">
      <c r="A64" s="44">
        <v>217138</v>
      </c>
      <c r="B64" t="s">
        <v>1007</v>
      </c>
      <c r="C64" t="s">
        <v>560</v>
      </c>
      <c r="D64" t="s">
        <v>888</v>
      </c>
      <c r="E64" t="s">
        <v>904</v>
      </c>
      <c r="F64" t="s">
        <v>763</v>
      </c>
      <c r="G64" t="s">
        <v>1008</v>
      </c>
      <c r="H64" t="s">
        <v>1077</v>
      </c>
      <c r="I64" t="s">
        <v>25</v>
      </c>
      <c r="J64" t="s">
        <v>34</v>
      </c>
    </row>
    <row r="65" spans="1:10" x14ac:dyDescent="0.25">
      <c r="A65" s="44">
        <v>219200</v>
      </c>
      <c r="B65" t="s">
        <v>1006</v>
      </c>
      <c r="C65" t="s">
        <v>561</v>
      </c>
      <c r="D65" t="s">
        <v>888</v>
      </c>
      <c r="E65" t="s">
        <v>904</v>
      </c>
      <c r="F65" t="s">
        <v>763</v>
      </c>
      <c r="G65" t="s">
        <v>18</v>
      </c>
      <c r="H65" t="s">
        <v>1077</v>
      </c>
      <c r="I65" t="s">
        <v>32</v>
      </c>
      <c r="J65" t="s">
        <v>40</v>
      </c>
    </row>
    <row r="66" spans="1:10" x14ac:dyDescent="0.25">
      <c r="A66" s="44">
        <v>219201</v>
      </c>
      <c r="B66" t="s">
        <v>771</v>
      </c>
      <c r="C66" t="s">
        <v>562</v>
      </c>
      <c r="D66" t="s">
        <v>888</v>
      </c>
      <c r="E66" t="s">
        <v>904</v>
      </c>
      <c r="F66" t="s">
        <v>763</v>
      </c>
      <c r="G66" t="s">
        <v>1059</v>
      </c>
      <c r="H66" t="s">
        <v>1077</v>
      </c>
      <c r="I66" t="s">
        <v>25</v>
      </c>
      <c r="J66" t="s">
        <v>49</v>
      </c>
    </row>
    <row r="72" spans="1:10" x14ac:dyDescent="0.25">
      <c r="A72" s="45">
        <v>178550</v>
      </c>
      <c r="B72" s="16" t="s">
        <v>926</v>
      </c>
      <c r="C72" s="16" t="s">
        <v>926</v>
      </c>
      <c r="D72" s="16" t="s">
        <v>926</v>
      </c>
      <c r="E72" s="16" t="s">
        <v>926</v>
      </c>
      <c r="F72" s="16" t="s">
        <v>926</v>
      </c>
      <c r="G72" s="16" t="s">
        <v>926</v>
      </c>
      <c r="H72" s="16" t="s">
        <v>926</v>
      </c>
      <c r="I72" s="16" t="s">
        <v>926</v>
      </c>
      <c r="J72" s="16" t="s">
        <v>926</v>
      </c>
    </row>
    <row r="73" spans="1:10" x14ac:dyDescent="0.25">
      <c r="A73" s="45">
        <v>178550</v>
      </c>
      <c r="B73" s="16" t="s">
        <v>926</v>
      </c>
      <c r="C73" s="16" t="s">
        <v>926</v>
      </c>
      <c r="D73" s="16" t="s">
        <v>926</v>
      </c>
      <c r="E73" s="16" t="s">
        <v>926</v>
      </c>
      <c r="F73" s="16" t="s">
        <v>926</v>
      </c>
      <c r="G73" s="16" t="s">
        <v>926</v>
      </c>
      <c r="H73" s="16" t="s">
        <v>926</v>
      </c>
      <c r="I73" s="16" t="s">
        <v>926</v>
      </c>
      <c r="J73" s="16" t="s">
        <v>926</v>
      </c>
    </row>
    <row r="74" spans="1:10" x14ac:dyDescent="0.25">
      <c r="A74" s="45">
        <v>178550</v>
      </c>
      <c r="B74" s="16" t="s">
        <v>926</v>
      </c>
      <c r="C74" s="16" t="s">
        <v>926</v>
      </c>
      <c r="D74" s="16" t="s">
        <v>926</v>
      </c>
      <c r="E74" s="16" t="s">
        <v>926</v>
      </c>
      <c r="F74" s="16" t="s">
        <v>926</v>
      </c>
      <c r="G74" s="16" t="s">
        <v>926</v>
      </c>
      <c r="H74" s="16" t="s">
        <v>926</v>
      </c>
      <c r="I74" s="16" t="s">
        <v>926</v>
      </c>
      <c r="J74" s="16" t="s">
        <v>926</v>
      </c>
    </row>
    <row r="75" spans="1:10" x14ac:dyDescent="0.25">
      <c r="A75" s="45">
        <v>178550</v>
      </c>
      <c r="B75" s="16" t="s">
        <v>926</v>
      </c>
      <c r="C75" s="16" t="s">
        <v>926</v>
      </c>
      <c r="D75" s="16" t="s">
        <v>926</v>
      </c>
      <c r="E75" s="16" t="s">
        <v>926</v>
      </c>
      <c r="F75" s="16" t="s">
        <v>926</v>
      </c>
      <c r="G75" s="16" t="s">
        <v>926</v>
      </c>
      <c r="H75" s="16" t="s">
        <v>926</v>
      </c>
      <c r="I75" s="16" t="s">
        <v>926</v>
      </c>
      <c r="J75" s="16" t="s">
        <v>926</v>
      </c>
    </row>
    <row r="76" spans="1:10" x14ac:dyDescent="0.25">
      <c r="A76" s="46">
        <v>178550</v>
      </c>
      <c r="B76" s="16" t="s">
        <v>926</v>
      </c>
      <c r="C76" s="16" t="s">
        <v>926</v>
      </c>
      <c r="D76" s="16" t="s">
        <v>926</v>
      </c>
      <c r="E76" s="16" t="s">
        <v>926</v>
      </c>
      <c r="F76" s="16" t="s">
        <v>926</v>
      </c>
      <c r="G76" s="16" t="s">
        <v>926</v>
      </c>
      <c r="H76" s="16" t="s">
        <v>926</v>
      </c>
      <c r="I76" s="16" t="s">
        <v>926</v>
      </c>
      <c r="J76" s="16" t="s">
        <v>926</v>
      </c>
    </row>
    <row r="77" spans="1:10" x14ac:dyDescent="0.25">
      <c r="A77" s="53">
        <v>237113</v>
      </c>
      <c r="B77" s="16" t="s">
        <v>926</v>
      </c>
      <c r="C77" s="16" t="s">
        <v>926</v>
      </c>
      <c r="D77" s="16" t="s">
        <v>926</v>
      </c>
      <c r="E77" s="16" t="s">
        <v>926</v>
      </c>
      <c r="F77" s="16" t="s">
        <v>926</v>
      </c>
      <c r="G77" s="16" t="s">
        <v>926</v>
      </c>
      <c r="H77" s="16" t="s">
        <v>926</v>
      </c>
      <c r="I77" s="16" t="s">
        <v>926</v>
      </c>
      <c r="J77" s="16" t="s">
        <v>926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64FBE380-6E1B-4E9C-9D9A-AF1CE03AE058}">
  <ds:schemaRefs/>
</ds:datastoreItem>
</file>

<file path=customXml/itemProps2.xml><?xml version="1.0" encoding="utf-8"?>
<ds:datastoreItem xmlns:ds="http://schemas.openxmlformats.org/officeDocument/2006/customXml" ds:itemID="{572018F7-3E11-4E79-BAFD-55446604648E}">
  <ds:schemaRefs/>
</ds:datastoreItem>
</file>

<file path=customXml/itemProps3.xml><?xml version="1.0" encoding="utf-8"?>
<ds:datastoreItem xmlns:ds="http://schemas.openxmlformats.org/officeDocument/2006/customXml" ds:itemID="{9F90240B-6FE4-4B65-BBA0-3C12AE545A4B}">
  <ds:schemaRefs/>
</ds:datastoreItem>
</file>

<file path=customXml/itemProps4.xml><?xml version="1.0" encoding="utf-8"?>
<ds:datastoreItem xmlns:ds="http://schemas.openxmlformats.org/officeDocument/2006/customXml" ds:itemID="{FB753A2D-619E-4882-B1DF-FC13651399D9}">
  <ds:schemaRefs/>
</ds:datastoreItem>
</file>

<file path=customXml/itemProps5.xml><?xml version="1.0" encoding="utf-8"?>
<ds:datastoreItem xmlns:ds="http://schemas.openxmlformats.org/officeDocument/2006/customXml" ds:itemID="{A045F45E-D3EF-4B97-BD51-2A10A25BEC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Summary</vt:lpstr>
      <vt:lpstr>Overtime 01 - 07 Apr</vt:lpstr>
      <vt:lpstr>Overtime 08 - 13 Apr</vt:lpstr>
      <vt:lpstr>Lab Tracker 08 - 13 Apr</vt:lpstr>
      <vt:lpstr>Approaching OT</vt:lpstr>
      <vt:lpstr>Week Wise OT Hours</vt:lpstr>
      <vt:lpstr>Emp Hrs 08 - 13 April</vt:lpstr>
      <vt:lpstr>Pending_ML5_Apr</vt:lpstr>
      <vt:lpstr>MO 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Waleed</dc:creator>
  <cp:lastModifiedBy>Stores Performance</cp:lastModifiedBy>
  <cp:lastPrinted>2023-10-18T07:17:18Z</cp:lastPrinted>
  <dcterms:created xsi:type="dcterms:W3CDTF">2021-10-18T15:07:35Z</dcterms:created>
  <dcterms:modified xsi:type="dcterms:W3CDTF">2026-04-14T17:08:21Z</dcterms:modified>
</cp:coreProperties>
</file>