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ameier38\flips-example\"/>
    </mc:Choice>
  </mc:AlternateContent>
  <xr:revisionPtr revIDLastSave="0" documentId="13_ncr:1_{74AB531E-EB8C-471C-AD92-B210ADFDE2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ual" sheetId="1" r:id="rId1"/>
  </sheets>
  <definedNames>
    <definedName name="_xlnm._FilterDatabase" localSheetId="0" hidden="1">Manual!$B$24:$J$50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F17" i="1"/>
  <c r="G17" i="1"/>
  <c r="H17" i="1"/>
  <c r="F18" i="1"/>
  <c r="G18" i="1"/>
  <c r="H18" i="1"/>
  <c r="E18" i="1"/>
  <c r="E17" i="1"/>
  <c r="E16" i="1"/>
  <c r="F19" i="1" l="1"/>
  <c r="F21" i="1" s="1"/>
  <c r="G19" i="1"/>
  <c r="E19" i="1"/>
  <c r="H19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5" i="1"/>
  <c r="G20" i="1"/>
  <c r="H20" i="1"/>
  <c r="F20" i="1"/>
  <c r="E20" i="1"/>
  <c r="H22" i="1" l="1"/>
  <c r="H21" i="1"/>
  <c r="H23" i="1"/>
  <c r="E22" i="1"/>
  <c r="E21" i="1"/>
  <c r="E23" i="1"/>
  <c r="G21" i="1"/>
  <c r="G23" i="1"/>
  <c r="G22" i="1"/>
  <c r="F22" i="1"/>
  <c r="F23" i="1"/>
  <c r="C4" i="1"/>
</calcChain>
</file>

<file path=xl/sharedStrings.xml><?xml version="1.0" encoding="utf-8"?>
<sst xmlns="http://schemas.openxmlformats.org/spreadsheetml/2006/main" count="95" uniqueCount="56">
  <si>
    <t>RockId</t>
  </si>
  <si>
    <t>RockType</t>
  </si>
  <si>
    <t>Weight</t>
  </si>
  <si>
    <t>R01</t>
  </si>
  <si>
    <t>Gold</t>
  </si>
  <si>
    <t>R02</t>
  </si>
  <si>
    <t>Silver</t>
  </si>
  <si>
    <t>R03</t>
  </si>
  <si>
    <t>Bronze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</si>
  <si>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</si>
  <si>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</si>
  <si>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</si>
  <si>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</si>
  <si>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</si>
  <si>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</si>
  <si>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</si>
  <si>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</si>
  <si>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</si>
  <si>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</si>
  <si>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</si>
  <si>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</si>
  <si>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</si>
  <si>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</si>
  <si>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</si>
  <si>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</si>
  <si>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</si>
  <si>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R25</t>
  </si>
  <si>
    <t>R26</t>
  </si>
  <si>
    <t>R27</t>
  </si>
  <si>
    <t>R28</t>
  </si>
  <si>
    <t>R29</t>
  </si>
  <si>
    <t>R30</t>
  </si>
  <si>
    <t>B1</t>
  </si>
  <si>
    <t>B2</t>
  </si>
  <si>
    <t>B3</t>
  </si>
  <si>
    <t>B4</t>
  </si>
  <si>
    <t>x</t>
  </si>
  <si>
    <t>discount</t>
  </si>
  <si>
    <t>Check</t>
  </si>
  <si>
    <t>capacity</t>
  </si>
  <si>
    <t>Selected</t>
  </si>
  <si>
    <t>Rock Prices</t>
  </si>
  <si>
    <t>Total Price</t>
  </si>
  <si>
    <t>FLIPS</t>
  </si>
  <si>
    <t>Manual</t>
  </si>
  <si>
    <t>current gold</t>
  </si>
  <si>
    <t>current silver</t>
  </si>
  <si>
    <t>current bronze</t>
  </si>
  <si>
    <t>new gold</t>
  </si>
  <si>
    <t>new silver</t>
  </si>
  <si>
    <t>new bronze</t>
  </si>
  <si>
    <t>total weight</t>
  </si>
  <si>
    <t>total price</t>
  </si>
  <si>
    <t>gold concentration &lt;= 80%</t>
  </si>
  <si>
    <t>silver concentration &lt;= 50%</t>
  </si>
  <si>
    <t>bronze concentration &lt;=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</si>
</sst>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#,##0.0%_);\(#,##0.0%\);_(&quot;–&quot;_)_%;_(@_)_%"/>
    <numFmt numFmtId="165" formatCode="_(#,##0.0_)_%;\(#,##0.0\)_%;_(&quot;–&quot;_)_%;_(@_)_%"/>
    <numFmt numFmtId="166" formatCode="_([$$]#,##0.0_)_%;\([$$]#,##0.0\)_%;_(&quot;–&quot;_)_%;_(@_)_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5CD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6" fontId="0" fillId="0" borderId="0" xfId="0" applyNumberFormat="1"/>
    <xf numFmtId="0" fontId="18" fillId="33" borderId="10" xfId="0" applyFont="1" applyFill="1" applyBorder="1"/>
    <xf numFmtId="0" fontId="19" fillId="0" borderId="0" xfId="0" applyFont="1"/>
    <xf numFmtId="0" fontId="0" fillId="0" borderId="11" xfId="0" applyBorder="1"/>
    <xf numFmtId="0" fontId="0" fillId="0" borderId="14" xfId="0" applyBorder="1"/>
    <xf numFmtId="0" fontId="0" fillId="0" borderId="16" xfId="0" applyBorder="1"/>
    <xf numFmtId="164" fontId="18" fillId="0" borderId="12" xfId="0" applyNumberFormat="1" applyFont="1" applyBorder="1"/>
    <xf numFmtId="164" fontId="18" fillId="0" borderId="13" xfId="0" applyNumberFormat="1" applyFont="1" applyBorder="1"/>
    <xf numFmtId="165" fontId="18" fillId="0" borderId="0" xfId="0" applyNumberFormat="1" applyFont="1" applyBorder="1"/>
    <xf numFmtId="165" fontId="18" fillId="0" borderId="15" xfId="0" applyNumberFormat="1" applyFont="1" applyBorder="1"/>
    <xf numFmtId="165" fontId="18" fillId="0" borderId="17" xfId="0" applyNumberFormat="1" applyFont="1" applyBorder="1"/>
    <xf numFmtId="165" fontId="18" fillId="0" borderId="18" xfId="0" applyNumberFormat="1" applyFont="1" applyBorder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7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0"/>
  <sheetViews>
    <sheetView tabSelected="1" workbookViewId="0"/>
  </sheetViews>
  <sheetFormatPr defaultRowHeight="14.4" x14ac:dyDescent="0.3"/>
  <cols>
    <col min="1" max="1" width="3.6640625" customWidth="1"/>
    <col min="3" max="3" width="9.5546875" bestFit="1" customWidth="1"/>
    <col min="4" max="4" width="25.109375" bestFit="1" customWidth="1"/>
    <col min="5" max="5" width="9.5546875" bestFit="1" customWidth="1"/>
  </cols>
  <sheetData>
    <row r="2" spans="2:8" x14ac:dyDescent="0.3">
      <c r="B2" s="1" t="s">
        <v>42</v>
      </c>
    </row>
    <row r="3" spans="2:8" x14ac:dyDescent="0.3">
      <c r="B3" t="s">
        <v>43</v>
      </c>
      <c r="C3" s="5">
        <v>73.790000000000006</v>
      </c>
      <c r="D3" s="2"/>
    </row>
    <row r="4" spans="2:8" x14ac:dyDescent="0.3">
      <c r="B4" t="s">
        <v>44</v>
      </c>
      <c r="C4" s="5">
        <f>SUM(E20:H20)</f>
        <v>72.902739999999994</v>
      </c>
      <c r="D4" s="17"/>
    </row>
    <row r="5" spans="2:8" x14ac:dyDescent="0.3">
      <c r="D5" s="4"/>
    </row>
    <row r="6" spans="2:8" x14ac:dyDescent="0.3">
      <c r="B6" s="1" t="s">
        <v>41</v>
      </c>
    </row>
    <row r="7" spans="2:8" x14ac:dyDescent="0.3">
      <c r="B7" t="s">
        <v>4</v>
      </c>
      <c r="C7">
        <v>0.98</v>
      </c>
    </row>
    <row r="8" spans="2:8" x14ac:dyDescent="0.3">
      <c r="B8" t="s">
        <v>6</v>
      </c>
      <c r="C8">
        <v>0.95</v>
      </c>
    </row>
    <row r="9" spans="2:8" x14ac:dyDescent="0.3">
      <c r="B9" t="s">
        <v>8</v>
      </c>
      <c r="C9">
        <v>0.92</v>
      </c>
    </row>
    <row r="11" spans="2:8" x14ac:dyDescent="0.3">
      <c r="D11" s="8" t="s">
        <v>37</v>
      </c>
      <c r="E11" s="11">
        <v>0.1</v>
      </c>
      <c r="F11" s="11">
        <v>0.08</v>
      </c>
      <c r="G11" s="11">
        <v>0</v>
      </c>
      <c r="H11" s="12">
        <v>0.05</v>
      </c>
    </row>
    <row r="12" spans="2:8" x14ac:dyDescent="0.3">
      <c r="D12" s="9" t="s">
        <v>39</v>
      </c>
      <c r="E12" s="13">
        <v>40</v>
      </c>
      <c r="F12" s="13">
        <v>50</v>
      </c>
      <c r="G12" s="13">
        <v>30</v>
      </c>
      <c r="H12" s="14">
        <v>10</v>
      </c>
    </row>
    <row r="13" spans="2:8" x14ac:dyDescent="0.3">
      <c r="D13" s="9" t="s">
        <v>45</v>
      </c>
      <c r="E13" s="13">
        <v>5</v>
      </c>
      <c r="F13" s="13">
        <v>10</v>
      </c>
      <c r="G13" s="13">
        <v>5</v>
      </c>
      <c r="H13" s="14">
        <v>1</v>
      </c>
    </row>
    <row r="14" spans="2:8" x14ac:dyDescent="0.3">
      <c r="D14" s="9" t="s">
        <v>46</v>
      </c>
      <c r="E14" s="13">
        <v>10</v>
      </c>
      <c r="F14" s="13">
        <v>5</v>
      </c>
      <c r="G14" s="13">
        <v>0</v>
      </c>
      <c r="H14" s="14">
        <v>1</v>
      </c>
    </row>
    <row r="15" spans="2:8" x14ac:dyDescent="0.3">
      <c r="D15" s="10" t="s">
        <v>47</v>
      </c>
      <c r="E15" s="15">
        <v>5</v>
      </c>
      <c r="F15" s="15">
        <v>5</v>
      </c>
      <c r="G15" s="15">
        <v>2</v>
      </c>
      <c r="H15" s="16">
        <v>0.5</v>
      </c>
    </row>
    <row r="16" spans="2:8" x14ac:dyDescent="0.3">
      <c r="D16" t="s">
        <v>48</v>
      </c>
      <c r="E16" s="3">
        <f>SUMIFS($D$25:$D$50,$C$25:$C$50,"Gold",E$25:E$50,"x")</f>
        <v>15.9</v>
      </c>
      <c r="F16" s="3">
        <f t="shared" ref="F16:H16" si="0">SUMIFS($D$25:$D$50,$C$25:$C$50,"Gold",F$25:F$50,"x")</f>
        <v>24.4</v>
      </c>
      <c r="G16" s="3">
        <f t="shared" si="0"/>
        <v>12</v>
      </c>
      <c r="H16" s="3">
        <f t="shared" si="0"/>
        <v>4</v>
      </c>
    </row>
    <row r="17" spans="2:10" x14ac:dyDescent="0.3">
      <c r="D17" t="s">
        <v>49</v>
      </c>
      <c r="E17" s="3">
        <f>SUMIFS($D$25:$D$50,$C$25:$C$50,"Silver",E$25:E$50,"x")</f>
        <v>3.7</v>
      </c>
      <c r="F17" s="3">
        <f t="shared" ref="F17:H17" si="1">SUMIFS($D$25:$D$50,$C$25:$C$50,"Silver",F$25:F$50,"x")</f>
        <v>5.6</v>
      </c>
      <c r="G17" s="3">
        <f t="shared" si="1"/>
        <v>11</v>
      </c>
      <c r="H17" s="3">
        <f t="shared" si="1"/>
        <v>3.2</v>
      </c>
    </row>
    <row r="18" spans="2:10" x14ac:dyDescent="0.3">
      <c r="D18" t="s">
        <v>50</v>
      </c>
      <c r="E18" s="3">
        <f>SUMIFS($D$25:$D$50,$C$25:$C$50,"Bronze",E$25:E$50,"x")</f>
        <v>0</v>
      </c>
      <c r="F18" s="3">
        <f t="shared" ref="F18:H18" si="2">SUMIFS($D$25:$D$50,$C$25:$C$50,"Bronze",F$25:F$50,"x")</f>
        <v>0</v>
      </c>
      <c r="G18" s="3">
        <f t="shared" si="2"/>
        <v>0</v>
      </c>
      <c r="H18" s="3">
        <f t="shared" si="2"/>
        <v>0</v>
      </c>
    </row>
    <row r="19" spans="2:10" x14ac:dyDescent="0.3">
      <c r="D19" t="s">
        <v>51</v>
      </c>
      <c r="E19" s="3">
        <f>SUM(E13:E18)</f>
        <v>39.6</v>
      </c>
      <c r="F19" s="3">
        <f t="shared" ref="F19:H19" si="3">SUM(F13:F18)</f>
        <v>50</v>
      </c>
      <c r="G19" s="3">
        <f t="shared" si="3"/>
        <v>30</v>
      </c>
      <c r="H19" s="3">
        <f t="shared" si="3"/>
        <v>9.6999999999999993</v>
      </c>
    </row>
    <row r="20" spans="2:10" x14ac:dyDescent="0.3">
      <c r="D20" t="s">
        <v>52</v>
      </c>
      <c r="E20" s="5">
        <f>(SUMIFS($D$25:$D$50,$C$25:$C$50,$B$7,E$25:E$50,"x")*$C$7+SUMIFS($D$25:$D$50,$C$25:$C$50,$B$8,E$25:E$50,"x")*$C$8+SUMIFS($D$25:$D$50,$C$25:$C$50,$B$9,E$25:E$50,"x")*$C$9)*(1-E$11)</f>
        <v>17.1873</v>
      </c>
      <c r="F20" s="5">
        <f>(SUMIFS($D$25:$D$50,$C$25:$C$50,$B$7,F$25:F$50,"x")*$C$7+SUMIFS($D$25:$D$50,$C$25:$C$50,$B$8,F$25:F$50,"x")*$C$8+SUMIFS($D$25:$D$50,$C$25:$C$50,$B$9,F$25:F$50,"x")*$C$9)*(1-F$11)</f>
        <v>26.893440000000002</v>
      </c>
      <c r="G20" s="5">
        <f>(SUMIFS($D$25:$D$50,$C$25:$C$50,$B$7,G$25:G$50,"x")*$C$7+SUMIFS($D$25:$D$50,$C$25:$C$50,$B$8,G$25:G$50,"x")*$C$8+SUMIFS($D$25:$D$50,$C$25:$C$50,$B$9,G$25:G$50,"x")*$C$9)*(1-G$11)</f>
        <v>22.21</v>
      </c>
      <c r="H20" s="5">
        <f>(SUMIFS($D$25:$D$50,$C$25:$C$50,$B$7,H$25:H$50,"x")*$C$7+SUMIFS($D$25:$D$50,$C$25:$C$50,$B$8,H$25:H$50,"x")*$C$8+SUMIFS($D$25:$D$50,$C$25:$C$50,$B$9,H$25:H$50,"x")*$C$9)*(1-H$11)</f>
        <v>6.6120000000000001</v>
      </c>
    </row>
    <row r="21" spans="2:10" x14ac:dyDescent="0.3">
      <c r="C21" s="4"/>
      <c r="D21" t="s">
        <v>53</v>
      </c>
      <c r="E21" s="2">
        <f>(E$13+SUMIFS($D$25:$D$50,$C$25:$C$50,"Gold",E$25:E$50,"x"))/E$19</f>
        <v>0.52777777777777768</v>
      </c>
      <c r="F21" s="2">
        <f t="shared" ref="F21:H21" si="4">(F$13+SUMIFS($D$25:$D$50,$C$25:$C$50,"Gold",F$25:F$50,"x"))/F$19</f>
        <v>0.68799999999999994</v>
      </c>
      <c r="G21" s="2">
        <f t="shared" si="4"/>
        <v>0.56666666666666665</v>
      </c>
      <c r="H21" s="2">
        <f t="shared" si="4"/>
        <v>0.51546391752577325</v>
      </c>
    </row>
    <row r="22" spans="2:10" x14ac:dyDescent="0.3">
      <c r="C22" s="4"/>
      <c r="D22" t="s">
        <v>54</v>
      </c>
      <c r="E22" s="2">
        <f>(E$14+SUMIFS($D$25:$D$50,$C$25:$C$50,"Silver",E$25:E$50,"x"))/E$19</f>
        <v>0.34595959595959591</v>
      </c>
      <c r="F22" s="2">
        <f t="shared" ref="F22:H22" si="5">(F$14+SUMIFS($D$25:$D$50,$C$25:$C$50,"Silver",F$25:F$50,"x"))/F$19</f>
        <v>0.21199999999999999</v>
      </c>
      <c r="G22" s="2">
        <f t="shared" si="5"/>
        <v>0.36666666666666664</v>
      </c>
      <c r="H22" s="2">
        <f t="shared" si="5"/>
        <v>0.43298969072164956</v>
      </c>
    </row>
    <row r="23" spans="2:10" x14ac:dyDescent="0.3">
      <c r="C23" s="4"/>
      <c r="D23" t="s">
        <v>55</v>
      </c>
      <c r="E23" s="2">
        <f>(E$15+SUMIFS($D$25:$D$50,$C$25:$C$50,"Bronze",E$25:E$50,"x"))/E$19</f>
        <v>0.12626262626262627</v>
      </c>
      <c r="F23" s="2">
        <f t="shared" ref="F23:H23" si="6">(F$15+SUMIFS($D$25:$D$50,$C$25:$C$50,"Bronze",F$25:F$50,"x"))/F$19</f>
        <v>0.1</v>
      </c>
      <c r="G23" s="2">
        <f t="shared" si="6"/>
        <v>6.6666666666666666E-2</v>
      </c>
      <c r="H23" s="2">
        <f t="shared" si="6"/>
        <v>5.1546391752577324E-2</v>
      </c>
    </row>
    <row r="24" spans="2:10" x14ac:dyDescent="0.3">
      <c r="B24" t="s">
        <v>0</v>
      </c>
      <c r="C24" t="s">
        <v>1</v>
      </c>
      <c r="D24" t="s">
        <v>2</v>
      </c>
      <c r="E24" t="s">
        <v>32</v>
      </c>
      <c r="F24" t="s">
        <v>33</v>
      </c>
      <c r="G24" t="s">
        <v>34</v>
      </c>
      <c r="H24" t="s">
        <v>35</v>
      </c>
      <c r="I24" s="7" t="s">
        <v>40</v>
      </c>
      <c r="J24" s="7" t="s">
        <v>38</v>
      </c>
    </row>
    <row r="25" spans="2:10" x14ac:dyDescent="0.3">
      <c r="B25" t="s">
        <v>3</v>
      </c>
      <c r="C25" t="s">
        <v>4</v>
      </c>
      <c r="D25" s="3">
        <v>1.2</v>
      </c>
      <c r="E25" s="6"/>
      <c r="F25" s="6"/>
      <c r="G25" s="6" t="s">
        <v>36</v>
      </c>
      <c r="H25" s="6"/>
      <c r="I25" s="7" t="b">
        <f>COUNTIF(D25:G25,"x")=1</f>
        <v>1</v>
      </c>
      <c r="J25" s="7" t="b">
        <f t="shared" ref="J25:J50" si="7">COUNTIF(E25:H25,"x")&lt;=1</f>
        <v>1</v>
      </c>
    </row>
    <row r="26" spans="2:10" x14ac:dyDescent="0.3">
      <c r="B26" t="s">
        <v>5</v>
      </c>
      <c r="C26" t="s">
        <v>6</v>
      </c>
      <c r="D26" s="3">
        <v>1.2</v>
      </c>
      <c r="E26" s="6"/>
      <c r="F26" s="6"/>
      <c r="G26" s="6" t="s">
        <v>36</v>
      </c>
      <c r="H26" s="6"/>
      <c r="I26" s="7" t="b">
        <f t="shared" ref="I26:I50" si="8">COUNTIF(D26:G26,"x")=1</f>
        <v>1</v>
      </c>
      <c r="J26" s="7" t="b">
        <f t="shared" si="7"/>
        <v>1</v>
      </c>
    </row>
    <row r="27" spans="2:10" x14ac:dyDescent="0.3">
      <c r="B27" t="s">
        <v>7</v>
      </c>
      <c r="C27" t="s">
        <v>8</v>
      </c>
      <c r="D27" s="3">
        <v>5.5</v>
      </c>
      <c r="E27" s="6"/>
      <c r="F27" s="6"/>
      <c r="G27" s="6"/>
      <c r="H27" s="6"/>
      <c r="I27" s="7" t="b">
        <f t="shared" si="8"/>
        <v>0</v>
      </c>
      <c r="J27" s="7" t="b">
        <f t="shared" si="7"/>
        <v>1</v>
      </c>
    </row>
    <row r="28" spans="2:10" x14ac:dyDescent="0.3">
      <c r="B28" t="s">
        <v>9</v>
      </c>
      <c r="C28" t="s">
        <v>4</v>
      </c>
      <c r="D28" s="3">
        <v>2</v>
      </c>
      <c r="E28" s="6"/>
      <c r="F28" s="6"/>
      <c r="G28" s="6" t="s">
        <v>36</v>
      </c>
      <c r="H28" s="6"/>
      <c r="I28" s="7" t="b">
        <f t="shared" si="8"/>
        <v>1</v>
      </c>
      <c r="J28" s="7" t="b">
        <f t="shared" si="7"/>
        <v>1</v>
      </c>
    </row>
    <row r="29" spans="2:10" x14ac:dyDescent="0.3">
      <c r="B29" t="s">
        <v>10</v>
      </c>
      <c r="C29" t="s">
        <v>4</v>
      </c>
      <c r="D29" s="3">
        <v>4</v>
      </c>
      <c r="E29" s="6"/>
      <c r="F29" s="6"/>
      <c r="G29" s="6"/>
      <c r="H29" s="6" t="s">
        <v>36</v>
      </c>
      <c r="I29" s="7" t="b">
        <f t="shared" si="8"/>
        <v>0</v>
      </c>
      <c r="J29" s="7" t="b">
        <f t="shared" si="7"/>
        <v>1</v>
      </c>
    </row>
    <row r="30" spans="2:10" x14ac:dyDescent="0.3">
      <c r="B30" t="s">
        <v>11</v>
      </c>
      <c r="C30" t="s">
        <v>6</v>
      </c>
      <c r="D30" s="3">
        <v>3.2</v>
      </c>
      <c r="E30" s="6"/>
      <c r="F30" s="6"/>
      <c r="G30" s="6"/>
      <c r="H30" s="6" t="s">
        <v>36</v>
      </c>
      <c r="I30" s="7" t="b">
        <f t="shared" si="8"/>
        <v>0</v>
      </c>
      <c r="J30" s="7" t="b">
        <f t="shared" si="7"/>
        <v>1</v>
      </c>
    </row>
    <row r="31" spans="2:10" x14ac:dyDescent="0.3">
      <c r="B31" t="s">
        <v>12</v>
      </c>
      <c r="C31" t="s">
        <v>8</v>
      </c>
      <c r="D31" s="3">
        <v>5.3</v>
      </c>
      <c r="E31" s="6"/>
      <c r="F31" s="6"/>
      <c r="G31" s="6"/>
      <c r="H31" s="6"/>
      <c r="I31" s="7" t="b">
        <f t="shared" si="8"/>
        <v>0</v>
      </c>
      <c r="J31" s="7" t="b">
        <f t="shared" si="7"/>
        <v>1</v>
      </c>
    </row>
    <row r="32" spans="2:10" x14ac:dyDescent="0.3">
      <c r="B32" t="s">
        <v>13</v>
      </c>
      <c r="C32" t="s">
        <v>4</v>
      </c>
      <c r="D32" s="3">
        <v>1</v>
      </c>
      <c r="E32" s="6"/>
      <c r="F32" s="6"/>
      <c r="G32" s="6" t="s">
        <v>36</v>
      </c>
      <c r="H32" s="6"/>
      <c r="I32" s="7" t="b">
        <f t="shared" si="8"/>
        <v>1</v>
      </c>
      <c r="J32" s="7" t="b">
        <f t="shared" si="7"/>
        <v>1</v>
      </c>
    </row>
    <row r="33" spans="2:10" x14ac:dyDescent="0.3">
      <c r="B33" t="s">
        <v>14</v>
      </c>
      <c r="C33" t="s">
        <v>6</v>
      </c>
      <c r="D33" s="3">
        <v>9.8000000000000007</v>
      </c>
      <c r="E33" s="6"/>
      <c r="F33" s="6"/>
      <c r="G33" s="6" t="s">
        <v>36</v>
      </c>
      <c r="H33" s="6"/>
      <c r="I33" s="7" t="b">
        <f t="shared" si="8"/>
        <v>1</v>
      </c>
      <c r="J33" s="7" t="b">
        <f t="shared" si="7"/>
        <v>1</v>
      </c>
    </row>
    <row r="34" spans="2:10" x14ac:dyDescent="0.3">
      <c r="B34" t="s">
        <v>15</v>
      </c>
      <c r="C34" t="s">
        <v>8</v>
      </c>
      <c r="D34" s="3">
        <v>4.5999999999999996</v>
      </c>
      <c r="E34" s="6"/>
      <c r="F34" s="6"/>
      <c r="G34" s="6"/>
      <c r="H34" s="6"/>
      <c r="I34" s="7" t="b">
        <f t="shared" si="8"/>
        <v>0</v>
      </c>
      <c r="J34" s="7" t="b">
        <f t="shared" si="7"/>
        <v>1</v>
      </c>
    </row>
    <row r="35" spans="2:10" x14ac:dyDescent="0.3">
      <c r="B35" t="s">
        <v>16</v>
      </c>
      <c r="C35" t="s">
        <v>4</v>
      </c>
      <c r="D35" s="3">
        <v>7.8</v>
      </c>
      <c r="E35" s="6"/>
      <c r="F35" s="6"/>
      <c r="G35" s="6" t="s">
        <v>36</v>
      </c>
      <c r="H35" s="6"/>
      <c r="I35" s="7" t="b">
        <f t="shared" si="8"/>
        <v>1</v>
      </c>
      <c r="J35" s="7" t="b">
        <f t="shared" si="7"/>
        <v>1</v>
      </c>
    </row>
    <row r="36" spans="2:10" x14ac:dyDescent="0.3">
      <c r="B36" t="s">
        <v>17</v>
      </c>
      <c r="C36" t="s">
        <v>6</v>
      </c>
      <c r="D36" s="3">
        <v>10.1</v>
      </c>
      <c r="E36" s="6"/>
      <c r="F36" s="6"/>
      <c r="G36" s="6"/>
      <c r="H36" s="6"/>
      <c r="I36" s="7" t="b">
        <f t="shared" si="8"/>
        <v>0</v>
      </c>
      <c r="J36" s="7" t="b">
        <f t="shared" si="7"/>
        <v>1</v>
      </c>
    </row>
    <row r="37" spans="2:10" x14ac:dyDescent="0.3">
      <c r="B37" t="s">
        <v>18</v>
      </c>
      <c r="C37" t="s">
        <v>8</v>
      </c>
      <c r="D37" s="3">
        <v>10.5</v>
      </c>
      <c r="E37" s="6"/>
      <c r="F37" s="6"/>
      <c r="G37" s="6"/>
      <c r="H37" s="6"/>
      <c r="I37" s="7" t="b">
        <f t="shared" si="8"/>
        <v>0</v>
      </c>
      <c r="J37" s="7" t="b">
        <f t="shared" si="7"/>
        <v>1</v>
      </c>
    </row>
    <row r="38" spans="2:10" x14ac:dyDescent="0.3">
      <c r="B38" t="s">
        <v>19</v>
      </c>
      <c r="C38" t="s">
        <v>4</v>
      </c>
      <c r="D38" s="3">
        <v>4.2</v>
      </c>
      <c r="E38" s="6"/>
      <c r="F38" s="6" t="s">
        <v>36</v>
      </c>
      <c r="G38" s="6"/>
      <c r="H38" s="6"/>
      <c r="I38" s="7" t="b">
        <f t="shared" si="8"/>
        <v>1</v>
      </c>
      <c r="J38" s="7" t="b">
        <f t="shared" si="7"/>
        <v>1</v>
      </c>
    </row>
    <row r="39" spans="2:10" x14ac:dyDescent="0.3">
      <c r="B39" t="s">
        <v>20</v>
      </c>
      <c r="C39" t="s">
        <v>6</v>
      </c>
      <c r="D39" s="3">
        <v>3.7</v>
      </c>
      <c r="E39" s="6" t="s">
        <v>36</v>
      </c>
      <c r="F39" s="6"/>
      <c r="G39" s="6"/>
      <c r="H39" s="6"/>
      <c r="I39" s="7" t="b">
        <f t="shared" si="8"/>
        <v>1</v>
      </c>
      <c r="J39" s="7" t="b">
        <f t="shared" si="7"/>
        <v>1</v>
      </c>
    </row>
    <row r="40" spans="2:10" x14ac:dyDescent="0.3">
      <c r="B40" t="s">
        <v>21</v>
      </c>
      <c r="C40" t="s">
        <v>8</v>
      </c>
      <c r="D40" s="3">
        <v>10.9</v>
      </c>
      <c r="E40" s="6"/>
      <c r="F40" s="6"/>
      <c r="G40" s="6"/>
      <c r="H40" s="6"/>
      <c r="I40" s="7" t="b">
        <f t="shared" si="8"/>
        <v>0</v>
      </c>
      <c r="J40" s="7" t="b">
        <f t="shared" si="7"/>
        <v>1</v>
      </c>
    </row>
    <row r="41" spans="2:10" x14ac:dyDescent="0.3">
      <c r="B41" t="s">
        <v>22</v>
      </c>
      <c r="C41" t="s">
        <v>4</v>
      </c>
      <c r="D41" s="3">
        <v>20.2</v>
      </c>
      <c r="E41" s="6"/>
      <c r="F41" s="6" t="s">
        <v>36</v>
      </c>
      <c r="G41" s="6"/>
      <c r="H41" s="6"/>
      <c r="I41" s="7" t="b">
        <f t="shared" si="8"/>
        <v>1</v>
      </c>
      <c r="J41" s="7" t="b">
        <f t="shared" si="7"/>
        <v>1</v>
      </c>
    </row>
    <row r="42" spans="2:10" x14ac:dyDescent="0.3">
      <c r="B42" t="s">
        <v>23</v>
      </c>
      <c r="C42" t="s">
        <v>6</v>
      </c>
      <c r="D42" s="3">
        <v>1.9</v>
      </c>
      <c r="E42" s="6"/>
      <c r="F42" s="6"/>
      <c r="G42" s="6"/>
      <c r="H42" s="6"/>
      <c r="I42" s="7" t="b">
        <f t="shared" si="8"/>
        <v>0</v>
      </c>
      <c r="J42" s="7" t="b">
        <f t="shared" si="7"/>
        <v>1</v>
      </c>
    </row>
    <row r="43" spans="2:10" x14ac:dyDescent="0.3">
      <c r="B43" t="s">
        <v>24</v>
      </c>
      <c r="C43" t="s">
        <v>8</v>
      </c>
      <c r="D43" s="3">
        <v>6.4</v>
      </c>
      <c r="E43" s="6"/>
      <c r="F43" s="6"/>
      <c r="G43" s="6"/>
      <c r="H43" s="6"/>
      <c r="I43" s="7" t="b">
        <f t="shared" si="8"/>
        <v>0</v>
      </c>
      <c r="J43" s="7" t="b">
        <f t="shared" si="7"/>
        <v>1</v>
      </c>
    </row>
    <row r="44" spans="2:10" x14ac:dyDescent="0.3">
      <c r="B44" t="s">
        <v>25</v>
      </c>
      <c r="C44" t="s">
        <v>4</v>
      </c>
      <c r="D44" s="3">
        <v>15.9</v>
      </c>
      <c r="E44" s="6"/>
      <c r="F44" s="6"/>
      <c r="G44" s="6"/>
      <c r="H44" s="6"/>
      <c r="I44" s="7" t="b">
        <f t="shared" si="8"/>
        <v>0</v>
      </c>
      <c r="J44" s="7" t="b">
        <f t="shared" si="7"/>
        <v>1</v>
      </c>
    </row>
    <row r="45" spans="2:10" x14ac:dyDescent="0.3">
      <c r="B45" t="s">
        <v>26</v>
      </c>
      <c r="C45" t="s">
        <v>6</v>
      </c>
      <c r="D45" s="3">
        <v>3.7</v>
      </c>
      <c r="E45" s="6"/>
      <c r="F45" s="6" t="s">
        <v>36</v>
      </c>
      <c r="G45" s="6"/>
      <c r="H45" s="6"/>
      <c r="I45" s="7" t="b">
        <f t="shared" si="8"/>
        <v>1</v>
      </c>
      <c r="J45" s="7" t="b">
        <f t="shared" si="7"/>
        <v>1</v>
      </c>
    </row>
    <row r="46" spans="2:10" x14ac:dyDescent="0.3">
      <c r="B46" t="s">
        <v>27</v>
      </c>
      <c r="C46" t="s">
        <v>8</v>
      </c>
      <c r="D46" s="3">
        <v>10.9</v>
      </c>
      <c r="E46" s="6"/>
      <c r="F46" s="6"/>
      <c r="G46" s="6"/>
      <c r="H46" s="6"/>
      <c r="I46" s="7" t="b">
        <f t="shared" si="8"/>
        <v>0</v>
      </c>
      <c r="J46" s="7" t="b">
        <f t="shared" si="7"/>
        <v>1</v>
      </c>
    </row>
    <row r="47" spans="2:10" x14ac:dyDescent="0.3">
      <c r="B47" t="s">
        <v>28</v>
      </c>
      <c r="C47" t="s">
        <v>4</v>
      </c>
      <c r="D47" s="3">
        <v>20.2</v>
      </c>
      <c r="E47" s="6"/>
      <c r="F47" s="6"/>
      <c r="G47" s="6"/>
      <c r="H47" s="6"/>
      <c r="I47" s="7" t="b">
        <f t="shared" si="8"/>
        <v>0</v>
      </c>
      <c r="J47" s="7" t="b">
        <f t="shared" si="7"/>
        <v>1</v>
      </c>
    </row>
    <row r="48" spans="2:10" x14ac:dyDescent="0.3">
      <c r="B48" t="s">
        <v>29</v>
      </c>
      <c r="C48" t="s">
        <v>6</v>
      </c>
      <c r="D48" s="3">
        <v>1.9</v>
      </c>
      <c r="E48" s="6"/>
      <c r="F48" s="6" t="s">
        <v>36</v>
      </c>
      <c r="G48" s="6"/>
      <c r="H48" s="6"/>
      <c r="I48" s="7" t="b">
        <f t="shared" si="8"/>
        <v>1</v>
      </c>
      <c r="J48" s="7" t="b">
        <f t="shared" si="7"/>
        <v>1</v>
      </c>
    </row>
    <row r="49" spans="2:10" x14ac:dyDescent="0.3">
      <c r="B49" t="s">
        <v>30</v>
      </c>
      <c r="C49" t="s">
        <v>8</v>
      </c>
      <c r="D49" s="3">
        <v>6.4</v>
      </c>
      <c r="E49" s="6"/>
      <c r="F49" s="6"/>
      <c r="G49" s="6"/>
      <c r="H49" s="6"/>
      <c r="I49" s="7" t="b">
        <f t="shared" si="8"/>
        <v>0</v>
      </c>
      <c r="J49" s="7" t="b">
        <f t="shared" si="7"/>
        <v>1</v>
      </c>
    </row>
    <row r="50" spans="2:10" x14ac:dyDescent="0.3">
      <c r="B50" t="s">
        <v>31</v>
      </c>
      <c r="C50" t="s">
        <v>4</v>
      </c>
      <c r="D50" s="3">
        <v>15.9</v>
      </c>
      <c r="E50" s="6" t="s">
        <v>36</v>
      </c>
      <c r="F50" s="6"/>
      <c r="G50" s="6"/>
      <c r="H50" s="6"/>
      <c r="I50" s="7" t="b">
        <f t="shared" si="8"/>
        <v>1</v>
      </c>
      <c r="J50" s="7" t="b">
        <f t="shared" si="7"/>
        <v>1</v>
      </c>
    </row>
  </sheetData>
  <conditionalFormatting sqref="E19:H19">
    <cfRule type="expression" dxfId="4" priority="6">
      <formula>E$19&gt;E$12</formula>
    </cfRule>
  </conditionalFormatting>
  <conditionalFormatting sqref="E22:H22">
    <cfRule type="expression" dxfId="3" priority="5">
      <formula>E$22&gt;0.5</formula>
    </cfRule>
  </conditionalFormatting>
  <conditionalFormatting sqref="E23:H23">
    <cfRule type="expression" dxfId="2" priority="4">
      <formula>E$23&gt;0.3</formula>
    </cfRule>
  </conditionalFormatting>
  <conditionalFormatting sqref="E21:H21">
    <cfRule type="expression" dxfId="1" priority="2">
      <formula>E$21&gt;0.8</formula>
    </cfRule>
  </conditionalFormatting>
  <conditionalFormatting sqref="J25:J50">
    <cfRule type="expression" dxfId="0" priority="1">
      <formula>$J25=FALSE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2020-12-30T12:51:19Z</dcterms:created>
  <dcterms:modified xsi:type="dcterms:W3CDTF">2020-12-30T23:00:57Z</dcterms:modified>
</cp:coreProperties>
</file>