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elia/Downloads/"/>
    </mc:Choice>
  </mc:AlternateContent>
  <xr:revisionPtr revIDLastSave="0" documentId="8_{2A39FFFA-BA40-064C-B3A2-71BBB187C96F}" xr6:coauthVersionLast="47" xr6:coauthVersionMax="47" xr10:uidLastSave="{00000000-0000-0000-0000-000000000000}"/>
  <bookViews>
    <workbookView xWindow="380" yWindow="500" windowWidth="25540" windowHeight="16060" activeTab="3" xr2:uid="{73ECF943-489E-A74A-AC0D-16A0ACDB04FE}"/>
  </bookViews>
  <sheets>
    <sheet name="Income Statement" sheetId="4" r:id="rId1"/>
    <sheet name="Budget Template" sheetId="1" r:id="rId2"/>
    <sheet name="Data Validation Drop Down" sheetId="2" r:id="rId3"/>
    <sheet name="Submitted Budge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B30" i="4" s="1"/>
  <c r="E8" i="1"/>
  <c r="E7" i="1"/>
  <c r="E6" i="1"/>
  <c r="E5" i="1"/>
  <c r="E4" i="1"/>
  <c r="F3" i="1"/>
  <c r="E3" i="1"/>
  <c r="E2" i="1"/>
  <c r="E17" i="4"/>
  <c r="E4" i="4"/>
  <c r="N9" i="4"/>
  <c r="B5" i="4"/>
  <c r="C17" i="4"/>
  <c r="D17" i="4"/>
  <c r="F17" i="4"/>
  <c r="G17" i="4"/>
  <c r="H17" i="4"/>
  <c r="I17" i="4"/>
  <c r="I24" i="4" s="1"/>
  <c r="J17" i="4"/>
  <c r="K17" i="4"/>
  <c r="L17" i="4"/>
  <c r="M17" i="4"/>
  <c r="C18" i="4"/>
  <c r="C38" i="4" s="1"/>
  <c r="C4" i="4" s="1"/>
  <c r="D18" i="4"/>
  <c r="D38" i="4" s="1"/>
  <c r="D4" i="4" s="1"/>
  <c r="E18" i="4"/>
  <c r="E38" i="4" s="1"/>
  <c r="F18" i="4"/>
  <c r="F38" i="4" s="1"/>
  <c r="F4" i="4" s="1"/>
  <c r="G18" i="4"/>
  <c r="G38" i="4" s="1"/>
  <c r="G4" i="4" s="1"/>
  <c r="H18" i="4"/>
  <c r="H38" i="4" s="1"/>
  <c r="H4" i="4" s="1"/>
  <c r="I18" i="4"/>
  <c r="I38" i="4" s="1"/>
  <c r="I4" i="4" s="1"/>
  <c r="J18" i="4"/>
  <c r="J38" i="4" s="1"/>
  <c r="J4" i="4" s="1"/>
  <c r="K18" i="4"/>
  <c r="K38" i="4" s="1"/>
  <c r="K4" i="4" s="1"/>
  <c r="L18" i="4"/>
  <c r="L38" i="4" s="1"/>
  <c r="L4" i="4" s="1"/>
  <c r="M18" i="4"/>
  <c r="M38" i="4" s="1"/>
  <c r="M4" i="4" s="1"/>
  <c r="C19" i="4"/>
  <c r="D19" i="4"/>
  <c r="E19" i="4"/>
  <c r="F19" i="4"/>
  <c r="G19" i="4"/>
  <c r="H19" i="4"/>
  <c r="I19" i="4"/>
  <c r="J19" i="4"/>
  <c r="K19" i="4"/>
  <c r="L19" i="4"/>
  <c r="M19" i="4"/>
  <c r="C20" i="4"/>
  <c r="D20" i="4"/>
  <c r="E20" i="4"/>
  <c r="F20" i="4"/>
  <c r="G20" i="4"/>
  <c r="H20" i="4"/>
  <c r="I20" i="4"/>
  <c r="J20" i="4"/>
  <c r="K20" i="4"/>
  <c r="L20" i="4"/>
  <c r="M20" i="4"/>
  <c r="C21" i="4"/>
  <c r="D21" i="4"/>
  <c r="E21" i="4"/>
  <c r="F21" i="4"/>
  <c r="G21" i="4"/>
  <c r="H21" i="4"/>
  <c r="I21" i="4"/>
  <c r="J21" i="4"/>
  <c r="K21" i="4"/>
  <c r="L21" i="4"/>
  <c r="M21" i="4"/>
  <c r="C22" i="4"/>
  <c r="D22" i="4"/>
  <c r="E22" i="4"/>
  <c r="F22" i="4"/>
  <c r="G22" i="4"/>
  <c r="H22" i="4"/>
  <c r="I22" i="4"/>
  <c r="J22" i="4"/>
  <c r="K22" i="4"/>
  <c r="L22" i="4"/>
  <c r="M22" i="4"/>
  <c r="C23" i="4"/>
  <c r="D23" i="4"/>
  <c r="E23" i="4"/>
  <c r="F23" i="4"/>
  <c r="G23" i="4"/>
  <c r="H23" i="4"/>
  <c r="I23" i="4"/>
  <c r="J23" i="4"/>
  <c r="K23" i="4"/>
  <c r="L23" i="4"/>
  <c r="M23" i="4"/>
  <c r="B18" i="4"/>
  <c r="B38" i="4" s="1"/>
  <c r="B4" i="4" s="1"/>
  <c r="B6" i="4" s="1"/>
  <c r="B19" i="4"/>
  <c r="B20" i="4"/>
  <c r="B21" i="4"/>
  <c r="B22" i="4"/>
  <c r="B23" i="4"/>
  <c r="B17" i="4"/>
  <c r="O23" i="4" l="1"/>
  <c r="O22" i="4"/>
  <c r="O19" i="4"/>
  <c r="O21" i="4"/>
  <c r="O20" i="4"/>
  <c r="G24" i="4"/>
  <c r="F24" i="4"/>
  <c r="B24" i="4"/>
  <c r="H24" i="4"/>
  <c r="M24" i="4"/>
  <c r="E24" i="4"/>
  <c r="L24" i="4"/>
  <c r="D24" i="4"/>
  <c r="O4" i="4"/>
  <c r="K24" i="4"/>
  <c r="C24" i="4"/>
  <c r="O18" i="4"/>
  <c r="J24" i="4"/>
  <c r="O17" i="4"/>
  <c r="B10" i="4"/>
  <c r="B9" i="4"/>
  <c r="B40" i="4"/>
  <c r="C39" i="4"/>
  <c r="O24" i="4" l="1"/>
  <c r="B11" i="4"/>
  <c r="C40" i="4"/>
  <c r="C5" i="4"/>
  <c r="D39" i="4"/>
  <c r="D5" i="4" s="1"/>
  <c r="D6" i="4" s="1"/>
  <c r="D9" i="4" s="1"/>
  <c r="D40" i="4" l="1"/>
  <c r="C6" i="4"/>
  <c r="C9" i="4" s="1"/>
  <c r="E39" i="4"/>
  <c r="E5" i="4" s="1"/>
  <c r="E6" i="4" s="1"/>
  <c r="E9" i="4" s="1"/>
  <c r="B13" i="4"/>
  <c r="C10" i="4"/>
  <c r="D10" i="4"/>
  <c r="F39" i="4" l="1"/>
  <c r="F5" i="4" s="1"/>
  <c r="F6" i="4" s="1"/>
  <c r="F9" i="4" s="1"/>
  <c r="E40" i="4"/>
  <c r="C11" i="4"/>
  <c r="E10" i="4"/>
  <c r="B14" i="4"/>
  <c r="D11" i="4"/>
  <c r="D13" i="4" s="1"/>
  <c r="E11" i="4"/>
  <c r="E13" i="4" s="1"/>
  <c r="F40" i="4"/>
  <c r="G39" i="4"/>
  <c r="G5" i="4" s="1"/>
  <c r="G6" i="4" s="1"/>
  <c r="G9" i="4" s="1"/>
  <c r="F10" i="4" l="1"/>
  <c r="F11" i="4"/>
  <c r="F13" i="4" s="1"/>
  <c r="F26" i="4" s="1"/>
  <c r="F30" i="4" s="1"/>
  <c r="C13" i="4"/>
  <c r="D14" i="4"/>
  <c r="D26" i="4"/>
  <c r="D30" i="4" s="1"/>
  <c r="G10" i="4"/>
  <c r="G11" i="4" s="1"/>
  <c r="G13" i="4" s="1"/>
  <c r="E26" i="4"/>
  <c r="E30" i="4" s="1"/>
  <c r="E14" i="4"/>
  <c r="H39" i="4"/>
  <c r="H5" i="4" s="1"/>
  <c r="G40" i="4"/>
  <c r="F14" i="4" l="1"/>
  <c r="C26" i="4"/>
  <c r="C14" i="4"/>
  <c r="H6" i="4"/>
  <c r="H9" i="4" s="1"/>
  <c r="G26" i="4"/>
  <c r="G30" i="4" s="1"/>
  <c r="G14" i="4"/>
  <c r="I39" i="4"/>
  <c r="I5" i="4" s="1"/>
  <c r="I6" i="4" s="1"/>
  <c r="I9" i="4" s="1"/>
  <c r="H40" i="4"/>
  <c r="H10" i="4" l="1"/>
  <c r="C30" i="4"/>
  <c r="I10" i="4"/>
  <c r="I11" i="4"/>
  <c r="I13" i="4" s="1"/>
  <c r="J39" i="4"/>
  <c r="J5" i="4" s="1"/>
  <c r="J6" i="4" s="1"/>
  <c r="J9" i="4" s="1"/>
  <c r="I40" i="4"/>
  <c r="H11" i="4" l="1"/>
  <c r="I26" i="4"/>
  <c r="I30" i="4" s="1"/>
  <c r="I14" i="4"/>
  <c r="J10" i="4"/>
  <c r="J11" i="4"/>
  <c r="J13" i="4" s="1"/>
  <c r="K39" i="4"/>
  <c r="K5" i="4" s="1"/>
  <c r="K6" i="4" s="1"/>
  <c r="K9" i="4" s="1"/>
  <c r="J40" i="4"/>
  <c r="H13" i="4" l="1"/>
  <c r="J26" i="4"/>
  <c r="J30" i="4" s="1"/>
  <c r="J14" i="4"/>
  <c r="K10" i="4"/>
  <c r="K11" i="4" s="1"/>
  <c r="K13" i="4" s="1"/>
  <c r="L39" i="4"/>
  <c r="L5" i="4" s="1"/>
  <c r="L6" i="4" s="1"/>
  <c r="L9" i="4" s="1"/>
  <c r="K40" i="4"/>
  <c r="H26" i="4" l="1"/>
  <c r="H14" i="4"/>
  <c r="K26" i="4"/>
  <c r="K30" i="4" s="1"/>
  <c r="K14" i="4"/>
  <c r="L10" i="4"/>
  <c r="L11" i="4" s="1"/>
  <c r="L13" i="4" s="1"/>
  <c r="M39" i="4"/>
  <c r="L40" i="4"/>
  <c r="H30" i="4" l="1"/>
  <c r="L26" i="4"/>
  <c r="L30" i="4" s="1"/>
  <c r="L14" i="4"/>
  <c r="M40" i="4"/>
  <c r="M5" i="4"/>
  <c r="M6" i="4" l="1"/>
  <c r="O5" i="4"/>
  <c r="O6" i="4" l="1"/>
  <c r="M9" i="4"/>
  <c r="O9" i="4" s="1"/>
  <c r="M10" i="4"/>
  <c r="O10" i="4" s="1"/>
  <c r="M11" i="4" l="1"/>
  <c r="M13" i="4" s="1"/>
  <c r="O13" i="4" s="1"/>
  <c r="O14" i="4" s="1"/>
  <c r="O11" i="4" l="1"/>
  <c r="M14" i="4"/>
  <c r="M26" i="4"/>
  <c r="M30" i="4" s="1"/>
  <c r="O26" i="4"/>
  <c r="O28" i="4" l="1"/>
  <c r="O30" i="4" s="1"/>
</calcChain>
</file>

<file path=xl/sharedStrings.xml><?xml version="1.0" encoding="utf-8"?>
<sst xmlns="http://schemas.openxmlformats.org/spreadsheetml/2006/main" count="241" uniqueCount="63">
  <si>
    <t>Department</t>
  </si>
  <si>
    <t>Account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</si>
  <si>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</si>
  <si>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</si>
  <si>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</si>
  <si>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</si>
  <si>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</si>
  <si>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</si>
  <si>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</si>
  <si>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</si>
  <si>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</si>
  <si>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</si>
  <si>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</si>
  <si>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</si>
  <si>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Operations</t>
  </si>
  <si>
    <t>Marketing</t>
  </si>
  <si>
    <t>Finance</t>
  </si>
  <si>
    <t>Human Resources</t>
  </si>
  <si>
    <t>IT</t>
  </si>
  <si>
    <t>Customer Support</t>
  </si>
  <si>
    <t>Travel</t>
  </si>
  <si>
    <t>Advertising</t>
  </si>
  <si>
    <t xml:space="preserve">Miscellaneous </t>
  </si>
  <si>
    <t>Consultants</t>
  </si>
  <si>
    <t>Lodging</t>
  </si>
  <si>
    <t>Meals &amp; Entertainment</t>
  </si>
  <si>
    <t>Materials and Supplies</t>
  </si>
  <si>
    <t>Miscellaneous</t>
  </si>
  <si>
    <t>Description</t>
  </si>
  <si>
    <t>Operating Expenses</t>
  </si>
  <si>
    <t>Revenue</t>
  </si>
  <si>
    <t>New</t>
  </si>
  <si>
    <t>Returning</t>
  </si>
  <si>
    <t>Net Revenue</t>
  </si>
  <si>
    <t>COGS</t>
  </si>
  <si>
    <t>Product Cost</t>
  </si>
  <si>
    <t>Merchant Services</t>
  </si>
  <si>
    <t>Total COGS</t>
  </si>
  <si>
    <t>Gross Margin</t>
  </si>
  <si>
    <t>GM%</t>
  </si>
  <si>
    <t>Operating Income</t>
  </si>
  <si>
    <t>Taxes</t>
  </si>
  <si>
    <t>Net Income</t>
  </si>
  <si>
    <t>NI %</t>
  </si>
  <si>
    <t>Total Operating Expenses</t>
  </si>
  <si>
    <t>ASSUMPTIONS</t>
  </si>
  <si>
    <t>Units</t>
  </si>
  <si>
    <t>Total</t>
  </si>
  <si>
    <t>Marketing (Acquisition)</t>
  </si>
  <si>
    <t>Customer Acquisition Cost</t>
  </si>
  <si>
    <t>Churn Rate</t>
  </si>
  <si>
    <t>Factory supplies</t>
  </si>
  <si>
    <t>Online Ads</t>
  </si>
  <si>
    <t>Client meetings</t>
  </si>
  <si>
    <t>Conference lodging</t>
  </si>
  <si>
    <t>IT support</t>
  </si>
  <si>
    <t>Client site visits</t>
  </si>
  <si>
    <t>Various</t>
  </si>
  <si>
    <t>Price</t>
  </si>
  <si>
    <t>Product Cost (% of revenue)</t>
  </si>
  <si>
    <t>Tax Rate</t>
  </si>
  <si>
    <t>Account (Expense)</t>
  </si>
  <si>
    <t>Allocated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</si>
</sst>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* #,##0_);_(* \(#,##0\);_(* &quot;-&quot;??_);_(@_)"/>
    <numFmt numFmtId="173" formatCode="_(&quot;$&quot;* #,##0_);_(&quot;$&quot;* \(#,##0\);_(&quot;$&quot;* &quot;-&quot;??_);_(@_)"/>
    <numFmt numFmtId="178" formatCode="&quot;$&quot;#,##0"/>
  </numFmts>
  <fonts count="1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b/>
      <u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54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0" borderId="0" xfId="0" applyAlignment="1">
      <alignment horizontal="left" indent="1"/>
    </xf>
    <xf numFmtId="9" fontId="9" fillId="0" borderId="0" xfId="3" applyFont="1"/>
    <xf numFmtId="0" fontId="10" fillId="0" borderId="1" xfId="0" applyFont="1" applyBorder="1" applyAlignment="1">
      <alignment horizontal="center" vertical="top"/>
    </xf>
    <xf numFmtId="43" fontId="0" fillId="0" borderId="0" xfId="1" applyFont="1"/>
    <xf numFmtId="171" fontId="0" fillId="0" borderId="0" xfId="1" applyNumberFormat="1" applyFont="1"/>
    <xf numFmtId="9" fontId="0" fillId="0" borderId="0" xfId="3" applyFont="1"/>
    <xf numFmtId="44" fontId="0" fillId="0" borderId="2" xfId="0" applyNumberFormat="1" applyBorder="1"/>
    <xf numFmtId="171" fontId="0" fillId="0" borderId="2" xfId="1" applyNumberFormat="1" applyFont="1" applyBorder="1"/>
    <xf numFmtId="173" fontId="9" fillId="0" borderId="0" xfId="2" applyNumberFormat="1" applyFont="1"/>
    <xf numFmtId="171" fontId="0" fillId="3" borderId="0" xfId="1" applyNumberFormat="1" applyFont="1" applyFill="1"/>
    <xf numFmtId="173" fontId="0" fillId="0" borderId="0" xfId="2" applyNumberFormat="1" applyFont="1"/>
    <xf numFmtId="173" fontId="0" fillId="0" borderId="0" xfId="2" applyNumberFormat="1" applyFont="1" applyBorder="1"/>
    <xf numFmtId="173" fontId="0" fillId="0" borderId="3" xfId="2" applyNumberFormat="1" applyFont="1" applyBorder="1"/>
    <xf numFmtId="6" fontId="0" fillId="0" borderId="0" xfId="0" applyNumberFormat="1"/>
    <xf numFmtId="6" fontId="5" fillId="0" borderId="0" xfId="0" applyNumberFormat="1" applyFont="1"/>
    <xf numFmtId="178" fontId="11" fillId="0" borderId="0" xfId="2" applyNumberFormat="1" applyFont="1"/>
    <xf numFmtId="178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5493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1BDF-F0D1-CA4B-BA3A-22D6AC13666A}">
  <dimension ref="A1:P53"/>
  <sheetViews>
    <sheetView zoomScale="60" zoomScaleNormal="59" workbookViewId="0">
      <selection activeCell="C64" sqref="C64"/>
    </sheetView>
  </sheetViews>
  <sheetFormatPr baseColWidth="10" defaultRowHeight="16" x14ac:dyDescent="0.2"/>
  <cols>
    <col min="1" max="1" width="23.1640625" customWidth="1"/>
    <col min="2" max="13" width="10.1640625" customWidth="1"/>
    <col min="14" max="14" width="2.5" customWidth="1"/>
    <col min="15" max="15" width="14.5" customWidth="1"/>
    <col min="16" max="16" width="2.5" customWidth="1"/>
  </cols>
  <sheetData>
    <row r="1" spans="1:15" x14ac:dyDescent="0.2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O1" s="5" t="s">
        <v>47</v>
      </c>
    </row>
    <row r="3" spans="1:15" x14ac:dyDescent="0.2">
      <c r="A3" t="s">
        <v>30</v>
      </c>
    </row>
    <row r="4" spans="1:15" x14ac:dyDescent="0.2">
      <c r="A4" t="s">
        <v>31</v>
      </c>
      <c r="B4" s="18">
        <f xml:space="preserve"> B38 * $B$42</f>
        <v>18000</v>
      </c>
      <c r="C4" s="18">
        <f t="shared" ref="C4:M4" si="0" xml:space="preserve"> C38 * $B$42</f>
        <v>18000</v>
      </c>
      <c r="D4" s="18">
        <f t="shared" si="0"/>
        <v>21600</v>
      </c>
      <c r="E4" s="11">
        <f t="shared" si="0"/>
        <v>0</v>
      </c>
      <c r="F4" s="18">
        <f t="shared" si="0"/>
        <v>25200</v>
      </c>
      <c r="G4" s="18">
        <f t="shared" si="0"/>
        <v>27000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  <c r="N4" s="18"/>
      <c r="O4" s="18">
        <f>SUM(B4:M4)</f>
        <v>109800</v>
      </c>
    </row>
    <row r="5" spans="1:15" x14ac:dyDescent="0.2">
      <c r="A5" t="s">
        <v>32</v>
      </c>
      <c r="B5" s="15">
        <f xml:space="preserve"> B39 * $B$42</f>
        <v>0</v>
      </c>
      <c r="C5" s="15">
        <f t="shared" ref="C5:M5" si="1" xml:space="preserve"> C39 * $B$42</f>
        <v>16200</v>
      </c>
      <c r="D5" s="15">
        <f t="shared" si="1"/>
        <v>30780.000000000004</v>
      </c>
      <c r="E5" s="15">
        <f t="shared" si="1"/>
        <v>47142.000000000007</v>
      </c>
      <c r="F5" s="15">
        <f t="shared" si="1"/>
        <v>42427.8</v>
      </c>
      <c r="G5" s="15">
        <f t="shared" si="1"/>
        <v>60865.020000000004</v>
      </c>
      <c r="H5" s="15">
        <f t="shared" si="1"/>
        <v>79078.518000000011</v>
      </c>
      <c r="I5" s="15">
        <f t="shared" si="1"/>
        <v>71170.666200000007</v>
      </c>
      <c r="J5" s="15">
        <f t="shared" si="1"/>
        <v>64053.599580000009</v>
      </c>
      <c r="K5" s="15">
        <f t="shared" si="1"/>
        <v>57648.239622000008</v>
      </c>
      <c r="L5" s="15">
        <f t="shared" si="1"/>
        <v>51883.415659800005</v>
      </c>
      <c r="M5" s="15">
        <f t="shared" si="1"/>
        <v>46695.074093820003</v>
      </c>
      <c r="N5" s="12"/>
      <c r="O5" s="12">
        <f t="shared" ref="O5:O30" si="2">SUM(B5:M5)</f>
        <v>567944.33315562003</v>
      </c>
    </row>
    <row r="6" spans="1:15" x14ac:dyDescent="0.2">
      <c r="A6" t="s">
        <v>33</v>
      </c>
      <c r="B6" s="18">
        <f>SUM(B4,B5)</f>
        <v>18000</v>
      </c>
      <c r="C6" s="18">
        <f t="shared" ref="C6:M6" si="3">SUM(C4,C5)</f>
        <v>34200</v>
      </c>
      <c r="D6" s="18">
        <f t="shared" si="3"/>
        <v>52380</v>
      </c>
      <c r="E6" s="18">
        <f t="shared" si="3"/>
        <v>47142.000000000007</v>
      </c>
      <c r="F6" s="18">
        <f t="shared" si="3"/>
        <v>67627.8</v>
      </c>
      <c r="G6" s="18">
        <f t="shared" si="3"/>
        <v>87865.02</v>
      </c>
      <c r="H6" s="18">
        <f t="shared" si="3"/>
        <v>79078.518000000011</v>
      </c>
      <c r="I6" s="18">
        <f t="shared" si="3"/>
        <v>71170.666200000007</v>
      </c>
      <c r="J6" s="18">
        <f t="shared" si="3"/>
        <v>64053.599580000009</v>
      </c>
      <c r="K6" s="18">
        <f t="shared" si="3"/>
        <v>57648.239622000008</v>
      </c>
      <c r="L6" s="18">
        <f t="shared" si="3"/>
        <v>51883.415659800005</v>
      </c>
      <c r="M6" s="18">
        <f t="shared" si="3"/>
        <v>46695.074093820003</v>
      </c>
      <c r="N6" s="18"/>
      <c r="O6" s="18">
        <f t="shared" si="2"/>
        <v>677744.33315562014</v>
      </c>
    </row>
    <row r="7" spans="1:15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8"/>
    </row>
    <row r="8" spans="1:15" x14ac:dyDescent="0.2">
      <c r="A8" s="4" t="s">
        <v>34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8"/>
    </row>
    <row r="9" spans="1:15" x14ac:dyDescent="0.2">
      <c r="A9" t="s">
        <v>35</v>
      </c>
      <c r="B9" s="19">
        <f>B$6*B45</f>
        <v>3600</v>
      </c>
      <c r="C9" s="19">
        <f t="shared" ref="C9:O9" si="4">C$6*C45</f>
        <v>6840</v>
      </c>
      <c r="D9" s="19">
        <f t="shared" si="4"/>
        <v>10476</v>
      </c>
      <c r="E9" s="19">
        <f t="shared" si="4"/>
        <v>9428.4000000000015</v>
      </c>
      <c r="F9" s="19">
        <f t="shared" si="4"/>
        <v>13525.560000000001</v>
      </c>
      <c r="G9" s="19">
        <f t="shared" si="4"/>
        <v>17573.004000000001</v>
      </c>
      <c r="H9" s="19">
        <f t="shared" si="4"/>
        <v>15815.703600000003</v>
      </c>
      <c r="I9" s="19">
        <f t="shared" si="4"/>
        <v>14234.133240000003</v>
      </c>
      <c r="J9" s="19">
        <f t="shared" si="4"/>
        <v>12810.719916000002</v>
      </c>
      <c r="K9" s="19">
        <f t="shared" si="4"/>
        <v>11529.647924400002</v>
      </c>
      <c r="L9" s="19">
        <f t="shared" si="4"/>
        <v>10376.683131960002</v>
      </c>
      <c r="M9" s="19">
        <f t="shared" si="4"/>
        <v>9339.0148187640007</v>
      </c>
      <c r="N9" s="19">
        <f t="shared" si="4"/>
        <v>0</v>
      </c>
      <c r="O9" s="18">
        <f t="shared" si="2"/>
        <v>135548.86663112402</v>
      </c>
    </row>
    <row r="10" spans="1:15" x14ac:dyDescent="0.2">
      <c r="A10" t="s">
        <v>36</v>
      </c>
      <c r="B10" s="15">
        <f>B$6*B46</f>
        <v>540</v>
      </c>
      <c r="C10" s="15">
        <f t="shared" ref="C10:M10" si="5">C$6*C46</f>
        <v>1026</v>
      </c>
      <c r="D10" s="15">
        <f t="shared" si="5"/>
        <v>1571.3999999999999</v>
      </c>
      <c r="E10" s="15">
        <f t="shared" si="5"/>
        <v>1414.2600000000002</v>
      </c>
      <c r="F10" s="15">
        <f t="shared" si="5"/>
        <v>2028.8340000000001</v>
      </c>
      <c r="G10" s="15">
        <f t="shared" si="5"/>
        <v>2635.9506000000001</v>
      </c>
      <c r="H10" s="15">
        <f t="shared" si="5"/>
        <v>2372.35554</v>
      </c>
      <c r="I10" s="15">
        <f t="shared" si="5"/>
        <v>2135.1199860000002</v>
      </c>
      <c r="J10" s="15">
        <f t="shared" si="5"/>
        <v>1921.6079874000002</v>
      </c>
      <c r="K10" s="15">
        <f t="shared" si="5"/>
        <v>1729.4471886600002</v>
      </c>
      <c r="L10" s="15">
        <f t="shared" si="5"/>
        <v>1556.502469794</v>
      </c>
      <c r="M10" s="15">
        <f t="shared" si="5"/>
        <v>1400.8522228146001</v>
      </c>
      <c r="N10" s="12"/>
      <c r="O10" s="12">
        <f t="shared" si="2"/>
        <v>20332.329994668598</v>
      </c>
    </row>
    <row r="11" spans="1:15" x14ac:dyDescent="0.2">
      <c r="A11" t="s">
        <v>37</v>
      </c>
      <c r="B11" s="18">
        <f>SUM(B9,B10)</f>
        <v>4140</v>
      </c>
      <c r="C11" s="18">
        <f t="shared" ref="C11:M11" si="6">SUM(C9,C10)</f>
        <v>7866</v>
      </c>
      <c r="D11" s="18">
        <f t="shared" si="6"/>
        <v>12047.4</v>
      </c>
      <c r="E11" s="18">
        <f t="shared" si="6"/>
        <v>10842.660000000002</v>
      </c>
      <c r="F11" s="18">
        <f t="shared" si="6"/>
        <v>15554.394000000002</v>
      </c>
      <c r="G11" s="18">
        <f t="shared" si="6"/>
        <v>20208.954600000001</v>
      </c>
      <c r="H11" s="18">
        <f t="shared" si="6"/>
        <v>18188.059140000001</v>
      </c>
      <c r="I11" s="18">
        <f t="shared" si="6"/>
        <v>16369.253226000003</v>
      </c>
      <c r="J11" s="18">
        <f t="shared" si="6"/>
        <v>14732.327903400002</v>
      </c>
      <c r="K11" s="18">
        <f t="shared" si="6"/>
        <v>13259.095113060002</v>
      </c>
      <c r="L11" s="18">
        <f t="shared" si="6"/>
        <v>11933.185601754003</v>
      </c>
      <c r="M11" s="18">
        <f t="shared" si="6"/>
        <v>10739.8670415786</v>
      </c>
      <c r="N11" s="18"/>
      <c r="O11" s="18">
        <f t="shared" si="2"/>
        <v>155881.19662579263</v>
      </c>
    </row>
    <row r="12" spans="1:15" x14ac:dyDescent="0.2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7" thickBot="1" x14ac:dyDescent="0.25">
      <c r="A13" t="s">
        <v>38</v>
      </c>
      <c r="B13" s="20">
        <f>B6-B11</f>
        <v>13860</v>
      </c>
      <c r="C13" s="20">
        <f t="shared" ref="C13:M13" si="7">C6-C11</f>
        <v>26334</v>
      </c>
      <c r="D13" s="20">
        <f t="shared" si="7"/>
        <v>40332.6</v>
      </c>
      <c r="E13" s="20">
        <f t="shared" si="7"/>
        <v>36299.340000000004</v>
      </c>
      <c r="F13" s="20">
        <f t="shared" si="7"/>
        <v>52073.406000000003</v>
      </c>
      <c r="G13" s="20">
        <f t="shared" si="7"/>
        <v>67656.065400000007</v>
      </c>
      <c r="H13" s="20">
        <f t="shared" si="7"/>
        <v>60890.458860000013</v>
      </c>
      <c r="I13" s="20">
        <f t="shared" si="7"/>
        <v>54801.412974000006</v>
      </c>
      <c r="J13" s="20">
        <f t="shared" si="7"/>
        <v>49321.271676600009</v>
      </c>
      <c r="K13" s="20">
        <f t="shared" si="7"/>
        <v>44389.144508940008</v>
      </c>
      <c r="L13" s="20">
        <f t="shared" si="7"/>
        <v>39950.230058046</v>
      </c>
      <c r="M13" s="20">
        <f t="shared" si="7"/>
        <v>35955.2070522414</v>
      </c>
      <c r="N13" s="20"/>
      <c r="O13" s="20">
        <f t="shared" si="2"/>
        <v>521863.13652982749</v>
      </c>
    </row>
    <row r="14" spans="1:15" ht="17" thickTop="1" x14ac:dyDescent="0.2">
      <c r="A14" s="6" t="s">
        <v>39</v>
      </c>
      <c r="B14" s="13">
        <f>B13/B6</f>
        <v>0.77</v>
      </c>
      <c r="C14" s="13">
        <f t="shared" ref="C14:O14" si="8">C13/C6</f>
        <v>0.77</v>
      </c>
      <c r="D14" s="13">
        <f t="shared" si="8"/>
        <v>0.77</v>
      </c>
      <c r="E14" s="13">
        <f t="shared" si="8"/>
        <v>0.76999999999999991</v>
      </c>
      <c r="F14" s="13">
        <f t="shared" si="8"/>
        <v>0.77</v>
      </c>
      <c r="G14" s="13">
        <f t="shared" si="8"/>
        <v>0.77</v>
      </c>
      <c r="H14" s="13">
        <f t="shared" si="8"/>
        <v>0.77</v>
      </c>
      <c r="I14" s="13">
        <f t="shared" si="8"/>
        <v>0.77</v>
      </c>
      <c r="J14" s="13">
        <f t="shared" si="8"/>
        <v>0.77</v>
      </c>
      <c r="K14" s="13">
        <f t="shared" si="8"/>
        <v>0.77</v>
      </c>
      <c r="L14" s="13">
        <f t="shared" si="8"/>
        <v>0.76999999999999991</v>
      </c>
      <c r="M14" s="13">
        <f t="shared" si="8"/>
        <v>0.76999999999999991</v>
      </c>
      <c r="N14" s="13"/>
      <c r="O14" s="13">
        <f t="shared" si="8"/>
        <v>0.77</v>
      </c>
    </row>
    <row r="15" spans="1:15" x14ac:dyDescent="0.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2">
      <c r="A16" s="4" t="s">
        <v>29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6" x14ac:dyDescent="0.2">
      <c r="A17" s="2" t="s">
        <v>26</v>
      </c>
      <c r="B17" s="18">
        <f>SUMIF('Submitted Budget'!$B$2:$B$42, 'Income Statement'!$A$17, 'Submitted Budget'!D2:D42)</f>
        <v>3000</v>
      </c>
      <c r="C17" s="18">
        <f>SUMIF('Submitted Budget'!$B$2:$B$42, 'Income Statement'!$A$17, 'Submitted Budget'!E2:E42)</f>
        <v>3300</v>
      </c>
      <c r="D17" s="18">
        <f>SUMIF('Submitted Budget'!$B$2:$B$42, 'Income Statement'!$A$17, 'Submitted Budget'!F2:F42)</f>
        <v>3600</v>
      </c>
      <c r="E17" s="11">
        <f>SUMIF('Submitted Budget'!$B$2:$B$42, 'Income Statement'!$A$17, 'Submitted Budget'!G2:G42)</f>
        <v>0</v>
      </c>
      <c r="F17" s="18">
        <f>SUMIF('Submitted Budget'!$B$2:$B$42, 'Income Statement'!$A$17, 'Submitted Budget'!H2:H42)</f>
        <v>3900</v>
      </c>
      <c r="G17" s="18">
        <f>SUMIF('Submitted Budget'!$B$2:$B$42, 'Income Statement'!$A$17, 'Submitted Budget'!I2:I42)</f>
        <v>4200</v>
      </c>
      <c r="H17" s="18">
        <f>SUMIF('Submitted Budget'!$B$2:$B$42, 'Income Statement'!$A$17, 'Submitted Budget'!J2:J42)</f>
        <v>4500</v>
      </c>
      <c r="I17" s="18">
        <f>SUMIF('Submitted Budget'!$B$2:$B$42, 'Income Statement'!$A$17, 'Submitted Budget'!K2:K42)</f>
        <v>4800</v>
      </c>
      <c r="J17" s="18">
        <f>SUMIF('Submitted Budget'!$B$2:$B$42, 'Income Statement'!$A$17, 'Submitted Budget'!L2:L42)</f>
        <v>5100</v>
      </c>
      <c r="K17" s="18">
        <f>SUMIF('Submitted Budget'!$B$2:$B$42, 'Income Statement'!$A$17, 'Submitted Budget'!M2:M42)</f>
        <v>5400</v>
      </c>
      <c r="L17" s="18">
        <f>SUMIF('Submitted Budget'!$B$2:$B$42, 'Income Statement'!$A$17, 'Submitted Budget'!N2:N42)</f>
        <v>5700</v>
      </c>
      <c r="M17" s="18">
        <f>SUMIF('Submitted Budget'!$B$2:$B$42, 'Income Statement'!$A$17, 'Submitted Budget'!O2:O42)</f>
        <v>6000</v>
      </c>
      <c r="N17" s="18"/>
      <c r="O17" s="18">
        <f t="shared" si="2"/>
        <v>49500</v>
      </c>
    </row>
    <row r="18" spans="1:16" x14ac:dyDescent="0.2">
      <c r="A18" t="s">
        <v>21</v>
      </c>
      <c r="B18" s="12">
        <f>SUMIF('Submitted Budget'!$B$2:$B$42, 'Income Statement'!$A$17, 'Submitted Budget'!D3:D43)</f>
        <v>6000</v>
      </c>
      <c r="C18" s="12">
        <f>SUMIF('Submitted Budget'!$B$2:$B$42, 'Income Statement'!$A$17, 'Submitted Budget'!E3:E43)</f>
        <v>6000</v>
      </c>
      <c r="D18" s="12">
        <f>SUMIF('Submitted Budget'!$B$2:$B$42, 'Income Statement'!$A$17, 'Submitted Budget'!F3:F43)</f>
        <v>7200</v>
      </c>
      <c r="E18" s="12">
        <f>SUMIF('Submitted Budget'!$B$2:$B$42, 'Income Statement'!$A$17, 'Submitted Budget'!G3:G43)</f>
        <v>0</v>
      </c>
      <c r="F18" s="12">
        <f>SUMIF('Submitted Budget'!$B$2:$B$42, 'Income Statement'!$A$17, 'Submitted Budget'!H3:H43)</f>
        <v>8400</v>
      </c>
      <c r="G18" s="12">
        <f>SUMIF('Submitted Budget'!$B$2:$B$42, 'Income Statement'!$A$17, 'Submitted Budget'!I3:I43)</f>
        <v>9000</v>
      </c>
      <c r="H18" s="12">
        <f>SUMIF('Submitted Budget'!$B$2:$B$42, 'Income Statement'!$A$17, 'Submitted Budget'!J3:J43)</f>
        <v>0</v>
      </c>
      <c r="I18" s="12">
        <f>SUMIF('Submitted Budget'!$B$2:$B$42, 'Income Statement'!$A$17, 'Submitted Budget'!K3:K43)</f>
        <v>0</v>
      </c>
      <c r="J18" s="12">
        <f>SUMIF('Submitted Budget'!$B$2:$B$42, 'Income Statement'!$A$17, 'Submitted Budget'!L3:L43)</f>
        <v>0</v>
      </c>
      <c r="K18" s="12">
        <f>SUMIF('Submitted Budget'!$B$2:$B$42, 'Income Statement'!$A$17, 'Submitted Budget'!M3:M43)</f>
        <v>0</v>
      </c>
      <c r="L18" s="12">
        <f>SUMIF('Submitted Budget'!$B$2:$B$42, 'Income Statement'!$A$17, 'Submitted Budget'!N3:N43)</f>
        <v>0</v>
      </c>
      <c r="M18" s="12">
        <f>SUMIF('Submitted Budget'!$B$2:$B$42, 'Income Statement'!$A$17, 'Submitted Budget'!O3:O43)</f>
        <v>0</v>
      </c>
      <c r="N18" s="12"/>
      <c r="O18" s="12">
        <f t="shared" si="2"/>
        <v>36600</v>
      </c>
    </row>
    <row r="19" spans="1:16" x14ac:dyDescent="0.2">
      <c r="A19" t="s">
        <v>25</v>
      </c>
      <c r="B19" s="12">
        <f>SUMIF('Submitted Budget'!$B$2:$B$42, 'Income Statement'!$A$17, 'Submitted Budget'!D4:D44)</f>
        <v>1200</v>
      </c>
      <c r="C19" s="12">
        <f>SUMIF('Submitted Budget'!$B$2:$B$42, 'Income Statement'!$A$17, 'Submitted Budget'!E4:E44)</f>
        <v>1320</v>
      </c>
      <c r="D19" s="12">
        <f>SUMIF('Submitted Budget'!$B$2:$B$42, 'Income Statement'!$A$17, 'Submitted Budget'!F4:F44)</f>
        <v>1500</v>
      </c>
      <c r="E19" s="12">
        <f>SUMIF('Submitted Budget'!$B$2:$B$42, 'Income Statement'!$A$17, 'Submitted Budget'!G4:G44)</f>
        <v>0</v>
      </c>
      <c r="F19" s="12">
        <f>SUMIF('Submitted Budget'!$B$2:$B$42, 'Income Statement'!$A$17, 'Submitted Budget'!H4:H44)</f>
        <v>1680</v>
      </c>
      <c r="G19" s="12">
        <f>SUMIF('Submitted Budget'!$B$2:$B$42, 'Income Statement'!$A$17, 'Submitted Budget'!I4:I44)</f>
        <v>1800</v>
      </c>
      <c r="H19" s="12">
        <f>SUMIF('Submitted Budget'!$B$2:$B$42, 'Income Statement'!$A$17, 'Submitted Budget'!J4:J44)</f>
        <v>1920</v>
      </c>
      <c r="I19" s="12">
        <f>SUMIF('Submitted Budget'!$B$2:$B$42, 'Income Statement'!$A$17, 'Submitted Budget'!K4:K44)</f>
        <v>2040</v>
      </c>
      <c r="J19" s="12">
        <f>SUMIF('Submitted Budget'!$B$2:$B$42, 'Income Statement'!$A$17, 'Submitted Budget'!L4:L44)</f>
        <v>2160</v>
      </c>
      <c r="K19" s="12">
        <f>SUMIF('Submitted Budget'!$B$2:$B$42, 'Income Statement'!$A$17, 'Submitted Budget'!M4:M44)</f>
        <v>2280</v>
      </c>
      <c r="L19" s="12">
        <f>SUMIF('Submitted Budget'!$B$2:$B$42, 'Income Statement'!$A$17, 'Submitted Budget'!N4:N44)</f>
        <v>2400</v>
      </c>
      <c r="M19" s="12">
        <f>SUMIF('Submitted Budget'!$B$2:$B$42, 'Income Statement'!$A$17, 'Submitted Budget'!O4:O44)</f>
        <v>2520</v>
      </c>
      <c r="N19" s="12"/>
      <c r="O19" s="12">
        <f t="shared" si="2"/>
        <v>20820</v>
      </c>
    </row>
    <row r="20" spans="1:16" x14ac:dyDescent="0.2">
      <c r="A20" t="s">
        <v>24</v>
      </c>
      <c r="B20" s="12">
        <f>SUMIF('Submitted Budget'!$B$2:$B$42, 'Income Statement'!$A$17, 'Submitted Budget'!D5:D45)</f>
        <v>4500</v>
      </c>
      <c r="C20" s="12">
        <f>SUMIF('Submitted Budget'!$B$2:$B$42, 'Income Statement'!$A$17, 'Submitted Budget'!E5:E45)</f>
        <v>4500</v>
      </c>
      <c r="D20" s="12">
        <f>SUMIF('Submitted Budget'!$B$2:$B$42, 'Income Statement'!$A$17, 'Submitted Budget'!F5:F45)</f>
        <v>4800</v>
      </c>
      <c r="E20" s="12">
        <f>SUMIF('Submitted Budget'!$B$2:$B$42, 'Income Statement'!$A$17, 'Submitted Budget'!G5:G45)</f>
        <v>0</v>
      </c>
      <c r="F20" s="12">
        <f>SUMIF('Submitted Budget'!$B$2:$B$42, 'Income Statement'!$A$17, 'Submitted Budget'!H5:H45)</f>
        <v>5400</v>
      </c>
      <c r="G20" s="12">
        <f>SUMIF('Submitted Budget'!$B$2:$B$42, 'Income Statement'!$A$17, 'Submitted Budget'!I5:I45)</f>
        <v>5700</v>
      </c>
      <c r="H20" s="12">
        <f>SUMIF('Submitted Budget'!$B$2:$B$42, 'Income Statement'!$A$17, 'Submitted Budget'!J5:J45)</f>
        <v>6000</v>
      </c>
      <c r="I20" s="12">
        <f>SUMIF('Submitted Budget'!$B$2:$B$42, 'Income Statement'!$A$17, 'Submitted Budget'!K5:K45)</f>
        <v>6300</v>
      </c>
      <c r="J20" s="12">
        <f>SUMIF('Submitted Budget'!$B$2:$B$42, 'Income Statement'!$A$17, 'Submitted Budget'!L5:L45)</f>
        <v>6600</v>
      </c>
      <c r="K20" s="12">
        <f>SUMIF('Submitted Budget'!$B$2:$B$42, 'Income Statement'!$A$17, 'Submitted Budget'!M5:M45)</f>
        <v>6900</v>
      </c>
      <c r="L20" s="12">
        <f>SUMIF('Submitted Budget'!$B$2:$B$42, 'Income Statement'!$A$17, 'Submitted Budget'!N5:N45)</f>
        <v>7200</v>
      </c>
      <c r="M20" s="12">
        <f>SUMIF('Submitted Budget'!$B$2:$B$42, 'Income Statement'!$A$17, 'Submitted Budget'!O5:O45)</f>
        <v>7500</v>
      </c>
      <c r="N20" s="12"/>
      <c r="O20" s="12">
        <f t="shared" si="2"/>
        <v>65400</v>
      </c>
    </row>
    <row r="21" spans="1:16" x14ac:dyDescent="0.2">
      <c r="A21" t="s">
        <v>23</v>
      </c>
      <c r="B21" s="12">
        <f>SUMIF('Submitted Budget'!$B$2:$B$42, 'Income Statement'!$A$17, 'Submitted Budget'!D6:D46)</f>
        <v>1800</v>
      </c>
      <c r="C21" s="12">
        <f>SUMIF('Submitted Budget'!$B$2:$B$42, 'Income Statement'!$A$17, 'Submitted Budget'!E6:E46)</f>
        <v>2100</v>
      </c>
      <c r="D21" s="12">
        <f>SUMIF('Submitted Budget'!$B$2:$B$42, 'Income Statement'!$A$17, 'Submitted Budget'!F6:F46)</f>
        <v>2400</v>
      </c>
      <c r="E21" s="12">
        <f>SUMIF('Submitted Budget'!$B$2:$B$42, 'Income Statement'!$A$17, 'Submitted Budget'!G6:G46)</f>
        <v>0</v>
      </c>
      <c r="F21" s="12">
        <f>SUMIF('Submitted Budget'!$B$2:$B$42, 'Income Statement'!$A$17, 'Submitted Budget'!H6:H46)</f>
        <v>2700</v>
      </c>
      <c r="G21" s="12">
        <f>SUMIF('Submitted Budget'!$B$2:$B$42, 'Income Statement'!$A$17, 'Submitted Budget'!I6:I46)</f>
        <v>3000</v>
      </c>
      <c r="H21" s="12">
        <f>SUMIF('Submitted Budget'!$B$2:$B$42, 'Income Statement'!$A$17, 'Submitted Budget'!J6:J46)</f>
        <v>3300</v>
      </c>
      <c r="I21" s="12">
        <f>SUMIF('Submitted Budget'!$B$2:$B$42, 'Income Statement'!$A$17, 'Submitted Budget'!K6:K46)</f>
        <v>3600</v>
      </c>
      <c r="J21" s="12">
        <f>SUMIF('Submitted Budget'!$B$2:$B$42, 'Income Statement'!$A$17, 'Submitted Budget'!L6:L46)</f>
        <v>3900</v>
      </c>
      <c r="K21" s="12">
        <f>SUMIF('Submitted Budget'!$B$2:$B$42, 'Income Statement'!$A$17, 'Submitted Budget'!M6:M46)</f>
        <v>4200</v>
      </c>
      <c r="L21" s="12">
        <f>SUMIF('Submitted Budget'!$B$2:$B$42, 'Income Statement'!$A$17, 'Submitted Budget'!N6:N46)</f>
        <v>4500</v>
      </c>
      <c r="M21" s="12">
        <f>SUMIF('Submitted Budget'!$B$2:$B$42, 'Income Statement'!$A$17, 'Submitted Budget'!O6:O46)</f>
        <v>4800</v>
      </c>
      <c r="N21" s="12"/>
      <c r="O21" s="12">
        <f t="shared" si="2"/>
        <v>36300</v>
      </c>
    </row>
    <row r="22" spans="1:16" x14ac:dyDescent="0.2">
      <c r="A22" t="s">
        <v>20</v>
      </c>
      <c r="B22" s="12">
        <f>SUMIF('Submitted Budget'!$B$2:$B$42, 'Income Statement'!$A$17, 'Submitted Budget'!D7:D47)</f>
        <v>3000</v>
      </c>
      <c r="C22" s="12">
        <f>SUMIF('Submitted Budget'!$B$2:$B$42, 'Income Statement'!$A$17, 'Submitted Budget'!E7:E47)</f>
        <v>3000</v>
      </c>
      <c r="D22" s="12">
        <f>SUMIF('Submitted Budget'!$B$2:$B$42, 'Income Statement'!$A$17, 'Submitted Budget'!F7:F47)</f>
        <v>3000</v>
      </c>
      <c r="E22" s="12">
        <f>SUMIF('Submitted Budget'!$B$2:$B$42, 'Income Statement'!$A$17, 'Submitted Budget'!G7:G47)</f>
        <v>3000</v>
      </c>
      <c r="F22" s="12">
        <f>SUMIF('Submitted Budget'!$B$2:$B$42, 'Income Statement'!$A$17, 'Submitted Budget'!H7:H47)</f>
        <v>3000</v>
      </c>
      <c r="G22" s="12">
        <f>SUMIF('Submitted Budget'!$B$2:$B$42, 'Income Statement'!$A$17, 'Submitted Budget'!I7:I47)</f>
        <v>3000</v>
      </c>
      <c r="H22" s="12">
        <f>SUMIF('Submitted Budget'!$B$2:$B$42, 'Income Statement'!$A$17, 'Submitted Budget'!J7:J47)</f>
        <v>3000</v>
      </c>
      <c r="I22" s="12">
        <f>SUMIF('Submitted Budget'!$B$2:$B$42, 'Income Statement'!$A$17, 'Submitted Budget'!K7:K47)</f>
        <v>3000</v>
      </c>
      <c r="J22" s="12">
        <f>SUMIF('Submitted Budget'!$B$2:$B$42, 'Income Statement'!$A$17, 'Submitted Budget'!L7:L47)</f>
        <v>3000</v>
      </c>
      <c r="K22" s="12">
        <f>SUMIF('Submitted Budget'!$B$2:$B$42, 'Income Statement'!$A$17, 'Submitted Budget'!M7:M47)</f>
        <v>3000</v>
      </c>
      <c r="L22" s="12">
        <f>SUMIF('Submitted Budget'!$B$2:$B$42, 'Income Statement'!$A$17, 'Submitted Budget'!N7:N47)</f>
        <v>3000</v>
      </c>
      <c r="M22" s="12">
        <f>SUMIF('Submitted Budget'!$B$2:$B$42, 'Income Statement'!$A$17, 'Submitted Budget'!O7:O47)</f>
        <v>3000</v>
      </c>
      <c r="N22" s="12"/>
      <c r="O22" s="12">
        <f t="shared" si="2"/>
        <v>36000</v>
      </c>
    </row>
    <row r="23" spans="1:16" x14ac:dyDescent="0.2">
      <c r="A23" t="s">
        <v>22</v>
      </c>
      <c r="B23" s="15">
        <f>SUMIF('Submitted Budget'!$B$2:$B$42, 'Income Statement'!$A$17, 'Submitted Budget'!D8:D48)</f>
        <v>0</v>
      </c>
      <c r="C23" s="15">
        <f>SUMIF('Submitted Budget'!$B$2:$B$42, 'Income Statement'!$A$17, 'Submitted Budget'!E8:E48)</f>
        <v>0</v>
      </c>
      <c r="D23" s="15">
        <f>SUMIF('Submitted Budget'!$B$2:$B$42, 'Income Statement'!$A$17, 'Submitted Budget'!F8:F48)</f>
        <v>0</v>
      </c>
      <c r="E23" s="15">
        <f>SUMIF('Submitted Budget'!$B$2:$B$42, 'Income Statement'!$A$17, 'Submitted Budget'!G8:G48)</f>
        <v>0</v>
      </c>
      <c r="F23" s="15">
        <f>SUMIF('Submitted Budget'!$B$2:$B$42, 'Income Statement'!$A$17, 'Submitted Budget'!H8:H48)</f>
        <v>0</v>
      </c>
      <c r="G23" s="15">
        <f>SUMIF('Submitted Budget'!$B$2:$B$42, 'Income Statement'!$A$17, 'Submitted Budget'!I8:I48)</f>
        <v>0</v>
      </c>
      <c r="H23" s="15">
        <f>SUMIF('Submitted Budget'!$B$2:$B$42, 'Income Statement'!$A$17, 'Submitted Budget'!J8:J48)</f>
        <v>0</v>
      </c>
      <c r="I23" s="15">
        <f>SUMIF('Submitted Budget'!$B$2:$B$42, 'Income Statement'!$A$17, 'Submitted Budget'!K8:K48)</f>
        <v>0</v>
      </c>
      <c r="J23" s="15">
        <f>SUMIF('Submitted Budget'!$B$2:$B$42, 'Income Statement'!$A$17, 'Submitted Budget'!L8:L48)</f>
        <v>0</v>
      </c>
      <c r="K23" s="15">
        <f>SUMIF('Submitted Budget'!$B$2:$B$42, 'Income Statement'!$A$17, 'Submitted Budget'!M8:M48)</f>
        <v>0</v>
      </c>
      <c r="L23" s="15">
        <f>SUMIF('Submitted Budget'!$B$2:$B$42, 'Income Statement'!$A$17, 'Submitted Budget'!N8:N48)</f>
        <v>0</v>
      </c>
      <c r="M23" s="15">
        <f>SUMIF('Submitted Budget'!$B$2:$B$42, 'Income Statement'!$A$17, 'Submitted Budget'!O8:O48)</f>
        <v>0</v>
      </c>
      <c r="N23" s="12"/>
      <c r="O23" s="15">
        <f t="shared" si="2"/>
        <v>0</v>
      </c>
    </row>
    <row r="24" spans="1:16" x14ac:dyDescent="0.2">
      <c r="A24" t="s">
        <v>44</v>
      </c>
      <c r="B24" s="18">
        <f>SUM(B17:B23)</f>
        <v>19500</v>
      </c>
      <c r="C24" s="18">
        <f t="shared" ref="C24:M24" si="9">SUM(C17:C23)</f>
        <v>20220</v>
      </c>
      <c r="D24" s="18">
        <f t="shared" si="9"/>
        <v>22500</v>
      </c>
      <c r="E24" s="18">
        <f t="shared" si="9"/>
        <v>3000</v>
      </c>
      <c r="F24" s="18">
        <f t="shared" si="9"/>
        <v>25080</v>
      </c>
      <c r="G24" s="18">
        <f t="shared" si="9"/>
        <v>26700</v>
      </c>
      <c r="H24" s="18">
        <f t="shared" si="9"/>
        <v>18720</v>
      </c>
      <c r="I24" s="18">
        <f t="shared" si="9"/>
        <v>19740</v>
      </c>
      <c r="J24" s="18">
        <f t="shared" si="9"/>
        <v>20760</v>
      </c>
      <c r="K24" s="18">
        <f t="shared" si="9"/>
        <v>21780</v>
      </c>
      <c r="L24" s="18">
        <f t="shared" si="9"/>
        <v>22800</v>
      </c>
      <c r="M24" s="18">
        <f t="shared" si="9"/>
        <v>23820</v>
      </c>
      <c r="N24" s="18"/>
      <c r="O24" s="18">
        <f t="shared" si="2"/>
        <v>244620</v>
      </c>
      <c r="P24" s="18"/>
    </row>
    <row r="25" spans="1:16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6" x14ac:dyDescent="0.2">
      <c r="A26" t="s">
        <v>40</v>
      </c>
      <c r="B26" s="18">
        <f>B13-B24</f>
        <v>-5640</v>
      </c>
      <c r="C26" s="18">
        <f t="shared" ref="C26:M26" si="10">C13-C24</f>
        <v>6114</v>
      </c>
      <c r="D26" s="18">
        <f t="shared" si="10"/>
        <v>17832.599999999999</v>
      </c>
      <c r="E26" s="18">
        <f t="shared" si="10"/>
        <v>33299.340000000004</v>
      </c>
      <c r="F26" s="18">
        <f t="shared" si="10"/>
        <v>26993.406000000003</v>
      </c>
      <c r="G26" s="18">
        <f t="shared" si="10"/>
        <v>40956.065400000007</v>
      </c>
      <c r="H26" s="18">
        <f t="shared" si="10"/>
        <v>42170.458860000013</v>
      </c>
      <c r="I26" s="18">
        <f t="shared" si="10"/>
        <v>35061.412974000006</v>
      </c>
      <c r="J26" s="18">
        <f t="shared" si="10"/>
        <v>28561.271676600009</v>
      </c>
      <c r="K26" s="18">
        <f t="shared" si="10"/>
        <v>22609.144508940008</v>
      </c>
      <c r="L26" s="18">
        <f t="shared" si="10"/>
        <v>17150.230058046</v>
      </c>
      <c r="M26" s="18">
        <f t="shared" si="10"/>
        <v>12135.2070522414</v>
      </c>
      <c r="N26" s="18"/>
      <c r="O26" s="18">
        <f t="shared" si="2"/>
        <v>277243.13652982749</v>
      </c>
    </row>
    <row r="27" spans="1:16" x14ac:dyDescent="0.2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6" x14ac:dyDescent="0.2">
      <c r="A28" t="s">
        <v>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7">
        <f>-O26*B53</f>
        <v>-66538.352767158591</v>
      </c>
    </row>
    <row r="29" spans="1:16" x14ac:dyDescent="0.2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6" x14ac:dyDescent="0.2">
      <c r="A30" t="s">
        <v>42</v>
      </c>
      <c r="B30" s="18">
        <f>B26-B28</f>
        <v>-5640</v>
      </c>
      <c r="C30" s="18">
        <f t="shared" ref="C30:M30" si="11">C26-C28</f>
        <v>6114</v>
      </c>
      <c r="D30" s="18">
        <f t="shared" si="11"/>
        <v>17832.599999999999</v>
      </c>
      <c r="E30" s="18">
        <f t="shared" si="11"/>
        <v>33299.340000000004</v>
      </c>
      <c r="F30" s="18">
        <f t="shared" si="11"/>
        <v>26993.406000000003</v>
      </c>
      <c r="G30" s="18">
        <f t="shared" si="11"/>
        <v>40956.065400000007</v>
      </c>
      <c r="H30" s="18">
        <f t="shared" si="11"/>
        <v>42170.458860000013</v>
      </c>
      <c r="I30" s="18">
        <f t="shared" si="11"/>
        <v>35061.412974000006</v>
      </c>
      <c r="J30" s="18">
        <f t="shared" si="11"/>
        <v>28561.271676600009</v>
      </c>
      <c r="K30" s="18">
        <f t="shared" si="11"/>
        <v>22609.144508940008</v>
      </c>
      <c r="L30" s="18">
        <f t="shared" si="11"/>
        <v>17150.230058046</v>
      </c>
      <c r="M30" s="18">
        <f t="shared" si="11"/>
        <v>12135.2070522414</v>
      </c>
      <c r="N30" s="18"/>
      <c r="O30" s="18">
        <f>O26+O28</f>
        <v>210704.7837626689</v>
      </c>
    </row>
    <row r="31" spans="1:16" x14ac:dyDescent="0.2">
      <c r="A31" s="6" t="s">
        <v>43</v>
      </c>
    </row>
    <row r="33" spans="1:13" x14ac:dyDescent="0.2">
      <c r="A33" s="7" t="s">
        <v>45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5" spans="1:13" x14ac:dyDescent="0.2">
      <c r="A35" t="s">
        <v>30</v>
      </c>
    </row>
    <row r="37" spans="1:13" x14ac:dyDescent="0.2">
      <c r="A37" t="s">
        <v>46</v>
      </c>
    </row>
    <row r="38" spans="1:13" x14ac:dyDescent="0.2">
      <c r="A38" s="8" t="s">
        <v>31</v>
      </c>
      <c r="B38" s="12">
        <f>B18/B50</f>
        <v>60</v>
      </c>
      <c r="C38" s="12">
        <f t="shared" ref="C38:M38" si="12">C18/C50</f>
        <v>60</v>
      </c>
      <c r="D38" s="12">
        <f t="shared" si="12"/>
        <v>72</v>
      </c>
      <c r="E38" s="12">
        <f t="shared" si="12"/>
        <v>0</v>
      </c>
      <c r="F38" s="12">
        <f t="shared" si="12"/>
        <v>84</v>
      </c>
      <c r="G38" s="12">
        <f t="shared" si="12"/>
        <v>90</v>
      </c>
      <c r="H38" s="12">
        <f t="shared" si="12"/>
        <v>0</v>
      </c>
      <c r="I38" s="12">
        <f t="shared" si="12"/>
        <v>0</v>
      </c>
      <c r="J38" s="12">
        <f t="shared" si="12"/>
        <v>0</v>
      </c>
      <c r="K38" s="12">
        <f t="shared" si="12"/>
        <v>0</v>
      </c>
      <c r="L38" s="12">
        <f t="shared" si="12"/>
        <v>0</v>
      </c>
      <c r="M38" s="12">
        <f t="shared" si="12"/>
        <v>0</v>
      </c>
    </row>
    <row r="39" spans="1:13" x14ac:dyDescent="0.2">
      <c r="A39" s="8" t="s">
        <v>32</v>
      </c>
      <c r="B39" s="14"/>
      <c r="C39" s="15">
        <f>(B38+B39)*(1-C51)</f>
        <v>54</v>
      </c>
      <c r="D39" s="15">
        <f>(C38+C39)*(1-D51)</f>
        <v>102.60000000000001</v>
      </c>
      <c r="E39" s="15">
        <f>(D38+D39)*(1-E51)</f>
        <v>157.14000000000001</v>
      </c>
      <c r="F39" s="15">
        <f>(E38+E39)*(1-F51)</f>
        <v>141.42600000000002</v>
      </c>
      <c r="G39" s="15">
        <f>(F38+F39)*(1-G51)</f>
        <v>202.88340000000002</v>
      </c>
      <c r="H39" s="15">
        <f>(G38+G39)*(1-H51)</f>
        <v>263.59506000000005</v>
      </c>
      <c r="I39" s="15">
        <f>(H38+H39)*(1-I51)</f>
        <v>237.23555400000004</v>
      </c>
      <c r="J39" s="15">
        <f>(I38+I39)*(1-J51)</f>
        <v>213.51199860000003</v>
      </c>
      <c r="K39" s="15">
        <f>(J38+J39)*(1-K51)</f>
        <v>192.16079874000002</v>
      </c>
      <c r="L39" s="15">
        <f>(K38+K39)*(1-L51)</f>
        <v>172.94471886600002</v>
      </c>
      <c r="M39" s="15">
        <f>(L38+L39)*(1-M51)</f>
        <v>155.65024697940001</v>
      </c>
    </row>
    <row r="40" spans="1:13" x14ac:dyDescent="0.2">
      <c r="A40" t="s">
        <v>47</v>
      </c>
      <c r="B40" s="12">
        <f>SUM(B39,B38)</f>
        <v>60</v>
      </c>
      <c r="C40" s="12">
        <f t="shared" ref="C40:M40" si="13">SUM(C39,C38)</f>
        <v>114</v>
      </c>
      <c r="D40" s="12">
        <f t="shared" si="13"/>
        <v>174.60000000000002</v>
      </c>
      <c r="E40" s="12">
        <f t="shared" si="13"/>
        <v>157.14000000000001</v>
      </c>
      <c r="F40" s="12">
        <f t="shared" si="13"/>
        <v>225.42600000000002</v>
      </c>
      <c r="G40" s="12">
        <f t="shared" si="13"/>
        <v>292.88340000000005</v>
      </c>
      <c r="H40" s="12">
        <f t="shared" si="13"/>
        <v>263.59506000000005</v>
      </c>
      <c r="I40" s="12">
        <f t="shared" si="13"/>
        <v>237.23555400000004</v>
      </c>
      <c r="J40" s="12">
        <f t="shared" si="13"/>
        <v>213.51199860000003</v>
      </c>
      <c r="K40" s="12">
        <f t="shared" si="13"/>
        <v>192.16079874000002</v>
      </c>
      <c r="L40" s="12">
        <f t="shared" si="13"/>
        <v>172.94471886600002</v>
      </c>
      <c r="M40" s="12">
        <f t="shared" si="13"/>
        <v>155.65024697940001</v>
      </c>
    </row>
    <row r="42" spans="1:13" x14ac:dyDescent="0.2">
      <c r="A42" t="s">
        <v>58</v>
      </c>
      <c r="B42" s="16">
        <v>300</v>
      </c>
      <c r="C42" s="16">
        <v>300</v>
      </c>
      <c r="D42" s="16">
        <v>300</v>
      </c>
      <c r="E42" s="16">
        <v>300</v>
      </c>
      <c r="F42" s="16">
        <v>300</v>
      </c>
      <c r="G42" s="16">
        <v>300</v>
      </c>
      <c r="H42" s="16">
        <v>300</v>
      </c>
      <c r="I42" s="16">
        <v>300</v>
      </c>
      <c r="J42" s="16">
        <v>300</v>
      </c>
      <c r="K42" s="16">
        <v>300</v>
      </c>
      <c r="L42" s="16">
        <v>300</v>
      </c>
      <c r="M42" s="16">
        <v>300</v>
      </c>
    </row>
    <row r="44" spans="1:13" x14ac:dyDescent="0.2">
      <c r="A44" s="4" t="s">
        <v>34</v>
      </c>
    </row>
    <row r="45" spans="1:13" x14ac:dyDescent="0.2">
      <c r="A45" t="s">
        <v>59</v>
      </c>
      <c r="B45" s="9">
        <v>0.2</v>
      </c>
      <c r="C45" s="9">
        <v>0.2</v>
      </c>
      <c r="D45" s="9">
        <v>0.2</v>
      </c>
      <c r="E45" s="9">
        <v>0.2</v>
      </c>
      <c r="F45" s="9">
        <v>0.2</v>
      </c>
      <c r="G45" s="9">
        <v>0.2</v>
      </c>
      <c r="H45" s="9">
        <v>0.2</v>
      </c>
      <c r="I45" s="9">
        <v>0.2</v>
      </c>
      <c r="J45" s="9">
        <v>0.2</v>
      </c>
      <c r="K45" s="9">
        <v>0.2</v>
      </c>
      <c r="L45" s="9">
        <v>0.2</v>
      </c>
      <c r="M45" s="9">
        <v>0.2</v>
      </c>
    </row>
    <row r="46" spans="1:13" x14ac:dyDescent="0.2">
      <c r="A46" t="s">
        <v>36</v>
      </c>
      <c r="B46" s="9">
        <v>0.03</v>
      </c>
      <c r="C46" s="9">
        <v>0.03</v>
      </c>
      <c r="D46" s="9">
        <v>0.03</v>
      </c>
      <c r="E46" s="9">
        <v>0.03</v>
      </c>
      <c r="F46" s="9">
        <v>0.03</v>
      </c>
      <c r="G46" s="9">
        <v>0.03</v>
      </c>
      <c r="H46" s="9">
        <v>0.03</v>
      </c>
      <c r="I46" s="9">
        <v>0.03</v>
      </c>
      <c r="J46" s="9">
        <v>0.03</v>
      </c>
      <c r="K46" s="9">
        <v>0.03</v>
      </c>
      <c r="L46" s="9">
        <v>0.03</v>
      </c>
      <c r="M46" s="9">
        <v>0.03</v>
      </c>
    </row>
    <row r="48" spans="1:13" x14ac:dyDescent="0.2">
      <c r="A48" s="4" t="s">
        <v>48</v>
      </c>
    </row>
    <row r="50" spans="1:13" x14ac:dyDescent="0.2">
      <c r="A50" t="s">
        <v>49</v>
      </c>
      <c r="B50" s="16">
        <v>100</v>
      </c>
      <c r="C50" s="16">
        <v>100</v>
      </c>
      <c r="D50" s="16">
        <v>100</v>
      </c>
      <c r="E50" s="16">
        <v>100</v>
      </c>
      <c r="F50" s="16">
        <v>100</v>
      </c>
      <c r="G50" s="16">
        <v>100</v>
      </c>
      <c r="H50" s="16">
        <v>100</v>
      </c>
      <c r="I50" s="16">
        <v>100</v>
      </c>
      <c r="J50" s="16">
        <v>100</v>
      </c>
      <c r="K50" s="16">
        <v>100</v>
      </c>
      <c r="L50" s="16">
        <v>100</v>
      </c>
      <c r="M50" s="16">
        <v>100</v>
      </c>
    </row>
    <row r="51" spans="1:13" x14ac:dyDescent="0.2">
      <c r="A51" t="s">
        <v>50</v>
      </c>
      <c r="C51" s="9">
        <v>0.1</v>
      </c>
      <c r="D51" s="9">
        <v>0.1</v>
      </c>
      <c r="E51" s="9">
        <v>0.1</v>
      </c>
      <c r="F51" s="9">
        <v>0.1</v>
      </c>
      <c r="G51" s="9">
        <v>0.1</v>
      </c>
      <c r="H51" s="9">
        <v>0.1</v>
      </c>
      <c r="I51" s="9">
        <v>0.1</v>
      </c>
      <c r="J51" s="9">
        <v>0.1</v>
      </c>
      <c r="K51" s="9">
        <v>0.1</v>
      </c>
      <c r="L51" s="9">
        <v>0.1</v>
      </c>
      <c r="M51" s="9">
        <v>0.1</v>
      </c>
    </row>
    <row r="53" spans="1:13" x14ac:dyDescent="0.2">
      <c r="A53" t="s">
        <v>60</v>
      </c>
      <c r="B53" s="9">
        <v>0.24</v>
      </c>
      <c r="C53" s="9">
        <v>0.24</v>
      </c>
      <c r="D53" s="9">
        <v>0.24</v>
      </c>
      <c r="E53" s="9">
        <v>0.24</v>
      </c>
      <c r="F53" s="9">
        <v>0.24</v>
      </c>
      <c r="G53" s="9">
        <v>0.24</v>
      </c>
      <c r="H53" s="9">
        <v>0.24</v>
      </c>
      <c r="I53" s="9">
        <v>0.24</v>
      </c>
      <c r="J53" s="9">
        <v>0.24</v>
      </c>
      <c r="K53" s="9">
        <v>0.24</v>
      </c>
      <c r="L53" s="9">
        <v>0.24</v>
      </c>
      <c r="M53" s="9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4BC2-5C0A-C24F-AAEB-8000997F437D}">
  <dimension ref="A1:P21"/>
  <sheetViews>
    <sheetView zoomScale="94" workbookViewId="0">
      <selection activeCell="A10" sqref="A10"/>
    </sheetView>
  </sheetViews>
  <sheetFormatPr baseColWidth="10" defaultRowHeight="16" x14ac:dyDescent="0.2"/>
  <cols>
    <col min="1" max="1" width="17.83203125" customWidth="1"/>
    <col min="2" max="2" width="20.33203125" customWidth="1"/>
    <col min="3" max="3" width="19.1640625" customWidth="1"/>
    <col min="4" max="4" width="14.5" customWidth="1"/>
    <col min="5" max="5" width="7.83203125" customWidth="1"/>
  </cols>
  <sheetData>
    <row r="1" spans="1:16" x14ac:dyDescent="0.2">
      <c r="A1" s="4" t="s">
        <v>0</v>
      </c>
      <c r="B1" s="4" t="s">
        <v>61</v>
      </c>
      <c r="C1" s="4" t="s">
        <v>28</v>
      </c>
      <c r="D1" s="1" t="s">
        <v>62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</row>
    <row r="2" spans="1:16" x14ac:dyDescent="0.2">
      <c r="A2" t="s">
        <v>14</v>
      </c>
      <c r="B2" s="2" t="s">
        <v>26</v>
      </c>
      <c r="C2" t="s">
        <v>51</v>
      </c>
      <c r="D2" s="23">
        <v>49500</v>
      </c>
      <c r="E2" s="21">
        <f>D2/12</f>
        <v>4125</v>
      </c>
      <c r="F2" s="22">
        <v>4125</v>
      </c>
      <c r="G2" s="22">
        <v>4125</v>
      </c>
      <c r="H2" s="22">
        <v>4125</v>
      </c>
      <c r="I2" s="22">
        <v>4125</v>
      </c>
      <c r="J2" s="22">
        <v>4125</v>
      </c>
      <c r="K2" s="22">
        <v>4125</v>
      </c>
      <c r="L2" s="22">
        <v>4125</v>
      </c>
      <c r="M2" s="22">
        <v>4125</v>
      </c>
      <c r="N2" s="22">
        <v>4125</v>
      </c>
      <c r="O2" s="22">
        <v>4125</v>
      </c>
      <c r="P2" s="22">
        <v>4125</v>
      </c>
    </row>
    <row r="3" spans="1:16" x14ac:dyDescent="0.2">
      <c r="A3" t="s">
        <v>15</v>
      </c>
      <c r="B3" t="s">
        <v>21</v>
      </c>
      <c r="C3" t="s">
        <v>52</v>
      </c>
      <c r="D3" s="23">
        <v>36600</v>
      </c>
      <c r="E3" s="21">
        <f>D3/12</f>
        <v>3050</v>
      </c>
      <c r="F3" s="21">
        <f>D3/12</f>
        <v>3050</v>
      </c>
      <c r="G3" s="21">
        <v>3050</v>
      </c>
      <c r="H3" s="21">
        <v>3050</v>
      </c>
      <c r="I3" s="21">
        <v>3050</v>
      </c>
      <c r="J3" s="21">
        <v>3050</v>
      </c>
      <c r="K3" s="21">
        <v>3050</v>
      </c>
      <c r="L3" s="21">
        <v>3050</v>
      </c>
      <c r="M3" s="21">
        <v>3050</v>
      </c>
      <c r="N3" s="21">
        <v>3050</v>
      </c>
      <c r="O3" s="21">
        <v>3050</v>
      </c>
      <c r="P3" s="21">
        <v>3050</v>
      </c>
    </row>
    <row r="4" spans="1:16" x14ac:dyDescent="0.2">
      <c r="A4" t="s">
        <v>16</v>
      </c>
      <c r="B4" t="s">
        <v>25</v>
      </c>
      <c r="C4" t="s">
        <v>53</v>
      </c>
      <c r="D4" s="23">
        <v>20820</v>
      </c>
      <c r="E4" s="21">
        <f>D4/12</f>
        <v>1735</v>
      </c>
      <c r="F4" s="21">
        <v>1735</v>
      </c>
      <c r="G4" s="21">
        <v>1735</v>
      </c>
      <c r="H4" s="21">
        <v>1735</v>
      </c>
      <c r="I4" s="21">
        <v>1735</v>
      </c>
      <c r="J4" s="21">
        <v>1735</v>
      </c>
      <c r="K4" s="21">
        <v>1735</v>
      </c>
      <c r="L4" s="22">
        <v>1735</v>
      </c>
      <c r="M4" s="22">
        <v>1735</v>
      </c>
      <c r="N4" s="22">
        <v>1735</v>
      </c>
      <c r="O4" s="22">
        <v>1735</v>
      </c>
      <c r="P4" s="22">
        <v>1735</v>
      </c>
    </row>
    <row r="5" spans="1:16" x14ac:dyDescent="0.2">
      <c r="A5" t="s">
        <v>17</v>
      </c>
      <c r="B5" t="s">
        <v>24</v>
      </c>
      <c r="C5" t="s">
        <v>54</v>
      </c>
      <c r="D5" s="23">
        <v>65400</v>
      </c>
      <c r="E5" s="21">
        <f>D5/12</f>
        <v>5450</v>
      </c>
      <c r="F5" s="21">
        <v>5450</v>
      </c>
      <c r="G5" s="21">
        <v>5450</v>
      </c>
      <c r="H5" s="21">
        <v>5450</v>
      </c>
      <c r="I5" s="21">
        <v>5450</v>
      </c>
      <c r="J5" s="21">
        <v>5450</v>
      </c>
      <c r="K5" s="21">
        <v>5450</v>
      </c>
      <c r="L5" s="21">
        <v>5450</v>
      </c>
      <c r="M5" s="22">
        <v>5450</v>
      </c>
      <c r="N5" s="22">
        <v>5450</v>
      </c>
      <c r="O5" s="22">
        <v>5450</v>
      </c>
      <c r="P5" s="22">
        <v>5450</v>
      </c>
    </row>
    <row r="6" spans="1:16" x14ac:dyDescent="0.2">
      <c r="A6" t="s">
        <v>18</v>
      </c>
      <c r="B6" t="s">
        <v>23</v>
      </c>
      <c r="C6" t="s">
        <v>55</v>
      </c>
      <c r="D6" s="23">
        <v>36300</v>
      </c>
      <c r="E6" s="21">
        <f>D6/12</f>
        <v>3025</v>
      </c>
      <c r="F6" s="21">
        <v>3025</v>
      </c>
      <c r="G6" s="21">
        <v>3025</v>
      </c>
      <c r="H6" s="21">
        <v>3025</v>
      </c>
      <c r="I6" s="21">
        <v>3025</v>
      </c>
      <c r="J6" s="21">
        <v>3025</v>
      </c>
      <c r="K6" s="21">
        <v>3025</v>
      </c>
      <c r="L6" s="21">
        <v>3025</v>
      </c>
      <c r="M6" s="21">
        <v>3025</v>
      </c>
      <c r="N6" s="21">
        <v>3025</v>
      </c>
      <c r="O6" s="21">
        <v>3025</v>
      </c>
      <c r="P6" s="22">
        <v>3025</v>
      </c>
    </row>
    <row r="7" spans="1:16" x14ac:dyDescent="0.2">
      <c r="A7" t="s">
        <v>19</v>
      </c>
      <c r="B7" t="s">
        <v>20</v>
      </c>
      <c r="C7" t="s">
        <v>56</v>
      </c>
      <c r="D7" s="23">
        <v>36000</v>
      </c>
      <c r="E7" s="21">
        <f>D7/12</f>
        <v>3000</v>
      </c>
      <c r="F7" s="21">
        <v>3000</v>
      </c>
      <c r="G7" s="21">
        <v>3000</v>
      </c>
      <c r="H7" s="21">
        <v>3000</v>
      </c>
      <c r="I7" s="21">
        <v>3000</v>
      </c>
      <c r="J7" s="21">
        <v>3000</v>
      </c>
      <c r="K7" s="21">
        <v>3000</v>
      </c>
      <c r="L7" s="21">
        <v>3000</v>
      </c>
      <c r="M7" s="21">
        <v>3000</v>
      </c>
      <c r="N7" s="21">
        <v>3000</v>
      </c>
      <c r="O7" s="21">
        <v>3000</v>
      </c>
      <c r="P7" s="21">
        <v>3000</v>
      </c>
    </row>
    <row r="8" spans="1:16" x14ac:dyDescent="0.2">
      <c r="A8" s="3" t="s">
        <v>19</v>
      </c>
      <c r="B8" t="s">
        <v>22</v>
      </c>
      <c r="C8" t="s">
        <v>57</v>
      </c>
      <c r="D8" s="23">
        <v>10000</v>
      </c>
      <c r="E8" s="21">
        <f>D8/12</f>
        <v>833.33333333333337</v>
      </c>
      <c r="F8" s="21">
        <v>833</v>
      </c>
      <c r="G8" s="21">
        <v>833</v>
      </c>
      <c r="H8" s="21">
        <v>833</v>
      </c>
      <c r="I8" s="21">
        <v>833</v>
      </c>
      <c r="J8" s="21">
        <v>833</v>
      </c>
      <c r="K8" s="21">
        <v>833</v>
      </c>
      <c r="L8" s="21">
        <v>833</v>
      </c>
      <c r="M8" s="21">
        <v>833</v>
      </c>
      <c r="N8" s="21">
        <v>833</v>
      </c>
      <c r="O8" s="21">
        <v>833</v>
      </c>
      <c r="P8" s="21">
        <v>833</v>
      </c>
    </row>
    <row r="9" spans="1:16" x14ac:dyDescent="0.2">
      <c r="D9" s="24"/>
    </row>
    <row r="12" spans="1:16" x14ac:dyDescent="0.2">
      <c r="A12" s="1"/>
      <c r="B12" s="4"/>
      <c r="C12" s="4"/>
      <c r="D12" s="1"/>
      <c r="E12" s="1"/>
    </row>
    <row r="13" spans="1:16" x14ac:dyDescent="0.2">
      <c r="A13" s="2"/>
      <c r="B13" s="2"/>
      <c r="C13" s="21"/>
    </row>
    <row r="14" spans="1:16" x14ac:dyDescent="0.2">
      <c r="A14" s="2"/>
    </row>
    <row r="15" spans="1:16" x14ac:dyDescent="0.2">
      <c r="A15" s="2"/>
    </row>
    <row r="16" spans="1:16" x14ac:dyDescent="0.2">
      <c r="A16" s="2"/>
      <c r="C16" s="21"/>
    </row>
    <row r="17" spans="1:5" x14ac:dyDescent="0.2">
      <c r="A17" s="2"/>
    </row>
    <row r="18" spans="1:5" x14ac:dyDescent="0.2">
      <c r="A18" s="2"/>
      <c r="D18" s="21"/>
      <c r="E18" s="21"/>
    </row>
    <row r="19" spans="1:5" x14ac:dyDescent="0.2">
      <c r="A19" s="2"/>
      <c r="D19" s="21"/>
      <c r="E19" s="21"/>
    </row>
    <row r="20" spans="1:5" x14ac:dyDescent="0.2">
      <c r="A20" s="2"/>
    </row>
    <row r="21" spans="1:5" x14ac:dyDescent="0.2">
      <c r="A21" s="2"/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73B14D-5E2F-774C-B74A-0DF922830DED}">
          <x14:formula1>
            <xm:f>'Data Validation Drop Down'!$A$2:$A$7</xm:f>
          </x14:formula1>
          <xm:sqref>A2</xm:sqref>
        </x14:dataValidation>
        <x14:dataValidation type="list" allowBlank="1" showInputMessage="1" showErrorMessage="1" xr:uid="{9C8283B6-2AC8-DD4A-A6BB-4295D19A1A6A}">
          <x14:formula1>
            <xm:f>'Data Validation Drop Down'!$B$2:$B$8</xm:f>
          </x14:formula1>
          <xm:sqref>B2 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1475-B9EB-4F4A-A0A2-85B44E39BA67}">
  <dimension ref="A1:B8"/>
  <sheetViews>
    <sheetView zoomScale="150" workbookViewId="0">
      <selection activeCell="A13" sqref="A13"/>
    </sheetView>
  </sheetViews>
  <sheetFormatPr baseColWidth="10" defaultRowHeight="16" x14ac:dyDescent="0.2"/>
  <cols>
    <col min="1" max="1" width="26" customWidth="1"/>
    <col min="2" max="2" width="25.6640625" customWidth="1"/>
  </cols>
  <sheetData>
    <row r="1" spans="1:2" x14ac:dyDescent="0.2">
      <c r="A1" s="5" t="s">
        <v>0</v>
      </c>
      <c r="B1" s="5" t="s">
        <v>1</v>
      </c>
    </row>
    <row r="2" spans="1:2" x14ac:dyDescent="0.2">
      <c r="A2" t="s">
        <v>14</v>
      </c>
      <c r="B2" s="2" t="s">
        <v>26</v>
      </c>
    </row>
    <row r="3" spans="1:2" x14ac:dyDescent="0.2">
      <c r="A3" t="s">
        <v>15</v>
      </c>
      <c r="B3" t="s">
        <v>21</v>
      </c>
    </row>
    <row r="4" spans="1:2" x14ac:dyDescent="0.2">
      <c r="A4" t="s">
        <v>16</v>
      </c>
      <c r="B4" t="s">
        <v>25</v>
      </c>
    </row>
    <row r="5" spans="1:2" x14ac:dyDescent="0.2">
      <c r="A5" t="s">
        <v>17</v>
      </c>
      <c r="B5" t="s">
        <v>24</v>
      </c>
    </row>
    <row r="6" spans="1:2" x14ac:dyDescent="0.2">
      <c r="A6" t="s">
        <v>18</v>
      </c>
      <c r="B6" t="s">
        <v>23</v>
      </c>
    </row>
    <row r="7" spans="1:2" x14ac:dyDescent="0.2">
      <c r="A7" t="s">
        <v>19</v>
      </c>
      <c r="B7" t="s">
        <v>20</v>
      </c>
    </row>
    <row r="8" spans="1:2" x14ac:dyDescent="0.2">
      <c r="A8" s="3" t="s">
        <v>19</v>
      </c>
      <c r="B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D0DD-B884-9344-B15A-AE0D3AE46EB3}">
  <dimension ref="A1:O42"/>
  <sheetViews>
    <sheetView tabSelected="1" zoomScale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24" sqref="U24"/>
    </sheetView>
  </sheetViews>
  <sheetFormatPr baseColWidth="10" defaultRowHeight="16" x14ac:dyDescent="0.2"/>
  <cols>
    <col min="1" max="1" width="18.5" customWidth="1"/>
    <col min="2" max="2" width="22" customWidth="1"/>
    <col min="3" max="3" width="18" customWidth="1"/>
  </cols>
  <sheetData>
    <row r="1" spans="1:15" x14ac:dyDescent="0.2">
      <c r="A1" s="10" t="s">
        <v>0</v>
      </c>
      <c r="B1" s="10" t="s">
        <v>1</v>
      </c>
      <c r="C1" s="10" t="s">
        <v>28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</row>
    <row r="2" spans="1:15" x14ac:dyDescent="0.2">
      <c r="A2" t="s">
        <v>14</v>
      </c>
      <c r="B2" t="s">
        <v>26</v>
      </c>
      <c r="C2" t="s">
        <v>51</v>
      </c>
      <c r="D2">
        <v>500</v>
      </c>
      <c r="E2">
        <v>550</v>
      </c>
      <c r="F2">
        <v>600</v>
      </c>
      <c r="H2">
        <v>650</v>
      </c>
      <c r="I2">
        <v>700</v>
      </c>
      <c r="J2">
        <v>750</v>
      </c>
      <c r="K2">
        <v>800</v>
      </c>
      <c r="L2">
        <v>850</v>
      </c>
      <c r="M2">
        <v>900</v>
      </c>
      <c r="N2">
        <v>950</v>
      </c>
      <c r="O2">
        <v>1000</v>
      </c>
    </row>
    <row r="3" spans="1:15" x14ac:dyDescent="0.2">
      <c r="A3" t="s">
        <v>15</v>
      </c>
      <c r="B3" t="s">
        <v>21</v>
      </c>
      <c r="C3" t="s">
        <v>52</v>
      </c>
      <c r="D3">
        <v>1000</v>
      </c>
      <c r="E3">
        <v>1000</v>
      </c>
      <c r="F3">
        <v>1200</v>
      </c>
      <c r="H3">
        <v>1400</v>
      </c>
      <c r="I3">
        <v>1500</v>
      </c>
    </row>
    <row r="4" spans="1:15" x14ac:dyDescent="0.2">
      <c r="A4" t="s">
        <v>16</v>
      </c>
      <c r="B4" t="s">
        <v>25</v>
      </c>
      <c r="C4" t="s">
        <v>53</v>
      </c>
      <c r="D4">
        <v>200</v>
      </c>
      <c r="E4">
        <v>220</v>
      </c>
      <c r="F4">
        <v>250</v>
      </c>
      <c r="H4">
        <v>280</v>
      </c>
      <c r="I4">
        <v>300</v>
      </c>
      <c r="J4">
        <v>320</v>
      </c>
      <c r="K4">
        <v>340</v>
      </c>
      <c r="L4">
        <v>360</v>
      </c>
      <c r="M4">
        <v>380</v>
      </c>
      <c r="N4">
        <v>400</v>
      </c>
      <c r="O4">
        <v>420</v>
      </c>
    </row>
    <row r="5" spans="1:15" x14ac:dyDescent="0.2">
      <c r="A5" t="s">
        <v>17</v>
      </c>
      <c r="B5" t="s">
        <v>24</v>
      </c>
      <c r="C5" t="s">
        <v>54</v>
      </c>
      <c r="D5">
        <v>750</v>
      </c>
      <c r="E5">
        <v>750</v>
      </c>
      <c r="F5">
        <v>800</v>
      </c>
      <c r="H5">
        <v>900</v>
      </c>
      <c r="I5">
        <v>950</v>
      </c>
      <c r="J5">
        <v>1000</v>
      </c>
      <c r="K5">
        <v>1050</v>
      </c>
      <c r="L5">
        <v>1100</v>
      </c>
      <c r="M5">
        <v>1150</v>
      </c>
      <c r="N5">
        <v>1200</v>
      </c>
      <c r="O5">
        <v>1250</v>
      </c>
    </row>
    <row r="6" spans="1:15" x14ac:dyDescent="0.2">
      <c r="A6" t="s">
        <v>18</v>
      </c>
      <c r="B6" t="s">
        <v>23</v>
      </c>
      <c r="C6" t="s">
        <v>55</v>
      </c>
      <c r="D6">
        <v>300</v>
      </c>
      <c r="E6">
        <v>350</v>
      </c>
      <c r="F6">
        <v>400</v>
      </c>
      <c r="H6">
        <v>450</v>
      </c>
      <c r="I6">
        <v>500</v>
      </c>
      <c r="J6">
        <v>550</v>
      </c>
      <c r="K6">
        <v>600</v>
      </c>
      <c r="L6">
        <v>650</v>
      </c>
      <c r="M6">
        <v>700</v>
      </c>
      <c r="N6">
        <v>750</v>
      </c>
      <c r="O6">
        <v>800</v>
      </c>
    </row>
    <row r="7" spans="1:15" x14ac:dyDescent="0.2">
      <c r="A7" t="s">
        <v>19</v>
      </c>
      <c r="B7" t="s">
        <v>20</v>
      </c>
      <c r="C7" t="s">
        <v>56</v>
      </c>
      <c r="D7">
        <v>500</v>
      </c>
      <c r="E7">
        <v>500</v>
      </c>
      <c r="F7">
        <v>500</v>
      </c>
      <c r="G7">
        <v>500</v>
      </c>
      <c r="H7">
        <v>500</v>
      </c>
      <c r="I7">
        <v>500</v>
      </c>
      <c r="J7">
        <v>500</v>
      </c>
      <c r="K7">
        <v>500</v>
      </c>
      <c r="L7">
        <v>500</v>
      </c>
      <c r="M7">
        <v>500</v>
      </c>
      <c r="N7">
        <v>500</v>
      </c>
      <c r="O7">
        <v>500</v>
      </c>
    </row>
    <row r="8" spans="1:15" x14ac:dyDescent="0.2">
      <c r="A8" t="s">
        <v>19</v>
      </c>
      <c r="B8" t="s">
        <v>27</v>
      </c>
      <c r="C8" t="s">
        <v>57</v>
      </c>
    </row>
    <row r="9" spans="1:15" x14ac:dyDescent="0.2">
      <c r="A9" t="s">
        <v>14</v>
      </c>
      <c r="B9" t="s">
        <v>26</v>
      </c>
      <c r="C9" t="s">
        <v>51</v>
      </c>
      <c r="D9">
        <v>500</v>
      </c>
      <c r="E9">
        <v>550</v>
      </c>
      <c r="F9">
        <v>600</v>
      </c>
      <c r="H9">
        <v>650</v>
      </c>
      <c r="I9">
        <v>700</v>
      </c>
      <c r="J9">
        <v>750</v>
      </c>
      <c r="K9">
        <v>800</v>
      </c>
      <c r="L9">
        <v>850</v>
      </c>
      <c r="M9">
        <v>900</v>
      </c>
      <c r="N9">
        <v>950</v>
      </c>
      <c r="O9">
        <v>1000</v>
      </c>
    </row>
    <row r="10" spans="1:15" x14ac:dyDescent="0.2">
      <c r="A10" t="s">
        <v>15</v>
      </c>
      <c r="B10" t="s">
        <v>21</v>
      </c>
      <c r="C10" t="s">
        <v>52</v>
      </c>
      <c r="D10">
        <v>1000</v>
      </c>
      <c r="E10">
        <v>1000</v>
      </c>
      <c r="F10">
        <v>1200</v>
      </c>
      <c r="H10">
        <v>1400</v>
      </c>
      <c r="I10">
        <v>1500</v>
      </c>
    </row>
    <row r="11" spans="1:15" x14ac:dyDescent="0.2">
      <c r="A11" t="s">
        <v>16</v>
      </c>
      <c r="B11" t="s">
        <v>25</v>
      </c>
      <c r="C11" t="s">
        <v>53</v>
      </c>
      <c r="D11">
        <v>200</v>
      </c>
      <c r="E11">
        <v>220</v>
      </c>
      <c r="F11">
        <v>250</v>
      </c>
      <c r="H11">
        <v>280</v>
      </c>
      <c r="I11">
        <v>300</v>
      </c>
      <c r="J11">
        <v>320</v>
      </c>
      <c r="K11">
        <v>340</v>
      </c>
      <c r="L11">
        <v>360</v>
      </c>
      <c r="M11">
        <v>380</v>
      </c>
      <c r="N11">
        <v>400</v>
      </c>
      <c r="O11">
        <v>420</v>
      </c>
    </row>
    <row r="12" spans="1:15" x14ac:dyDescent="0.2">
      <c r="A12" t="s">
        <v>17</v>
      </c>
      <c r="B12" t="s">
        <v>24</v>
      </c>
      <c r="C12" t="s">
        <v>54</v>
      </c>
      <c r="D12">
        <v>750</v>
      </c>
      <c r="E12">
        <v>750</v>
      </c>
      <c r="F12">
        <v>800</v>
      </c>
      <c r="H12">
        <v>900</v>
      </c>
      <c r="I12">
        <v>950</v>
      </c>
      <c r="J12">
        <v>1000</v>
      </c>
      <c r="K12">
        <v>1050</v>
      </c>
      <c r="L12">
        <v>1100</v>
      </c>
      <c r="M12">
        <v>1150</v>
      </c>
      <c r="N12">
        <v>1200</v>
      </c>
      <c r="O12">
        <v>1250</v>
      </c>
    </row>
    <row r="13" spans="1:15" x14ac:dyDescent="0.2">
      <c r="A13" t="s">
        <v>18</v>
      </c>
      <c r="B13" t="s">
        <v>23</v>
      </c>
      <c r="C13" t="s">
        <v>55</v>
      </c>
      <c r="D13">
        <v>300</v>
      </c>
      <c r="E13">
        <v>350</v>
      </c>
      <c r="F13">
        <v>400</v>
      </c>
      <c r="H13">
        <v>450</v>
      </c>
      <c r="I13">
        <v>500</v>
      </c>
      <c r="J13">
        <v>550</v>
      </c>
      <c r="K13">
        <v>600</v>
      </c>
      <c r="L13">
        <v>650</v>
      </c>
      <c r="M13">
        <v>700</v>
      </c>
      <c r="N13">
        <v>750</v>
      </c>
      <c r="O13">
        <v>800</v>
      </c>
    </row>
    <row r="14" spans="1:15" x14ac:dyDescent="0.2">
      <c r="A14" t="s">
        <v>19</v>
      </c>
      <c r="B14" t="s">
        <v>20</v>
      </c>
      <c r="C14" t="s">
        <v>56</v>
      </c>
      <c r="D14">
        <v>500</v>
      </c>
      <c r="E14">
        <v>500</v>
      </c>
      <c r="F14">
        <v>500</v>
      </c>
      <c r="G14">
        <v>500</v>
      </c>
      <c r="H14">
        <v>500</v>
      </c>
      <c r="I14">
        <v>500</v>
      </c>
      <c r="J14">
        <v>500</v>
      </c>
      <c r="K14">
        <v>500</v>
      </c>
      <c r="L14">
        <v>500</v>
      </c>
      <c r="M14">
        <v>500</v>
      </c>
      <c r="N14">
        <v>500</v>
      </c>
      <c r="O14">
        <v>500</v>
      </c>
    </row>
    <row r="15" spans="1:15" x14ac:dyDescent="0.2">
      <c r="A15" t="s">
        <v>19</v>
      </c>
      <c r="B15" t="s">
        <v>27</v>
      </c>
      <c r="C15" t="s">
        <v>57</v>
      </c>
    </row>
    <row r="16" spans="1:15" x14ac:dyDescent="0.2">
      <c r="A16" t="s">
        <v>14</v>
      </c>
      <c r="B16" t="s">
        <v>26</v>
      </c>
      <c r="C16" t="s">
        <v>51</v>
      </c>
      <c r="D16">
        <v>500</v>
      </c>
      <c r="E16">
        <v>550</v>
      </c>
      <c r="F16">
        <v>600</v>
      </c>
      <c r="H16">
        <v>650</v>
      </c>
      <c r="I16">
        <v>700</v>
      </c>
      <c r="J16">
        <v>750</v>
      </c>
      <c r="K16">
        <v>800</v>
      </c>
      <c r="L16">
        <v>850</v>
      </c>
      <c r="M16">
        <v>900</v>
      </c>
      <c r="N16">
        <v>950</v>
      </c>
      <c r="O16">
        <v>1000</v>
      </c>
    </row>
    <row r="17" spans="1:15" x14ac:dyDescent="0.2">
      <c r="A17" t="s">
        <v>15</v>
      </c>
      <c r="B17" t="s">
        <v>21</v>
      </c>
      <c r="C17" t="s">
        <v>52</v>
      </c>
      <c r="D17">
        <v>1000</v>
      </c>
      <c r="E17">
        <v>1000</v>
      </c>
      <c r="F17">
        <v>1200</v>
      </c>
      <c r="H17">
        <v>1400</v>
      </c>
      <c r="I17">
        <v>1500</v>
      </c>
    </row>
    <row r="18" spans="1:15" x14ac:dyDescent="0.2">
      <c r="A18" t="s">
        <v>16</v>
      </c>
      <c r="B18" t="s">
        <v>25</v>
      </c>
      <c r="C18" t="s">
        <v>53</v>
      </c>
      <c r="D18">
        <v>200</v>
      </c>
      <c r="E18">
        <v>220</v>
      </c>
      <c r="F18">
        <v>250</v>
      </c>
      <c r="H18">
        <v>280</v>
      </c>
      <c r="I18">
        <v>300</v>
      </c>
      <c r="J18">
        <v>320</v>
      </c>
      <c r="K18">
        <v>340</v>
      </c>
      <c r="L18">
        <v>360</v>
      </c>
      <c r="M18">
        <v>380</v>
      </c>
      <c r="N18">
        <v>400</v>
      </c>
      <c r="O18">
        <v>420</v>
      </c>
    </row>
    <row r="19" spans="1:15" x14ac:dyDescent="0.2">
      <c r="A19" t="s">
        <v>17</v>
      </c>
      <c r="B19" t="s">
        <v>24</v>
      </c>
      <c r="C19" t="s">
        <v>54</v>
      </c>
      <c r="D19">
        <v>750</v>
      </c>
      <c r="E19">
        <v>750</v>
      </c>
      <c r="F19">
        <v>800</v>
      </c>
      <c r="H19">
        <v>900</v>
      </c>
      <c r="I19">
        <v>950</v>
      </c>
      <c r="J19">
        <v>1000</v>
      </c>
      <c r="K19">
        <v>1050</v>
      </c>
      <c r="L19">
        <v>1100</v>
      </c>
      <c r="M19">
        <v>1150</v>
      </c>
      <c r="N19">
        <v>1200</v>
      </c>
      <c r="O19">
        <v>1250</v>
      </c>
    </row>
    <row r="20" spans="1:15" x14ac:dyDescent="0.2">
      <c r="A20" t="s">
        <v>18</v>
      </c>
      <c r="B20" t="s">
        <v>23</v>
      </c>
      <c r="C20" t="s">
        <v>55</v>
      </c>
      <c r="D20">
        <v>300</v>
      </c>
      <c r="E20">
        <v>350</v>
      </c>
      <c r="F20">
        <v>400</v>
      </c>
      <c r="H20">
        <v>450</v>
      </c>
      <c r="I20">
        <v>500</v>
      </c>
      <c r="J20">
        <v>550</v>
      </c>
      <c r="K20">
        <v>600</v>
      </c>
      <c r="L20">
        <v>650</v>
      </c>
      <c r="M20">
        <v>700</v>
      </c>
      <c r="N20">
        <v>750</v>
      </c>
      <c r="O20">
        <v>800</v>
      </c>
    </row>
    <row r="21" spans="1:15" x14ac:dyDescent="0.2">
      <c r="A21" t="s">
        <v>19</v>
      </c>
      <c r="B21" t="s">
        <v>20</v>
      </c>
      <c r="C21" t="s">
        <v>56</v>
      </c>
      <c r="D21">
        <v>500</v>
      </c>
      <c r="E21">
        <v>500</v>
      </c>
      <c r="F21">
        <v>500</v>
      </c>
      <c r="G21">
        <v>500</v>
      </c>
      <c r="H21">
        <v>500</v>
      </c>
      <c r="I21">
        <v>500</v>
      </c>
      <c r="J21">
        <v>500</v>
      </c>
      <c r="K21">
        <v>500</v>
      </c>
      <c r="L21">
        <v>500</v>
      </c>
      <c r="M21">
        <v>500</v>
      </c>
      <c r="N21">
        <v>500</v>
      </c>
      <c r="O21">
        <v>500</v>
      </c>
    </row>
    <row r="22" spans="1:15" x14ac:dyDescent="0.2">
      <c r="A22" t="s">
        <v>19</v>
      </c>
      <c r="B22" t="s">
        <v>27</v>
      </c>
      <c r="C22" t="s">
        <v>57</v>
      </c>
    </row>
    <row r="23" spans="1:15" x14ac:dyDescent="0.2">
      <c r="A23" t="s">
        <v>14</v>
      </c>
      <c r="B23" t="s">
        <v>26</v>
      </c>
      <c r="C23" t="s">
        <v>51</v>
      </c>
      <c r="D23">
        <v>500</v>
      </c>
      <c r="E23">
        <v>550</v>
      </c>
      <c r="F23">
        <v>600</v>
      </c>
      <c r="H23">
        <v>650</v>
      </c>
      <c r="I23">
        <v>700</v>
      </c>
      <c r="J23">
        <v>750</v>
      </c>
      <c r="K23">
        <v>800</v>
      </c>
      <c r="L23">
        <v>850</v>
      </c>
      <c r="M23">
        <v>900</v>
      </c>
      <c r="N23">
        <v>950</v>
      </c>
      <c r="O23">
        <v>1000</v>
      </c>
    </row>
    <row r="24" spans="1:15" x14ac:dyDescent="0.2">
      <c r="A24" t="s">
        <v>15</v>
      </c>
      <c r="B24" t="s">
        <v>21</v>
      </c>
      <c r="C24" t="s">
        <v>52</v>
      </c>
      <c r="D24">
        <v>1000</v>
      </c>
      <c r="E24">
        <v>1000</v>
      </c>
      <c r="F24">
        <v>1200</v>
      </c>
      <c r="H24">
        <v>1400</v>
      </c>
      <c r="I24">
        <v>1500</v>
      </c>
    </row>
    <row r="25" spans="1:15" x14ac:dyDescent="0.2">
      <c r="A25" t="s">
        <v>16</v>
      </c>
      <c r="B25" t="s">
        <v>25</v>
      </c>
      <c r="C25" t="s">
        <v>53</v>
      </c>
      <c r="D25">
        <v>200</v>
      </c>
      <c r="E25">
        <v>220</v>
      </c>
      <c r="F25">
        <v>250</v>
      </c>
      <c r="H25">
        <v>280</v>
      </c>
      <c r="I25">
        <v>300</v>
      </c>
      <c r="J25">
        <v>320</v>
      </c>
      <c r="K25">
        <v>340</v>
      </c>
      <c r="L25">
        <v>360</v>
      </c>
      <c r="M25">
        <v>380</v>
      </c>
      <c r="N25">
        <v>400</v>
      </c>
      <c r="O25">
        <v>420</v>
      </c>
    </row>
    <row r="26" spans="1:15" x14ac:dyDescent="0.2">
      <c r="A26" t="s">
        <v>17</v>
      </c>
      <c r="B26" t="s">
        <v>24</v>
      </c>
      <c r="C26" t="s">
        <v>54</v>
      </c>
      <c r="D26">
        <v>750</v>
      </c>
      <c r="E26">
        <v>750</v>
      </c>
      <c r="F26">
        <v>800</v>
      </c>
      <c r="H26">
        <v>900</v>
      </c>
      <c r="I26">
        <v>950</v>
      </c>
      <c r="J26">
        <v>1000</v>
      </c>
      <c r="K26">
        <v>1050</v>
      </c>
      <c r="L26">
        <v>1100</v>
      </c>
      <c r="M26">
        <v>1150</v>
      </c>
      <c r="N26">
        <v>1200</v>
      </c>
      <c r="O26">
        <v>1250</v>
      </c>
    </row>
    <row r="27" spans="1:15" x14ac:dyDescent="0.2">
      <c r="A27" t="s">
        <v>18</v>
      </c>
      <c r="B27" t="s">
        <v>23</v>
      </c>
      <c r="C27" t="s">
        <v>55</v>
      </c>
      <c r="D27">
        <v>300</v>
      </c>
      <c r="E27">
        <v>350</v>
      </c>
      <c r="F27">
        <v>400</v>
      </c>
      <c r="H27">
        <v>450</v>
      </c>
      <c r="I27">
        <v>500</v>
      </c>
      <c r="J27">
        <v>550</v>
      </c>
      <c r="K27">
        <v>600</v>
      </c>
      <c r="L27">
        <v>650</v>
      </c>
      <c r="M27">
        <v>700</v>
      </c>
      <c r="N27">
        <v>750</v>
      </c>
      <c r="O27">
        <v>800</v>
      </c>
    </row>
    <row r="28" spans="1:15" x14ac:dyDescent="0.2">
      <c r="A28" t="s">
        <v>19</v>
      </c>
      <c r="B28" t="s">
        <v>20</v>
      </c>
      <c r="C28" t="s">
        <v>56</v>
      </c>
      <c r="D28">
        <v>500</v>
      </c>
      <c r="E28">
        <v>500</v>
      </c>
      <c r="F28">
        <v>500</v>
      </c>
      <c r="G28">
        <v>500</v>
      </c>
      <c r="H28">
        <v>500</v>
      </c>
      <c r="I28">
        <v>500</v>
      </c>
      <c r="J28">
        <v>500</v>
      </c>
      <c r="K28">
        <v>500</v>
      </c>
      <c r="L28">
        <v>500</v>
      </c>
      <c r="M28">
        <v>500</v>
      </c>
      <c r="N28">
        <v>500</v>
      </c>
      <c r="O28">
        <v>500</v>
      </c>
    </row>
    <row r="29" spans="1:15" x14ac:dyDescent="0.2">
      <c r="A29" t="s">
        <v>19</v>
      </c>
      <c r="B29" t="s">
        <v>27</v>
      </c>
      <c r="C29" t="s">
        <v>57</v>
      </c>
    </row>
    <row r="30" spans="1:15" x14ac:dyDescent="0.2">
      <c r="A30" t="s">
        <v>14</v>
      </c>
      <c r="B30" t="s">
        <v>26</v>
      </c>
      <c r="C30" t="s">
        <v>51</v>
      </c>
      <c r="D30">
        <v>500</v>
      </c>
      <c r="E30">
        <v>550</v>
      </c>
      <c r="F30">
        <v>600</v>
      </c>
      <c r="H30">
        <v>650</v>
      </c>
      <c r="I30">
        <v>700</v>
      </c>
      <c r="J30">
        <v>750</v>
      </c>
      <c r="K30">
        <v>800</v>
      </c>
      <c r="L30">
        <v>850</v>
      </c>
      <c r="M30">
        <v>900</v>
      </c>
      <c r="N30">
        <v>950</v>
      </c>
      <c r="O30">
        <v>1000</v>
      </c>
    </row>
    <row r="31" spans="1:15" x14ac:dyDescent="0.2">
      <c r="A31" t="s">
        <v>15</v>
      </c>
      <c r="B31" t="s">
        <v>21</v>
      </c>
      <c r="C31" t="s">
        <v>52</v>
      </c>
      <c r="D31">
        <v>1000</v>
      </c>
      <c r="E31">
        <v>1000</v>
      </c>
      <c r="F31">
        <v>1200</v>
      </c>
      <c r="H31">
        <v>1400</v>
      </c>
      <c r="I31">
        <v>1500</v>
      </c>
    </row>
    <row r="32" spans="1:15" x14ac:dyDescent="0.2">
      <c r="A32" t="s">
        <v>16</v>
      </c>
      <c r="B32" t="s">
        <v>25</v>
      </c>
      <c r="C32" t="s">
        <v>53</v>
      </c>
      <c r="D32">
        <v>200</v>
      </c>
      <c r="E32">
        <v>220</v>
      </c>
      <c r="F32">
        <v>250</v>
      </c>
      <c r="H32">
        <v>280</v>
      </c>
      <c r="I32">
        <v>300</v>
      </c>
      <c r="J32">
        <v>320</v>
      </c>
      <c r="K32">
        <v>340</v>
      </c>
      <c r="L32">
        <v>360</v>
      </c>
      <c r="M32">
        <v>380</v>
      </c>
      <c r="N32">
        <v>400</v>
      </c>
      <c r="O32">
        <v>420</v>
      </c>
    </row>
    <row r="33" spans="1:15" x14ac:dyDescent="0.2">
      <c r="A33" t="s">
        <v>17</v>
      </c>
      <c r="B33" t="s">
        <v>24</v>
      </c>
      <c r="C33" t="s">
        <v>54</v>
      </c>
      <c r="D33">
        <v>750</v>
      </c>
      <c r="E33">
        <v>750</v>
      </c>
      <c r="F33">
        <v>800</v>
      </c>
      <c r="H33">
        <v>900</v>
      </c>
      <c r="I33">
        <v>950</v>
      </c>
      <c r="J33">
        <v>1000</v>
      </c>
      <c r="K33">
        <v>1050</v>
      </c>
      <c r="L33">
        <v>1100</v>
      </c>
      <c r="M33">
        <v>1150</v>
      </c>
      <c r="N33">
        <v>1200</v>
      </c>
      <c r="O33">
        <v>1250</v>
      </c>
    </row>
    <row r="34" spans="1:15" x14ac:dyDescent="0.2">
      <c r="A34" t="s">
        <v>18</v>
      </c>
      <c r="B34" t="s">
        <v>23</v>
      </c>
      <c r="C34" t="s">
        <v>55</v>
      </c>
      <c r="D34">
        <v>300</v>
      </c>
      <c r="E34">
        <v>350</v>
      </c>
      <c r="F34">
        <v>400</v>
      </c>
      <c r="H34">
        <v>450</v>
      </c>
      <c r="I34">
        <v>500</v>
      </c>
      <c r="J34">
        <v>550</v>
      </c>
      <c r="K34">
        <v>600</v>
      </c>
      <c r="L34">
        <v>650</v>
      </c>
      <c r="M34">
        <v>700</v>
      </c>
      <c r="N34">
        <v>750</v>
      </c>
      <c r="O34">
        <v>800</v>
      </c>
    </row>
    <row r="35" spans="1:15" x14ac:dyDescent="0.2">
      <c r="A35" t="s">
        <v>19</v>
      </c>
      <c r="B35" t="s">
        <v>20</v>
      </c>
      <c r="C35" t="s">
        <v>56</v>
      </c>
      <c r="D35">
        <v>500</v>
      </c>
      <c r="E35">
        <v>500</v>
      </c>
      <c r="F35">
        <v>500</v>
      </c>
      <c r="G35">
        <v>500</v>
      </c>
      <c r="H35">
        <v>500</v>
      </c>
      <c r="I35">
        <v>500</v>
      </c>
      <c r="J35">
        <v>500</v>
      </c>
      <c r="K35">
        <v>500</v>
      </c>
      <c r="L35">
        <v>500</v>
      </c>
      <c r="M35">
        <v>500</v>
      </c>
      <c r="N35">
        <v>500</v>
      </c>
      <c r="O35">
        <v>500</v>
      </c>
    </row>
    <row r="36" spans="1:15" x14ac:dyDescent="0.2">
      <c r="A36" t="s">
        <v>19</v>
      </c>
      <c r="B36" t="s">
        <v>27</v>
      </c>
      <c r="C36" t="s">
        <v>57</v>
      </c>
    </row>
    <row r="37" spans="1:15" x14ac:dyDescent="0.2">
      <c r="A37" t="s">
        <v>14</v>
      </c>
      <c r="B37" t="s">
        <v>26</v>
      </c>
      <c r="C37" t="s">
        <v>51</v>
      </c>
      <c r="D37">
        <v>500</v>
      </c>
      <c r="E37">
        <v>550</v>
      </c>
      <c r="F37">
        <v>600</v>
      </c>
      <c r="H37">
        <v>650</v>
      </c>
      <c r="I37">
        <v>700</v>
      </c>
      <c r="J37">
        <v>750</v>
      </c>
      <c r="K37">
        <v>800</v>
      </c>
      <c r="L37">
        <v>850</v>
      </c>
      <c r="M37">
        <v>900</v>
      </c>
      <c r="N37">
        <v>950</v>
      </c>
      <c r="O37">
        <v>1000</v>
      </c>
    </row>
    <row r="38" spans="1:15" x14ac:dyDescent="0.2">
      <c r="A38" t="s">
        <v>15</v>
      </c>
      <c r="B38" t="s">
        <v>21</v>
      </c>
      <c r="C38" t="s">
        <v>52</v>
      </c>
      <c r="D38">
        <v>1000</v>
      </c>
      <c r="E38">
        <v>1000</v>
      </c>
      <c r="F38">
        <v>1200</v>
      </c>
      <c r="H38">
        <v>1400</v>
      </c>
      <c r="I38">
        <v>1500</v>
      </c>
    </row>
    <row r="39" spans="1:15" x14ac:dyDescent="0.2">
      <c r="A39" t="s">
        <v>16</v>
      </c>
      <c r="B39" t="s">
        <v>25</v>
      </c>
      <c r="C39" t="s">
        <v>53</v>
      </c>
      <c r="D39">
        <v>200</v>
      </c>
      <c r="E39">
        <v>220</v>
      </c>
      <c r="F39">
        <v>250</v>
      </c>
      <c r="H39">
        <v>280</v>
      </c>
      <c r="I39">
        <v>300</v>
      </c>
      <c r="J39">
        <v>320</v>
      </c>
      <c r="K39">
        <v>340</v>
      </c>
      <c r="L39">
        <v>360</v>
      </c>
      <c r="M39">
        <v>380</v>
      </c>
      <c r="N39">
        <v>400</v>
      </c>
      <c r="O39">
        <v>420</v>
      </c>
    </row>
    <row r="40" spans="1:15" x14ac:dyDescent="0.2">
      <c r="A40" t="s">
        <v>17</v>
      </c>
      <c r="B40" t="s">
        <v>24</v>
      </c>
      <c r="C40" t="s">
        <v>54</v>
      </c>
      <c r="D40">
        <v>750</v>
      </c>
      <c r="E40">
        <v>750</v>
      </c>
      <c r="F40">
        <v>800</v>
      </c>
      <c r="H40">
        <v>900</v>
      </c>
      <c r="I40">
        <v>950</v>
      </c>
      <c r="J40">
        <v>1000</v>
      </c>
      <c r="K40">
        <v>1050</v>
      </c>
      <c r="L40">
        <v>1100</v>
      </c>
      <c r="M40">
        <v>1150</v>
      </c>
      <c r="N40">
        <v>1200</v>
      </c>
      <c r="O40">
        <v>1250</v>
      </c>
    </row>
    <row r="41" spans="1:15" x14ac:dyDescent="0.2">
      <c r="A41" t="s">
        <v>18</v>
      </c>
      <c r="B41" t="s">
        <v>23</v>
      </c>
      <c r="C41" t="s">
        <v>55</v>
      </c>
      <c r="D41">
        <v>300</v>
      </c>
      <c r="E41">
        <v>350</v>
      </c>
      <c r="F41">
        <v>400</v>
      </c>
      <c r="H41">
        <v>450</v>
      </c>
      <c r="I41">
        <v>500</v>
      </c>
      <c r="J41">
        <v>550</v>
      </c>
      <c r="K41">
        <v>600</v>
      </c>
      <c r="L41">
        <v>650</v>
      </c>
      <c r="M41">
        <v>700</v>
      </c>
      <c r="N41">
        <v>750</v>
      </c>
      <c r="O41">
        <v>800</v>
      </c>
    </row>
    <row r="42" spans="1:15" x14ac:dyDescent="0.2">
      <c r="A42" t="s">
        <v>19</v>
      </c>
      <c r="B42" t="s">
        <v>20</v>
      </c>
      <c r="C42" t="s">
        <v>56</v>
      </c>
      <c r="D42">
        <v>500</v>
      </c>
      <c r="E42">
        <v>500</v>
      </c>
      <c r="F42">
        <v>500</v>
      </c>
      <c r="G42">
        <v>500</v>
      </c>
      <c r="H42">
        <v>500</v>
      </c>
      <c r="I42">
        <v>500</v>
      </c>
      <c r="J42">
        <v>500</v>
      </c>
      <c r="K42">
        <v>500</v>
      </c>
      <c r="L42">
        <v>500</v>
      </c>
      <c r="M42">
        <v>500</v>
      </c>
      <c r="N42">
        <v>500</v>
      </c>
      <c r="O42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Budget Template</vt:lpstr>
      <vt:lpstr>Data Validation Drop Down</vt:lpstr>
      <vt:lpstr>Submitted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Rajaram</dc:creator>
  <cp:lastModifiedBy>Amelia Rajaram</cp:lastModifiedBy>
  <dcterms:created xsi:type="dcterms:W3CDTF">2024-10-06T00:37:03Z</dcterms:created>
  <dcterms:modified xsi:type="dcterms:W3CDTF">2024-10-06T18:47:04Z</dcterms:modified>
</cp:coreProperties>
</file>