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Week One" sheetId="2" r:id="rId5"/>
    <sheet state="visible" name="Week Two" sheetId="3" r:id="rId6"/>
  </sheets>
  <definedNames/>
  <calcPr/>
</workbook>
</file>

<file path=xl/sharedStrings.xml><?xml version="1.0" encoding="utf-8"?>
<sst xmlns="http://schemas.openxmlformats.org/spreadsheetml/2006/main" count="52" uniqueCount="18">
  <si>
    <t>Monday</t>
  </si>
  <si>
    <t>Tuesday</t>
  </si>
  <si>
    <t>Wednesday</t>
  </si>
  <si>
    <t>Thursday</t>
  </si>
  <si>
    <t>Friday</t>
  </si>
  <si>
    <t>Logo</t>
  </si>
  <si>
    <t>Style</t>
  </si>
  <si>
    <t>Primary Color</t>
  </si>
  <si>
    <t>Secondary Color</t>
  </si>
  <si>
    <t>Primary Ratio</t>
  </si>
  <si>
    <t>With Black</t>
  </si>
  <si>
    <t>With White</t>
  </si>
  <si>
    <t>Secondary Ratio</t>
  </si>
  <si>
    <t>Third Ratio</t>
  </si>
  <si>
    <t>Fourth Ratio</t>
  </si>
  <si>
    <t>Breakfast Menu</t>
  </si>
  <si>
    <t>Lunch Menu</t>
  </si>
  <si>
    <t>Powered By Thrillshare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</si>
</sst>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mmm d"/>
  </numFmts>
  <fonts count="17">
    <font>
      <sz val="10.0"/>
      <color rgb="FF000000"/>
      <name val="Arial"/>
      <scheme val="minor"/>
    </font>
    <font>
      <sz val="9.0"/>
      <color rgb="FF000000"/>
      <name val="&quot;Google Sans Mono&quot;"/>
    </font>
    <font>
      <color theme="1"/>
      <name val="Arial"/>
      <scheme val="minor"/>
    </font>
    <font>
      <sz val="12.0"/>
      <color rgb="FF000000"/>
      <name val="Söhne"/>
    </font>
    <font>
      <u/>
      <color rgb="FF0000FF"/>
    </font>
    <font>
      <sz val="11.0"/>
      <color rgb="FFFFFFFF"/>
      <name val="&quot;Söhne Mono&quot;"/>
    </font>
    <font>
      <b/>
      <color theme="1"/>
      <name val="Arial"/>
      <scheme val="minor"/>
    </font>
    <font>
      <b/>
      <sz val="48.0"/>
      <color theme="1"/>
      <name val="Google Sans Mono"/>
    </font>
    <font/>
    <font>
      <b/>
      <sz val="24.0"/>
      <color theme="1"/>
      <name val="Google Sans Mono"/>
    </font>
    <font>
      <b/>
      <color rgb="FFFFFFFF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rgb="FF000000"/>
      <name val="Arial"/>
    </font>
    <font>
      <sz val="15.0"/>
      <color theme="1"/>
      <name val="Arial"/>
      <scheme val="minor"/>
    </font>
    <font>
      <sz val="9.0"/>
      <color rgb="FFF7981D"/>
      <name val="&quot;Google Sans Mono&quot;"/>
    </font>
    <font>
      <u/>
      <sz val="11.0"/>
      <color rgb="FF000000"/>
      <name val="Inte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4418F"/>
        <bgColor rgb="FF24418F"/>
      </patternFill>
    </fill>
    <fill>
      <patternFill patternType="solid">
        <fgColor rgb="FFF9D209"/>
        <bgColor rgb="FFF9D209"/>
      </patternFill>
    </fill>
    <fill>
      <patternFill patternType="solid">
        <fgColor rgb="FFFFD400"/>
        <bgColor rgb="FFFFD400"/>
      </patternFill>
    </fill>
  </fills>
  <borders count="2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FFFFFF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2" fontId="1" numFmtId="164" xfId="0" applyFont="1" applyNumberFormat="1"/>
    <xf borderId="0" fillId="2" fontId="1" numFmtId="0" xfId="0" applyAlignment="1" applyFont="1">
      <alignment readingOrder="0"/>
    </xf>
    <xf borderId="0" fillId="2" fontId="3" numFmtId="0" xfId="0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4" numFmtId="0" xfId="0" applyFont="1"/>
    <xf borderId="0" fillId="2" fontId="5" numFmtId="0" xfId="0" applyAlignment="1" applyFont="1">
      <alignment horizontal="left"/>
    </xf>
    <xf borderId="0" fillId="0" fontId="6" numFmtId="0" xfId="0" applyAlignment="1" applyFont="1">
      <alignment readingOrder="0"/>
    </xf>
    <xf borderId="1" fillId="2" fontId="2" numFmtId="0" xfId="0" applyAlignment="1" applyBorder="1" applyFont="1">
      <alignment horizontal="center" vertical="center"/>
    </xf>
    <xf borderId="1" fillId="0" fontId="2" numFmtId="0" xfId="0" applyBorder="1" applyFont="1"/>
    <xf borderId="2" fillId="2" fontId="7" numFmtId="0" xfId="0" applyAlignment="1" applyBorder="1" applyFont="1">
      <alignment horizontal="center" readingOrder="0" vertical="center"/>
    </xf>
    <xf borderId="3" fillId="0" fontId="8" numFmtId="0" xfId="0" applyBorder="1" applyFont="1"/>
    <xf borderId="2" fillId="2" fontId="2" numFmtId="0" xfId="0" applyAlignment="1" applyBorder="1" applyFont="1">
      <alignment horizontal="center" vertical="center"/>
    </xf>
    <xf borderId="4" fillId="0" fontId="8" numFmtId="0" xfId="0" applyBorder="1" applyFont="1"/>
    <xf borderId="1" fillId="2" fontId="7" numFmtId="0" xfId="0" applyAlignment="1" applyBorder="1" applyFont="1">
      <alignment horizontal="center" readingOrder="0" vertical="center"/>
    </xf>
    <xf borderId="5" fillId="0" fontId="8" numFmtId="0" xfId="0" applyBorder="1" applyFont="1"/>
    <xf borderId="6" fillId="0" fontId="8" numFmtId="0" xfId="0" applyBorder="1" applyFont="1"/>
    <xf borderId="2" fillId="2" fontId="9" numFmtId="0" xfId="0" applyAlignment="1" applyBorder="1" applyFont="1">
      <alignment horizontal="left" readingOrder="0" shrinkToFit="0" vertical="center" wrapText="0"/>
    </xf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2" fontId="2" numFmtId="0" xfId="0" applyAlignment="1" applyBorder="1" applyFont="1">
      <alignment horizontal="center" vertical="center"/>
    </xf>
    <xf borderId="2" fillId="2" fontId="6" numFmtId="0" xfId="0" applyAlignment="1" applyBorder="1" applyFont="1">
      <alignment horizontal="center" readingOrder="0" vertical="center"/>
    </xf>
    <xf borderId="11" fillId="2" fontId="2" numFmtId="0" xfId="0" applyAlignment="1" applyBorder="1" applyFont="1">
      <alignment horizontal="center" vertical="center"/>
    </xf>
    <xf borderId="12" fillId="3" fontId="10" numFmtId="0" xfId="0" applyAlignment="1" applyBorder="1" applyFill="1" applyFont="1">
      <alignment horizontal="center" readingOrder="0" vertical="center"/>
    </xf>
    <xf borderId="13" fillId="0" fontId="8" numFmtId="0" xfId="0" applyBorder="1" applyFont="1"/>
    <xf borderId="14" fillId="0" fontId="8" numFmtId="0" xfId="0" applyBorder="1" applyFont="1"/>
    <xf borderId="15" fillId="2" fontId="7" numFmtId="0" xfId="0" applyAlignment="1" applyBorder="1" applyFont="1">
      <alignment horizontal="center" readingOrder="0" vertical="center"/>
    </xf>
    <xf borderId="12" fillId="4" fontId="11" numFmtId="0" xfId="0" applyAlignment="1" applyBorder="1" applyFill="1" applyFont="1">
      <alignment horizontal="center" readingOrder="0" vertical="center"/>
    </xf>
    <xf borderId="16" fillId="4" fontId="12" numFmtId="0" xfId="0" applyAlignment="1" applyBorder="1" applyFont="1">
      <alignment horizontal="center" vertical="center"/>
    </xf>
    <xf borderId="16" fillId="4" fontId="13" numFmtId="0" xfId="0" applyBorder="1" applyFont="1"/>
    <xf borderId="15" fillId="2" fontId="2" numFmtId="0" xfId="0" applyAlignment="1" applyBorder="1" applyFont="1">
      <alignment horizontal="center" vertical="center"/>
    </xf>
    <xf borderId="17" fillId="2" fontId="14" numFmtId="0" xfId="0" applyAlignment="1" applyBorder="1" applyFont="1">
      <alignment horizontal="center" shrinkToFit="0" vertical="center" wrapText="1"/>
    </xf>
    <xf borderId="18" fillId="0" fontId="8" numFmtId="0" xfId="0" applyBorder="1" applyFont="1"/>
    <xf borderId="19" fillId="0" fontId="8" numFmtId="0" xfId="0" applyBorder="1" applyFont="1"/>
    <xf borderId="8" fillId="2" fontId="2" numFmtId="0" xfId="0" applyAlignment="1" applyBorder="1" applyFont="1">
      <alignment horizontal="center" vertical="center"/>
    </xf>
    <xf borderId="20" fillId="0" fontId="8" numFmtId="0" xfId="0" applyBorder="1" applyFont="1"/>
    <xf borderId="21" fillId="0" fontId="8" numFmtId="0" xfId="0" applyBorder="1" applyFont="1"/>
    <xf borderId="22" fillId="2" fontId="2" numFmtId="0" xfId="0" applyAlignment="1" applyBorder="1" applyFont="1">
      <alignment horizontal="center" vertical="center"/>
    </xf>
    <xf borderId="23" fillId="0" fontId="8" numFmtId="0" xfId="0" applyBorder="1" applyFont="1"/>
    <xf borderId="24" fillId="0" fontId="8" numFmtId="0" xfId="0" applyBorder="1" applyFont="1"/>
    <xf borderId="25" fillId="0" fontId="8" numFmtId="0" xfId="0" applyBorder="1" applyFont="1"/>
    <xf borderId="12" fillId="5" fontId="6" numFmtId="0" xfId="0" applyAlignment="1" applyBorder="1" applyFill="1" applyFont="1">
      <alignment horizontal="center" readingOrder="0" vertical="center"/>
    </xf>
    <xf borderId="3" fillId="2" fontId="2" numFmtId="0" xfId="0" applyAlignment="1" applyBorder="1" applyFont="1">
      <alignment horizontal="center" vertical="center"/>
    </xf>
    <xf borderId="12" fillId="5" fontId="6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26" fillId="2" fontId="2" numFmtId="0" xfId="0" applyAlignment="1" applyBorder="1" applyFont="1">
      <alignment horizontal="center" vertical="center"/>
    </xf>
    <xf borderId="26" fillId="2" fontId="2" numFmtId="0" xfId="0" applyBorder="1" applyFont="1"/>
    <xf borderId="27" fillId="2" fontId="2" numFmtId="0" xfId="0" applyAlignment="1" applyBorder="1" applyFont="1">
      <alignment horizontal="center" vertical="center"/>
    </xf>
    <xf borderId="27" fillId="2" fontId="2" numFmtId="0" xfId="0" applyBorder="1" applyFont="1"/>
    <xf borderId="7" fillId="2" fontId="2" numFmtId="0" xfId="0" applyAlignment="1" applyBorder="1" applyFont="1">
      <alignment horizontal="center" vertical="center"/>
    </xf>
    <xf borderId="9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center" readingOrder="0" vertical="center"/>
    </xf>
    <xf borderId="22" fillId="2" fontId="14" numFmtId="0" xfId="0" applyAlignment="1" applyBorder="1" applyFont="1">
      <alignment horizontal="center" shrinkToFit="0" vertical="center" wrapText="1"/>
    </xf>
    <xf borderId="24" fillId="5" fontId="15" numFmtId="0" xfId="0" applyBorder="1" applyFont="1"/>
    <xf borderId="7" fillId="2" fontId="6" numFmtId="0" xfId="0" applyAlignment="1" applyBorder="1" applyFont="1">
      <alignment horizontal="center" readingOrder="0" vertical="center"/>
    </xf>
    <xf borderId="8" fillId="2" fontId="1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85750" cy="295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85750" cy="295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pptegy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pptegy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IFERROR(__xludf.DUMMYFUNCTION("IMPORTXML(""https://www.trico176.org/o/tes/dining"",""//div[@class='breakfast']"")"),"Breakfast")</f>
        <v>Breakfast</v>
      </c>
      <c r="B1" s="2" t="str">
        <f>IFERROR(__xludf.DUMMYFUNCTION("""COMPUTED_VALUE"""),"Waffles w/Syrup Fruit Juice Milk")</f>
        <v>Waffles w/Syrup Fruit Juice Milk</v>
      </c>
      <c r="C1" s="3">
        <f>IFERROR(__xludf.DUMMYFUNCTION("IMPORTXML(""https://www.trico176.org/o/tes/dining"",""//div[@class='date']"")"),45369.0)</f>
        <v>45369</v>
      </c>
      <c r="D1" s="2" t="str">
        <f t="shared" ref="D1:D10" si="1">TEXT(DATEVALUE(C1), "MM/dd/yyyy")
</f>
        <v>03/18/2024</v>
      </c>
      <c r="F1" s="4" t="s">
        <v>0</v>
      </c>
      <c r="G1" s="5" t="str">
        <f>IFERROR(__xludf.DUMMYFUNCTION("INDEX(FILTER(B1:B5, WEEKDAY(C1:C5)=2), 1)"),"Waffles w/Syrup Fruit Juice Milk")</f>
        <v>Waffles w/Syrup Fruit Juice Milk</v>
      </c>
      <c r="J1" s="1"/>
      <c r="K1" s="1"/>
    </row>
    <row r="2">
      <c r="A2" s="2" t="str">
        <f>IFERROR(__xludf.DUMMYFUNCTION("""COMPUTED_VALUE"""),"Breakfast")</f>
        <v>Breakfast</v>
      </c>
      <c r="B2" s="2" t="str">
        <f>IFERROR(__xludf.DUMMYFUNCTION("""COMPUTED_VALUE"""),"Assorted Muffins Fruit Juice Milk")</f>
        <v>Assorted Muffins Fruit Juice Milk</v>
      </c>
      <c r="C2" s="6">
        <f>IFERROR(__xludf.DUMMYFUNCTION("""COMPUTED_VALUE"""),45370.0)</f>
        <v>45370</v>
      </c>
      <c r="D2" s="2" t="str">
        <f t="shared" si="1"/>
        <v>03/19/2024</v>
      </c>
      <c r="F2" s="7" t="s">
        <v>1</v>
      </c>
      <c r="G2" s="1" t="str">
        <f>IFERROR(__xludf.DUMMYFUNCTION("INDEX(FILTER(B1:B5, WEEKDAY(C1:C5)=3), 1)"),"Assorted Muffins Fruit Juice Milk")</f>
        <v>Assorted Muffins Fruit Juice Milk</v>
      </c>
    </row>
    <row r="3">
      <c r="A3" s="2" t="str">
        <f>IFERROR(__xludf.DUMMYFUNCTION("""COMPUTED_VALUE"""),"Breakfast")</f>
        <v>Breakfast</v>
      </c>
      <c r="B3" s="2" t="str">
        <f>IFERROR(__xludf.DUMMYFUNCTION("""COMPUTED_VALUE"""),"Scrambled Eggs Toast/Butter/Jelly Fruit Juice, Milk")</f>
        <v>Scrambled Eggs Toast/Butter/Jelly Fruit Juice, Milk</v>
      </c>
      <c r="C3" s="6">
        <f>IFERROR(__xludf.DUMMYFUNCTION("""COMPUTED_VALUE"""),45371.0)</f>
        <v>45371</v>
      </c>
      <c r="D3" s="2" t="str">
        <f t="shared" si="1"/>
        <v>03/20/2024</v>
      </c>
      <c r="F3" s="7" t="s">
        <v>2</v>
      </c>
      <c r="G3" s="2" t="str">
        <f>IFERROR(__xludf.DUMMYFUNCTION("INDEX(FILTER(B1:B5, WEEKDAY(C1:C5)=4), 1)"),"Scrambled Eggs Toast/Butter/Jelly Fruit Juice, Milk")</f>
        <v>Scrambled Eggs Toast/Butter/Jelly Fruit Juice, Milk</v>
      </c>
    </row>
    <row r="4">
      <c r="A4" s="2" t="str">
        <f>IFERROR(__xludf.DUMMYFUNCTION("""COMPUTED_VALUE"""),"Breakfast")</f>
        <v>Breakfast</v>
      </c>
      <c r="B4" s="2" t="str">
        <f>IFERROR(__xludf.DUMMYFUNCTION("""COMPUTED_VALUE"""),"Mini Cinni Yogurt or Cereal Fruit Juice, Milk")</f>
        <v>Mini Cinni Yogurt or Cereal Fruit Juice, Milk</v>
      </c>
      <c r="C4" s="6">
        <f>IFERROR(__xludf.DUMMYFUNCTION("""COMPUTED_VALUE"""),45372.0)</f>
        <v>45372</v>
      </c>
      <c r="D4" s="2" t="str">
        <f t="shared" si="1"/>
        <v>03/21/2024</v>
      </c>
      <c r="F4" s="7" t="s">
        <v>3</v>
      </c>
      <c r="G4" s="2" t="str">
        <f>IFERROR(__xludf.DUMMYFUNCTION("INDEX(FILTER(B1:B5, WEEKDAY(C1:C5)=5), 1)"),"Mini Cinni Yogurt or Cereal Fruit Juice, Milk")</f>
        <v>Mini Cinni Yogurt or Cereal Fruit Juice, Milk</v>
      </c>
    </row>
    <row r="5">
      <c r="A5" s="2" t="str">
        <f>IFERROR(__xludf.DUMMYFUNCTION("""COMPUTED_VALUE"""),"Breakfast")</f>
        <v>Breakfast</v>
      </c>
      <c r="B5" s="2" t="str">
        <f>IFERROR(__xludf.DUMMYFUNCTION("""COMPUTED_VALUE"""),"Biscuits &amp; Gravy Sausage Links or Cereal Fruit Juice, Milk")</f>
        <v>Biscuits &amp; Gravy Sausage Links or Cereal Fruit Juice, Milk</v>
      </c>
      <c r="C5" s="6">
        <f>IFERROR(__xludf.DUMMYFUNCTION("""COMPUTED_VALUE"""),45373.0)</f>
        <v>45373</v>
      </c>
      <c r="D5" s="2" t="str">
        <f t="shared" si="1"/>
        <v>03/22/2024</v>
      </c>
      <c r="F5" s="7" t="s">
        <v>4</v>
      </c>
      <c r="G5" s="2" t="str">
        <f>IFERROR(__xludf.DUMMYFUNCTION("INDEX(FILTER(B1:B5, WEEKDAY(C1:C5)=6), 1)"),"Biscuits &amp; Gravy Sausage Links or Cereal Fruit Juice, Milk")</f>
        <v>Biscuits &amp; Gravy Sausage Links or Cereal Fruit Juice, Milk</v>
      </c>
    </row>
    <row r="6">
      <c r="A6" s="1" t="str">
        <f>IFERROR(__xludf.DUMMYFUNCTION("IMPORTXML(""https://www.trico176.org/o/tes/dining?filter=48028"",""//div[@class='breakfast']"")"),"Breakfast")</f>
        <v>Breakfast</v>
      </c>
      <c r="B6" s="2" t="str">
        <f>IFERROR(__xludf.DUMMYFUNCTION("""COMPUTED_VALUE"""),"Donuts or Cereal Fruit Juice Milk")</f>
        <v>Donuts or Cereal Fruit Juice Milk</v>
      </c>
      <c r="C6" s="3">
        <f>IFERROR(__xludf.DUMMYFUNCTION("IMPORTXML(""https://www.trico176.org/o/tes/dining?filter=48028"",""//div[@class='date']"")"),45376.0)</f>
        <v>45376</v>
      </c>
      <c r="D6" s="2" t="str">
        <f t="shared" si="1"/>
        <v>03/25/2024</v>
      </c>
    </row>
    <row r="7">
      <c r="A7" s="2" t="str">
        <f>IFERROR(__xludf.DUMMYFUNCTION("""COMPUTED_VALUE"""),"Breakfast")</f>
        <v>Breakfast</v>
      </c>
      <c r="B7" s="2" t="str">
        <f>IFERROR(__xludf.DUMMYFUNCTION("""COMPUTED_VALUE"""),"Fruit Smoothies Cinnamon Wafers or Cereal Fruit Juice, Milk")</f>
        <v>Fruit Smoothies Cinnamon Wafers or Cereal Fruit Juice, Milk</v>
      </c>
      <c r="C7" s="6">
        <f>IFERROR(__xludf.DUMMYFUNCTION("""COMPUTED_VALUE"""),45377.0)</f>
        <v>45377</v>
      </c>
      <c r="D7" s="2" t="str">
        <f t="shared" si="1"/>
        <v>03/26/2024</v>
      </c>
      <c r="F7" s="7" t="s">
        <v>0</v>
      </c>
      <c r="G7" s="5" t="str">
        <f>IFERROR(__xludf.DUMMYFUNCTION("INDEX(FILTER(B6:B10, WEEKDAY(C6:C10)=2), 1)"),"Donuts or Cereal Fruit Juice Milk")</f>
        <v>Donuts or Cereal Fruit Juice Milk</v>
      </c>
    </row>
    <row r="8">
      <c r="A8" s="2" t="str">
        <f>IFERROR(__xludf.DUMMYFUNCTION("""COMPUTED_VALUE"""),"Breakfast")</f>
        <v>Breakfast</v>
      </c>
      <c r="B8" s="2" t="str">
        <f>IFERROR(__xludf.DUMMYFUNCTION("""COMPUTED_VALUE"""),"Scrambled Eggs or Cereal Toast/Butter/Jelly Fruit Juice, Milk")</f>
        <v>Scrambled Eggs or Cereal Toast/Butter/Jelly Fruit Juice, Milk</v>
      </c>
      <c r="C8" s="6">
        <f>IFERROR(__xludf.DUMMYFUNCTION("""COMPUTED_VALUE"""),45378.0)</f>
        <v>45378</v>
      </c>
      <c r="D8" s="2" t="str">
        <f t="shared" si="1"/>
        <v>03/27/2024</v>
      </c>
      <c r="F8" s="7" t="s">
        <v>1</v>
      </c>
      <c r="G8" s="1" t="str">
        <f>IFERROR(__xludf.DUMMYFUNCTION("INDEX(FILTER(B6:B10, WEEKDAY(C6:C10)=3), 1)"),"Fruit Smoothies Cinnamon Wafers or Cereal Fruit Juice, Milk")</f>
        <v>Fruit Smoothies Cinnamon Wafers or Cereal Fruit Juice, Milk</v>
      </c>
    </row>
    <row r="9">
      <c r="A9" s="2" t="str">
        <f>IFERROR(__xludf.DUMMYFUNCTION("""COMPUTED_VALUE"""),"Breakfast")</f>
        <v>Breakfast</v>
      </c>
      <c r="B9" s="2" t="str">
        <f>IFERROR(__xludf.DUMMYFUNCTION("""COMPUTED_VALUE"""),"No School Start of Easter Break")</f>
        <v>No School Start of Easter Break</v>
      </c>
      <c r="C9" s="6">
        <f>IFERROR(__xludf.DUMMYFUNCTION("""COMPUTED_VALUE"""),45379.0)</f>
        <v>45379</v>
      </c>
      <c r="D9" s="2" t="str">
        <f t="shared" si="1"/>
        <v>03/28/2024</v>
      </c>
      <c r="F9" s="7" t="s">
        <v>2</v>
      </c>
      <c r="G9" s="1" t="str">
        <f>IFERROR(__xludf.DUMMYFUNCTION("INDEX(FILTER(B6:B10, WEEKDAY(C6:C10)=4), 1)"),"Scrambled Eggs or Cereal Toast/Butter/Jelly Fruit Juice, Milk")</f>
        <v>Scrambled Eggs or Cereal Toast/Butter/Jelly Fruit Juice, Milk</v>
      </c>
    </row>
    <row r="10">
      <c r="A10" s="2" t="str">
        <f>IFERROR(__xludf.DUMMYFUNCTION("""COMPUTED_VALUE"""),"Breakfast")</f>
        <v>Breakfast</v>
      </c>
      <c r="B10" s="2" t="str">
        <f>IFERROR(__xludf.DUMMYFUNCTION("""COMPUTED_VALUE"""),"No School Easter Break")</f>
        <v>No School Easter Break</v>
      </c>
      <c r="C10" s="6">
        <f>IFERROR(__xludf.DUMMYFUNCTION("""COMPUTED_VALUE"""),45380.0)</f>
        <v>45380</v>
      </c>
      <c r="D10" s="2" t="str">
        <f t="shared" si="1"/>
        <v>03/29/2024</v>
      </c>
      <c r="F10" s="7" t="s">
        <v>3</v>
      </c>
      <c r="G10" s="1" t="str">
        <f>IFERROR(__xludf.DUMMYFUNCTION("INDEX(FILTER(B6:B10, WEEKDAY(C6:C10)=5), 1)"),"No School Start of Easter Break")</f>
        <v>No School Start of Easter Break</v>
      </c>
    </row>
    <row r="11">
      <c r="F11" s="7" t="s">
        <v>4</v>
      </c>
      <c r="G11" s="1" t="str">
        <f>IFERROR(__xludf.DUMMYFUNCTION("INDEX(FILTER(B6:B10, WEEKDAY(C6:C10)=6), 1)"),"No School Easter Break")</f>
        <v>No School Easter Break</v>
      </c>
    </row>
    <row r="12">
      <c r="A12" s="2" t="str">
        <f>IFERROR(__xludf.DUMMYFUNCTION("IMPORTXML(""https://www.trico176.org/o/tes/dining"",""//div[@class='lunch']"")"),"Lunch")</f>
        <v>Lunch</v>
      </c>
      <c r="B12" s="2" t="str">
        <f>IFERROR(__xludf.DUMMYFUNCTION("""COMPUTED_VALUE"""),"Hot Pockets Veggies/Dip Sun Chips Applesauce, Milk")</f>
        <v>Hot Pockets Veggies/Dip Sun Chips Applesauce, Milk</v>
      </c>
      <c r="C12" s="3">
        <f>IFERROR(__xludf.DUMMYFUNCTION("IMPORTXML(""https://www.trico176.org/o/tes/dining"",""//div[@class='date']"")"),45369.0)</f>
        <v>45369</v>
      </c>
      <c r="D12" s="2" t="str">
        <f t="shared" ref="D12:D21" si="2">TEXT(DATEVALUE(C12), "MM/dd/yyyy")
</f>
        <v>03/18/2024</v>
      </c>
    </row>
    <row r="13">
      <c r="A13" s="2" t="str">
        <f>IFERROR(__xludf.DUMMYFUNCTION("""COMPUTED_VALUE"""),"Lunch")</f>
        <v>Lunch</v>
      </c>
      <c r="B13" s="2" t="str">
        <f>IFERROR(__xludf.DUMMYFUNCTION("""COMPUTED_VALUE"""),"Sausage Noodle Bake (in Marinara Sauce) Tossed Salad, Roll Peaches, Milk")</f>
        <v>Sausage Noodle Bake (in Marinara Sauce) Tossed Salad, Roll Peaches, Milk</v>
      </c>
      <c r="C13" s="6">
        <f>IFERROR(__xludf.DUMMYFUNCTION("""COMPUTED_VALUE"""),45370.0)</f>
        <v>45370</v>
      </c>
      <c r="D13" s="2" t="str">
        <f t="shared" si="2"/>
        <v>03/19/2024</v>
      </c>
    </row>
    <row r="14">
      <c r="A14" s="2" t="str">
        <f>IFERROR(__xludf.DUMMYFUNCTION("""COMPUTED_VALUE"""),"Lunch")</f>
        <v>Lunch</v>
      </c>
      <c r="B14" s="2" t="str">
        <f>IFERROR(__xludf.DUMMYFUNCTION("""COMPUTED_VALUE"""),"Grilled Cheese Tomato Soup Goldfish Apples, Milk")</f>
        <v>Grilled Cheese Tomato Soup Goldfish Apples, Milk</v>
      </c>
      <c r="C14" s="6">
        <f>IFERROR(__xludf.DUMMYFUNCTION("""COMPUTED_VALUE"""),45371.0)</f>
        <v>45371</v>
      </c>
      <c r="D14" s="2" t="str">
        <f t="shared" si="2"/>
        <v>03/20/2024</v>
      </c>
    </row>
    <row r="15">
      <c r="A15" s="2" t="str">
        <f>IFERROR(__xludf.DUMMYFUNCTION("""COMPUTED_VALUE"""),"Lunch")</f>
        <v>Lunch</v>
      </c>
      <c r="B15" s="2" t="str">
        <f>IFERROR(__xludf.DUMMYFUNCTION("""COMPUTED_VALUE"""),"Toasted Ravioli/Marinara String Cheese Veggies/Dip Fruit Cups, Milk")</f>
        <v>Toasted Ravioli/Marinara String Cheese Veggies/Dip Fruit Cups, Milk</v>
      </c>
      <c r="C15" s="6">
        <f>IFERROR(__xludf.DUMMYFUNCTION("""COMPUTED_VALUE"""),45372.0)</f>
        <v>45372</v>
      </c>
      <c r="D15" s="2" t="str">
        <f t="shared" si="2"/>
        <v>03/21/2024</v>
      </c>
    </row>
    <row r="16">
      <c r="A16" s="2" t="str">
        <f>IFERROR(__xludf.DUMMYFUNCTION("""COMPUTED_VALUE"""),"Lunch")</f>
        <v>Lunch</v>
      </c>
      <c r="B16" s="2" t="str">
        <f>IFERROR(__xludf.DUMMYFUNCTION("""COMPUTED_VALUE"""),"Fish Shapes or Sandwich Cheesy Potatoes Green Beans Oranges, Milk")</f>
        <v>Fish Shapes or Sandwich Cheesy Potatoes Green Beans Oranges, Milk</v>
      </c>
      <c r="C16" s="6">
        <f>IFERROR(__xludf.DUMMYFUNCTION("""COMPUTED_VALUE"""),45373.0)</f>
        <v>45373</v>
      </c>
      <c r="D16" s="2" t="str">
        <f t="shared" si="2"/>
        <v>03/22/2024</v>
      </c>
    </row>
    <row r="17">
      <c r="A17" s="1" t="str">
        <f>IFERROR(__xludf.DUMMYFUNCTION("IMPORTXML(""https://www.trico176.org/o/tes/dining?filter=48028"",""//div[@class='lunch']"")"),"Lunch")</f>
        <v>Lunch</v>
      </c>
      <c r="B17" s="2" t="str">
        <f>IFERROR(__xludf.DUMMYFUNCTION("""COMPUTED_VALUE"""),"Hot Dog on Bun Veggies/Dip Chips Bananas, Milk")</f>
        <v>Hot Dog on Bun Veggies/Dip Chips Bananas, Milk</v>
      </c>
      <c r="C17" s="3">
        <f>IFERROR(__xludf.DUMMYFUNCTION("IMPORTXML(""https://www.trico176.org/o/tes/dining?filter=48028"",""//div[@class='date']"")"),45376.0)</f>
        <v>45376</v>
      </c>
      <c r="D17" s="2" t="str">
        <f t="shared" si="2"/>
        <v>03/25/2024</v>
      </c>
    </row>
    <row r="18">
      <c r="A18" s="2" t="str">
        <f>IFERROR(__xludf.DUMMYFUNCTION("""COMPUTED_VALUE"""),"Lunch")</f>
        <v>Lunch</v>
      </c>
      <c r="B18" s="2" t="str">
        <f>IFERROR(__xludf.DUMMYFUNCTION("""COMPUTED_VALUE"""),"Chicken Strips mashed Potatoes/Gravy Peas &amp; Carrots Pineapple, Milk")</f>
        <v>Chicken Strips mashed Potatoes/Gravy Peas &amp; Carrots Pineapple, Milk</v>
      </c>
      <c r="C18" s="6">
        <f>IFERROR(__xludf.DUMMYFUNCTION("""COMPUTED_VALUE"""),45377.0)</f>
        <v>45377</v>
      </c>
      <c r="D18" s="2" t="str">
        <f t="shared" si="2"/>
        <v>03/26/2024</v>
      </c>
    </row>
    <row r="19">
      <c r="A19" s="2" t="str">
        <f>IFERROR(__xludf.DUMMYFUNCTION("""COMPUTED_VALUE"""),"Lunch")</f>
        <v>Lunch</v>
      </c>
      <c r="B19" s="2" t="str">
        <f>IFERROR(__xludf.DUMMYFUNCTION("""COMPUTED_VALUE"""),"Cheese Quesadillas Salsa, Sour Cream Side Salad/Veggies/Dip Dragon Juice, 
Milk")</f>
        <v>Cheese Quesadillas Salsa, Sour Cream Side Salad/Veggies/Dip Dragon Juice, 
Milk</v>
      </c>
      <c r="C19" s="6">
        <f>IFERROR(__xludf.DUMMYFUNCTION("""COMPUTED_VALUE"""),45378.0)</f>
        <v>45378</v>
      </c>
      <c r="D19" s="2" t="str">
        <f t="shared" si="2"/>
        <v>03/27/2024</v>
      </c>
    </row>
    <row r="20">
      <c r="A20" s="2" t="str">
        <f>IFERROR(__xludf.DUMMYFUNCTION("""COMPUTED_VALUE"""),"Lunch")</f>
        <v>Lunch</v>
      </c>
      <c r="B20" s="2" t="str">
        <f>IFERROR(__xludf.DUMMYFUNCTION("""COMPUTED_VALUE"""),"No School Start of Easter Break")</f>
        <v>No School Start of Easter Break</v>
      </c>
      <c r="C20" s="6">
        <f>IFERROR(__xludf.DUMMYFUNCTION("""COMPUTED_VALUE"""),45379.0)</f>
        <v>45379</v>
      </c>
      <c r="D20" s="2" t="str">
        <f t="shared" si="2"/>
        <v>03/28/2024</v>
      </c>
    </row>
    <row r="21">
      <c r="A21" s="2" t="str">
        <f>IFERROR(__xludf.DUMMYFUNCTION("""COMPUTED_VALUE"""),"Lunch")</f>
        <v>Lunch</v>
      </c>
      <c r="B21" s="2" t="str">
        <f>IFERROR(__xludf.DUMMYFUNCTION("""COMPUTED_VALUE"""),"No School Easter Break")</f>
        <v>No School Easter Break</v>
      </c>
      <c r="C21" s="6">
        <f>IFERROR(__xludf.DUMMYFUNCTION("""COMPUTED_VALUE"""),45380.0)</f>
        <v>45380</v>
      </c>
      <c r="D21" s="2" t="str">
        <f t="shared" si="2"/>
        <v>03/29/2024</v>
      </c>
    </row>
    <row r="23">
      <c r="A23" s="7" t="s">
        <v>5</v>
      </c>
      <c r="B23" s="8" t="str">
        <f>IFERROR(__xludf.DUMMYFUNCTION("INDEX(IMPORTXML(""https://www.trico176.org/o/tes/dining"", ""//div[@class='logo']//img/@src""), 1)"),"https://cmsv2-assets.apptegy.net/uploads/15839/logo/16971/Trico_CUSD_176_logo_template_300.png")</f>
        <v>https://cmsv2-assets.apptegy.net/uploads/15839/logo/16971/Trico_CUSD_176_logo_template_300.png</v>
      </c>
      <c r="E23" s="9"/>
    </row>
    <row r="25" hidden="1">
      <c r="A25" s="7" t="s">
        <v>6</v>
      </c>
      <c r="B25" s="2" t="str">
        <f>IFERROR(__xludf.DUMMYFUNCTION("INDEX(IMPORTXML(""https://www.trico176.org/o/tes/dining"", ""//@style""), 1)"),"--primary-color: #24418F; --secondary-color: #F9D209; --link-color: 
#24418F; --links-color: #24418F; --heading: #24418F; --heading-color: 
#24418F; --page-builder-color: #24418F; --alert-text-color: #24418F; 
--alert-background-color: #F1F1F1; --alert-li"&amp;"nk-color: #000000; 
--alert-lightbox-shadow-color: #24418F; --font-family: 'Helvetica Now', 
Helvetica, Arial, sans-serif")</f>
        <v>--primary-color: #24418F; --secondary-color: #F9D209; --link-color: 
#24418F; --links-color: #24418F; --heading: #24418F; --heading-color: 
#24418F; --page-builder-color: #24418F; --alert-text-color: #24418F; 
--alert-background-color: #F1F1F1; --alert-link-color: #000000; 
--alert-lightbox-shadow-color: #24418F; --font-family: 'Helvetica Now', 
Helvetica, Arial, sans-serif</v>
      </c>
      <c r="J25" s="1"/>
    </row>
    <row r="26">
      <c r="A26" s="7" t="s">
        <v>7</v>
      </c>
      <c r="B26" s="2" t="str">
        <f>IFERROR(__xludf.DUMMYFUNCTION("REGEXEXTRACT(B25, ""--primary-color:\s(#[A-Fa-f0-9]{6})"")"),"#24418F")</f>
        <v>#24418F</v>
      </c>
    </row>
    <row r="27">
      <c r="A27" s="7" t="s">
        <v>8</v>
      </c>
      <c r="B27" s="2" t="str">
        <f>IFERROR(__xludf.DUMMYFUNCTION("REGEXEXTRACT(B25, ""--secondary-color:\s(#[A-Fa-f0-9]{6})"")"),"#F9D209")</f>
        <v>#F9D209</v>
      </c>
    </row>
    <row r="29">
      <c r="A29" s="10" t="s">
        <v>9</v>
      </c>
    </row>
    <row r="30">
      <c r="A30" s="7" t="s">
        <v>10</v>
      </c>
      <c r="B30" s="7">
        <v>2.23</v>
      </c>
    </row>
    <row r="31">
      <c r="A31" s="7" t="s">
        <v>11</v>
      </c>
      <c r="B31" s="7">
        <v>9.43</v>
      </c>
    </row>
    <row r="33">
      <c r="A33" s="10" t="s">
        <v>12</v>
      </c>
    </row>
    <row r="34">
      <c r="A34" s="7" t="s">
        <v>10</v>
      </c>
      <c r="B34" s="7">
        <v>14.25</v>
      </c>
    </row>
    <row r="35">
      <c r="A35" s="7" t="s">
        <v>11</v>
      </c>
      <c r="B35" s="7">
        <v>1.47</v>
      </c>
    </row>
    <row r="37">
      <c r="A37" s="10" t="s">
        <v>13</v>
      </c>
    </row>
    <row r="38">
      <c r="A38" s="7" t="s">
        <v>10</v>
      </c>
      <c r="B38" s="7">
        <v>2.23</v>
      </c>
    </row>
    <row r="39">
      <c r="A39" s="7" t="s">
        <v>11</v>
      </c>
      <c r="B39" s="7">
        <v>9.43</v>
      </c>
    </row>
    <row r="41">
      <c r="A41" s="10" t="s">
        <v>14</v>
      </c>
    </row>
    <row r="42">
      <c r="A42" s="7" t="s">
        <v>10</v>
      </c>
      <c r="B42" s="7">
        <v>14.25</v>
      </c>
    </row>
    <row r="43">
      <c r="A43" s="7" t="s">
        <v>11</v>
      </c>
      <c r="B43" s="7">
        <v>1.47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7.5"/>
    <col customWidth="1" min="4" max="4" width="9.13"/>
    <col customWidth="1" hidden="1" min="5" max="5" width="3.38"/>
    <col customWidth="1" min="6" max="6" width="8.88"/>
    <col customWidth="1" min="7" max="7" width="11.0"/>
    <col customWidth="1" min="8" max="8" width="10.38"/>
    <col customWidth="1" hidden="1" min="9" max="9" width="2.63"/>
    <col customWidth="1" min="10" max="10" width="10.38"/>
    <col customWidth="1" min="11" max="11" width="9.25"/>
    <col customWidth="1" min="12" max="12" width="11.75"/>
    <col customWidth="1" hidden="1" min="13" max="13" width="2.88"/>
    <col customWidth="1" min="14" max="14" width="11.88"/>
    <col customWidth="1" min="15" max="15" width="10.63"/>
    <col customWidth="1" min="16" max="16" width="7.38"/>
    <col customWidth="1" hidden="1" min="17" max="17" width="3.13"/>
    <col customWidth="1" min="18" max="18" width="7.88"/>
    <col customWidth="1" min="19" max="19" width="8.5"/>
    <col customWidth="1" min="20" max="20" width="11.5"/>
    <col customWidth="1" min="21" max="21" width="2.38"/>
    <col customWidth="1" min="22" max="22" width="4.13"/>
  </cols>
  <sheetData>
    <row r="1" ht="17.25" customHeight="1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2"/>
      <c r="P1" s="13" t="str">
        <f>IMAGE(Data!$B$23)</f>
        <v/>
      </c>
      <c r="Q1" s="14"/>
      <c r="R1" s="14"/>
      <c r="S1" s="14"/>
      <c r="T1" s="14"/>
      <c r="U1" s="11"/>
      <c r="V1" s="12"/>
    </row>
    <row r="2" ht="23.25" customHeight="1">
      <c r="A2" s="11"/>
      <c r="B2" s="15"/>
      <c r="C2" s="14"/>
      <c r="D2" s="14"/>
      <c r="E2" s="14"/>
      <c r="F2" s="16"/>
      <c r="G2" s="17"/>
      <c r="H2" s="17"/>
      <c r="I2" s="17"/>
      <c r="J2" s="17"/>
      <c r="K2" s="17"/>
      <c r="L2" s="17"/>
      <c r="M2" s="17"/>
      <c r="N2" s="17"/>
      <c r="O2" s="17"/>
      <c r="P2" s="18"/>
      <c r="U2" s="17"/>
      <c r="V2" s="11"/>
    </row>
    <row r="3">
      <c r="A3" s="11"/>
      <c r="B3" s="18"/>
      <c r="F3" s="19"/>
      <c r="G3" s="20" t="str">
        <f>CONCATENATE("Dining Menu Week of ", Data!D1)</f>
        <v>Dining Menu Week of 03/18/2024</v>
      </c>
      <c r="H3" s="14"/>
      <c r="I3" s="14"/>
      <c r="J3" s="14"/>
      <c r="K3" s="14"/>
      <c r="L3" s="14"/>
      <c r="M3" s="14"/>
      <c r="N3" s="14"/>
      <c r="O3" s="16"/>
      <c r="P3" s="18"/>
      <c r="U3" s="17"/>
      <c r="V3" s="11"/>
    </row>
    <row r="4">
      <c r="A4" s="11"/>
      <c r="B4" s="18"/>
      <c r="F4" s="19"/>
      <c r="G4" s="18"/>
      <c r="O4" s="19"/>
      <c r="P4" s="18"/>
      <c r="U4" s="17"/>
      <c r="V4" s="11"/>
    </row>
    <row r="5">
      <c r="A5" s="11"/>
      <c r="B5" s="18"/>
      <c r="F5" s="19"/>
      <c r="G5" s="18"/>
      <c r="O5" s="19"/>
      <c r="P5" s="18"/>
      <c r="U5" s="17"/>
      <c r="V5" s="11"/>
    </row>
    <row r="6">
      <c r="A6" s="11"/>
      <c r="B6" s="18"/>
      <c r="F6" s="19"/>
      <c r="G6" s="18"/>
      <c r="O6" s="19"/>
      <c r="P6" s="18"/>
      <c r="U6" s="17"/>
      <c r="V6" s="11"/>
    </row>
    <row r="7">
      <c r="A7" s="11"/>
      <c r="B7" s="18"/>
      <c r="F7" s="19"/>
      <c r="G7" s="18"/>
      <c r="O7" s="19"/>
      <c r="P7" s="18"/>
      <c r="U7" s="17"/>
      <c r="V7" s="11"/>
    </row>
    <row r="8">
      <c r="A8" s="11"/>
      <c r="B8" s="18"/>
      <c r="F8" s="19"/>
      <c r="G8" s="18"/>
      <c r="O8" s="19"/>
      <c r="P8" s="18"/>
      <c r="U8" s="17"/>
      <c r="V8" s="11"/>
    </row>
    <row r="9" ht="3.0" customHeight="1">
      <c r="A9" s="11"/>
      <c r="B9" s="18"/>
      <c r="F9" s="19"/>
      <c r="G9" s="18"/>
      <c r="O9" s="19"/>
      <c r="P9" s="18"/>
      <c r="U9" s="17"/>
      <c r="V9" s="11"/>
    </row>
    <row r="10">
      <c r="A10" s="11"/>
      <c r="B10" s="18"/>
      <c r="F10" s="19"/>
      <c r="G10" s="21"/>
      <c r="H10" s="22"/>
      <c r="I10" s="22"/>
      <c r="J10" s="22"/>
      <c r="K10" s="22"/>
      <c r="L10" s="22"/>
      <c r="M10" s="22"/>
      <c r="N10" s="22"/>
      <c r="O10" s="23"/>
      <c r="P10" s="18"/>
      <c r="U10" s="17"/>
      <c r="V10" s="11"/>
    </row>
    <row r="11">
      <c r="A11" s="11"/>
      <c r="B11" s="24"/>
      <c r="C11" s="24"/>
      <c r="D11" s="24"/>
      <c r="E11" s="11"/>
      <c r="F11" s="24"/>
      <c r="G11" s="24"/>
      <c r="H11" s="24"/>
      <c r="I11" s="11"/>
      <c r="J11" s="24"/>
      <c r="K11" s="24"/>
      <c r="L11" s="24"/>
      <c r="M11" s="11"/>
      <c r="N11" s="24"/>
      <c r="O11" s="17"/>
      <c r="P11" s="18"/>
      <c r="U11" s="17"/>
      <c r="V11" s="11"/>
    </row>
    <row r="12">
      <c r="A12" s="11"/>
      <c r="B12" s="24"/>
      <c r="C12" s="24"/>
      <c r="D12" s="24"/>
      <c r="E12" s="24"/>
      <c r="F12" s="24"/>
      <c r="G12" s="25"/>
      <c r="H12" s="14"/>
      <c r="I12" s="14"/>
      <c r="J12" s="14"/>
      <c r="K12" s="14"/>
      <c r="L12" s="14"/>
      <c r="M12" s="14"/>
      <c r="N12" s="16"/>
      <c r="O12" s="17"/>
      <c r="P12" s="17"/>
      <c r="Q12" s="17"/>
      <c r="R12" s="17"/>
      <c r="S12" s="17"/>
      <c r="T12" s="17"/>
      <c r="U12" s="17"/>
      <c r="V12" s="11"/>
    </row>
    <row r="13">
      <c r="A13" s="26"/>
      <c r="B13" s="27" t="s">
        <v>15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30"/>
      <c r="V13" s="11"/>
    </row>
    <row r="14" ht="12.75" customHeight="1">
      <c r="A14" s="26"/>
      <c r="B14" s="31" t="s">
        <v>0</v>
      </c>
      <c r="C14" s="28"/>
      <c r="D14" s="29"/>
      <c r="E14" s="32"/>
      <c r="F14" s="31" t="s">
        <v>1</v>
      </c>
      <c r="G14" s="28"/>
      <c r="H14" s="29"/>
      <c r="I14" s="33"/>
      <c r="J14" s="31" t="s">
        <v>2</v>
      </c>
      <c r="K14" s="28"/>
      <c r="L14" s="29"/>
      <c r="M14" s="32"/>
      <c r="N14" s="31" t="s">
        <v>3</v>
      </c>
      <c r="O14" s="28"/>
      <c r="P14" s="29"/>
      <c r="Q14" s="32"/>
      <c r="R14" s="31" t="s">
        <v>4</v>
      </c>
      <c r="S14" s="28"/>
      <c r="T14" s="29"/>
      <c r="U14" s="34"/>
      <c r="V14" s="11"/>
    </row>
    <row r="15">
      <c r="A15" s="26"/>
      <c r="B15" s="35" t="str">
        <f>Data!B1</f>
        <v>Waffles w/Syrup Fruit Juice Milk</v>
      </c>
      <c r="C15" s="36"/>
      <c r="D15" s="37"/>
      <c r="E15" s="38"/>
      <c r="F15" s="35" t="str">
        <f>Data!B2</f>
        <v>Assorted Muffins Fruit Juice Milk</v>
      </c>
      <c r="G15" s="36"/>
      <c r="H15" s="37"/>
      <c r="I15" s="38"/>
      <c r="J15" s="35" t="str">
        <f>Data!B3</f>
        <v>Scrambled Eggs Toast/Butter/Jelly Fruit Juice, Milk</v>
      </c>
      <c r="K15" s="36"/>
      <c r="L15" s="37"/>
      <c r="M15" s="38"/>
      <c r="N15" s="35" t="str">
        <f>Data!B4</f>
        <v>Mini Cinni Yogurt or Cereal Fruit Juice, Milk</v>
      </c>
      <c r="O15" s="36"/>
      <c r="P15" s="37"/>
      <c r="Q15" s="38"/>
      <c r="R15" s="35" t="str">
        <f>Data!B5</f>
        <v>Biscuits &amp; Gravy Sausage Links or Cereal Fruit Juice, Milk</v>
      </c>
      <c r="S15" s="36"/>
      <c r="T15" s="37"/>
      <c r="U15" s="34"/>
      <c r="V15" s="11"/>
    </row>
    <row r="16">
      <c r="A16" s="26"/>
      <c r="B16" s="39"/>
      <c r="D16" s="40"/>
      <c r="E16" s="41"/>
      <c r="F16" s="39"/>
      <c r="H16" s="40"/>
      <c r="I16" s="41"/>
      <c r="J16" s="39"/>
      <c r="L16" s="40"/>
      <c r="M16" s="41"/>
      <c r="N16" s="39"/>
      <c r="P16" s="40"/>
      <c r="Q16" s="41"/>
      <c r="R16" s="39"/>
      <c r="T16" s="40"/>
      <c r="U16" s="34"/>
      <c r="V16" s="11"/>
    </row>
    <row r="17">
      <c r="A17" s="26"/>
      <c r="B17" s="39"/>
      <c r="D17" s="40"/>
      <c r="E17" s="41"/>
      <c r="F17" s="39"/>
      <c r="H17" s="40"/>
      <c r="I17" s="41"/>
      <c r="J17" s="39"/>
      <c r="L17" s="40"/>
      <c r="M17" s="41"/>
      <c r="N17" s="39"/>
      <c r="P17" s="40"/>
      <c r="Q17" s="41"/>
      <c r="R17" s="39"/>
      <c r="T17" s="40"/>
      <c r="U17" s="34"/>
      <c r="V17" s="11"/>
    </row>
    <row r="18">
      <c r="A18" s="26"/>
      <c r="B18" s="39"/>
      <c r="D18" s="40"/>
      <c r="E18" s="41"/>
      <c r="F18" s="39"/>
      <c r="H18" s="40"/>
      <c r="I18" s="41"/>
      <c r="J18" s="39"/>
      <c r="L18" s="40"/>
      <c r="M18" s="41"/>
      <c r="N18" s="39"/>
      <c r="P18" s="40"/>
      <c r="Q18" s="41"/>
      <c r="R18" s="39"/>
      <c r="T18" s="40"/>
      <c r="U18" s="34"/>
      <c r="V18" s="11"/>
    </row>
    <row r="19">
      <c r="A19" s="26"/>
      <c r="B19" s="39"/>
      <c r="D19" s="40"/>
      <c r="E19" s="41"/>
      <c r="F19" s="39"/>
      <c r="H19" s="40"/>
      <c r="I19" s="41"/>
      <c r="J19" s="39"/>
      <c r="L19" s="40"/>
      <c r="M19" s="41"/>
      <c r="N19" s="39"/>
      <c r="P19" s="40"/>
      <c r="Q19" s="41"/>
      <c r="R19" s="39"/>
      <c r="T19" s="40"/>
      <c r="U19" s="34"/>
      <c r="V19" s="11"/>
    </row>
    <row r="20">
      <c r="A20" s="26"/>
      <c r="B20" s="42"/>
      <c r="C20" s="43"/>
      <c r="D20" s="44"/>
      <c r="E20" s="41"/>
      <c r="F20" s="42"/>
      <c r="G20" s="43"/>
      <c r="H20" s="44"/>
      <c r="I20" s="41"/>
      <c r="J20" s="42"/>
      <c r="K20" s="43"/>
      <c r="L20" s="44"/>
      <c r="M20" s="41"/>
      <c r="N20" s="42"/>
      <c r="O20" s="43"/>
      <c r="P20" s="44"/>
      <c r="Q20" s="41"/>
      <c r="R20" s="42"/>
      <c r="S20" s="43"/>
      <c r="T20" s="44"/>
      <c r="U20" s="34"/>
      <c r="V20" s="11"/>
    </row>
    <row r="21" hidden="1">
      <c r="A21" s="15"/>
      <c r="B21" s="45" t="str">
        <f>Data!D1</f>
        <v>03/18/2024</v>
      </c>
      <c r="C21" s="28"/>
      <c r="D21" s="29"/>
      <c r="E21" s="46"/>
      <c r="F21" s="45" t="str">
        <f>Data!D2</f>
        <v>03/19/2024</v>
      </c>
      <c r="G21" s="28"/>
      <c r="H21" s="29"/>
      <c r="I21" s="46"/>
      <c r="J21" s="45" t="str">
        <f>Data!D3</f>
        <v>03/20/2024</v>
      </c>
      <c r="K21" s="28"/>
      <c r="L21" s="29"/>
      <c r="M21" s="46"/>
      <c r="N21" s="47" t="str">
        <f>Data!D4</f>
        <v>03/21/2024</v>
      </c>
      <c r="O21" s="28"/>
      <c r="P21" s="29"/>
      <c r="Q21" s="46"/>
      <c r="R21" s="47" t="str">
        <f>Data!D5</f>
        <v>03/22/2024</v>
      </c>
      <c r="S21" s="28"/>
      <c r="T21" s="29"/>
      <c r="U21" s="48"/>
      <c r="V21" s="24"/>
    </row>
    <row r="22">
      <c r="A22" s="11"/>
      <c r="B22" s="49"/>
      <c r="C22" s="49"/>
      <c r="D22" s="49"/>
      <c r="E22" s="11"/>
      <c r="F22" s="49"/>
      <c r="G22" s="49"/>
      <c r="H22" s="49"/>
      <c r="I22" s="11"/>
      <c r="J22" s="49"/>
      <c r="K22" s="50"/>
      <c r="L22" s="49"/>
      <c r="M22" s="11"/>
      <c r="N22" s="49"/>
      <c r="O22" s="49"/>
      <c r="P22" s="49"/>
      <c r="Q22" s="11"/>
      <c r="R22" s="49"/>
      <c r="S22" s="49"/>
      <c r="T22" s="49"/>
      <c r="U22" s="11"/>
      <c r="V22" s="11"/>
    </row>
    <row r="23">
      <c r="A23" s="11"/>
      <c r="B23" s="51"/>
      <c r="C23" s="51"/>
      <c r="D23" s="51"/>
      <c r="E23" s="24"/>
      <c r="F23" s="51"/>
      <c r="G23" s="51"/>
      <c r="H23" s="51"/>
      <c r="I23" s="24"/>
      <c r="J23" s="51"/>
      <c r="K23" s="52"/>
      <c r="L23" s="51"/>
      <c r="M23" s="24"/>
      <c r="N23" s="51"/>
      <c r="O23" s="51"/>
      <c r="P23" s="51"/>
      <c r="Q23" s="24"/>
      <c r="R23" s="51"/>
      <c r="S23" s="51"/>
      <c r="T23" s="51"/>
      <c r="U23" s="11"/>
      <c r="V23" s="11"/>
    </row>
    <row r="24">
      <c r="A24" s="26"/>
      <c r="B24" s="27" t="s">
        <v>16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9"/>
      <c r="U24" s="34"/>
      <c r="V24" s="11"/>
    </row>
    <row r="25" ht="7.5" hidden="1" customHeight="1">
      <c r="A25" s="11"/>
      <c r="B25" s="51"/>
      <c r="C25" s="51"/>
      <c r="D25" s="51"/>
      <c r="E25" s="51"/>
      <c r="F25" s="51"/>
      <c r="G25" s="51"/>
      <c r="H25" s="51"/>
      <c r="I25" s="51"/>
      <c r="J25" s="51"/>
      <c r="K25" s="52"/>
      <c r="L25" s="51"/>
      <c r="M25" s="51"/>
      <c r="N25" s="51"/>
      <c r="O25" s="51"/>
      <c r="P25" s="51"/>
      <c r="Q25" s="51"/>
      <c r="R25" s="51"/>
      <c r="S25" s="51"/>
      <c r="T25" s="51"/>
      <c r="U25" s="11"/>
      <c r="V25" s="11"/>
    </row>
    <row r="26" ht="12.75" customHeight="1">
      <c r="A26" s="53"/>
      <c r="B26" s="31" t="s">
        <v>0</v>
      </c>
      <c r="C26" s="28"/>
      <c r="D26" s="29"/>
      <c r="E26" s="32"/>
      <c r="F26" s="31" t="s">
        <v>1</v>
      </c>
      <c r="G26" s="28"/>
      <c r="H26" s="29"/>
      <c r="I26" s="32"/>
      <c r="J26" s="31" t="s">
        <v>2</v>
      </c>
      <c r="K26" s="28"/>
      <c r="L26" s="29"/>
      <c r="M26" s="32"/>
      <c r="N26" s="31" t="s">
        <v>3</v>
      </c>
      <c r="O26" s="28"/>
      <c r="P26" s="29"/>
      <c r="Q26" s="32"/>
      <c r="R26" s="31" t="s">
        <v>4</v>
      </c>
      <c r="S26" s="28"/>
      <c r="T26" s="29"/>
      <c r="U26" s="54"/>
      <c r="V26" s="49"/>
    </row>
    <row r="27" ht="7.5" customHeight="1">
      <c r="A27" s="26"/>
      <c r="B27" s="35" t="str">
        <f>Data!B12</f>
        <v>Hot Pockets Veggies/Dip Sun Chips Applesauce, Milk</v>
      </c>
      <c r="C27" s="36"/>
      <c r="D27" s="37"/>
      <c r="E27" s="55"/>
      <c r="F27" s="35" t="str">
        <f>Data!B13</f>
        <v>Sausage Noodle Bake (in Marinara Sauce) Tossed Salad, Roll Peaches, Milk</v>
      </c>
      <c r="G27" s="36"/>
      <c r="H27" s="37"/>
      <c r="I27" s="55"/>
      <c r="J27" s="35" t="str">
        <f>Data!B14</f>
        <v>Grilled Cheese Tomato Soup Goldfish Apples, Milk</v>
      </c>
      <c r="K27" s="36"/>
      <c r="L27" s="37"/>
      <c r="M27" s="38"/>
      <c r="N27" s="35" t="str">
        <f>Data!B15</f>
        <v>Toasted Ravioli/Marinara String Cheese Veggies/Dip Fruit Cups, Milk</v>
      </c>
      <c r="O27" s="36"/>
      <c r="P27" s="37"/>
      <c r="Q27" s="38"/>
      <c r="R27" s="35" t="str">
        <f>Data!B16</f>
        <v>Fish Shapes or Sandwich Cheesy Potatoes Green Beans Oranges, Milk</v>
      </c>
      <c r="S27" s="36"/>
      <c r="T27" s="37"/>
      <c r="U27" s="34"/>
      <c r="V27" s="11"/>
    </row>
    <row r="28">
      <c r="A28" s="26"/>
      <c r="B28" s="39"/>
      <c r="D28" s="40"/>
      <c r="E28" s="56"/>
      <c r="F28" s="39"/>
      <c r="H28" s="40"/>
      <c r="I28" s="56"/>
      <c r="J28" s="39"/>
      <c r="L28" s="40"/>
      <c r="M28" s="41"/>
      <c r="N28" s="39"/>
      <c r="P28" s="40"/>
      <c r="Q28" s="41"/>
      <c r="R28" s="39"/>
      <c r="T28" s="40"/>
      <c r="U28" s="34"/>
      <c r="V28" s="11"/>
    </row>
    <row r="29">
      <c r="A29" s="26"/>
      <c r="B29" s="39"/>
      <c r="D29" s="40"/>
      <c r="E29" s="56"/>
      <c r="F29" s="39"/>
      <c r="H29" s="40"/>
      <c r="I29" s="56"/>
      <c r="J29" s="39"/>
      <c r="L29" s="40"/>
      <c r="M29" s="41"/>
      <c r="N29" s="39"/>
      <c r="P29" s="40"/>
      <c r="Q29" s="41"/>
      <c r="R29" s="39"/>
      <c r="T29" s="40"/>
      <c r="U29" s="34"/>
      <c r="V29" s="11"/>
    </row>
    <row r="30">
      <c r="A30" s="26"/>
      <c r="B30" s="39"/>
      <c r="D30" s="40"/>
      <c r="E30" s="56"/>
      <c r="F30" s="39"/>
      <c r="H30" s="40"/>
      <c r="I30" s="56"/>
      <c r="J30" s="39"/>
      <c r="L30" s="40"/>
      <c r="M30" s="41"/>
      <c r="N30" s="39"/>
      <c r="P30" s="40"/>
      <c r="Q30" s="41"/>
      <c r="R30" s="39"/>
      <c r="T30" s="40"/>
      <c r="U30" s="34"/>
      <c r="V30" s="11"/>
    </row>
    <row r="31">
      <c r="A31" s="26"/>
      <c r="B31" s="39"/>
      <c r="D31" s="40"/>
      <c r="E31" s="56"/>
      <c r="F31" s="39"/>
      <c r="H31" s="40"/>
      <c r="I31" s="56"/>
      <c r="J31" s="39"/>
      <c r="L31" s="40"/>
      <c r="M31" s="41"/>
      <c r="N31" s="39"/>
      <c r="P31" s="40"/>
      <c r="Q31" s="41"/>
      <c r="R31" s="39"/>
      <c r="T31" s="40"/>
      <c r="U31" s="34"/>
      <c r="V31" s="11"/>
    </row>
    <row r="32">
      <c r="A32" s="26"/>
      <c r="B32" s="42"/>
      <c r="C32" s="43"/>
      <c r="D32" s="44"/>
      <c r="E32" s="56"/>
      <c r="F32" s="42"/>
      <c r="G32" s="43"/>
      <c r="H32" s="44"/>
      <c r="I32" s="56"/>
      <c r="J32" s="42"/>
      <c r="K32" s="43"/>
      <c r="L32" s="44"/>
      <c r="M32" s="41"/>
      <c r="N32" s="42"/>
      <c r="O32" s="43"/>
      <c r="P32" s="44"/>
      <c r="Q32" s="41"/>
      <c r="R32" s="42"/>
      <c r="S32" s="43"/>
      <c r="T32" s="44"/>
      <c r="U32" s="34"/>
      <c r="V32" s="11"/>
    </row>
    <row r="33" hidden="1">
      <c r="A33" s="26"/>
      <c r="B33" s="45" t="str">
        <f>Data!D1</f>
        <v>03/18/2024</v>
      </c>
      <c r="C33" s="28"/>
      <c r="D33" s="29"/>
      <c r="E33" s="56"/>
      <c r="F33" s="57"/>
      <c r="G33" s="43"/>
      <c r="H33" s="44"/>
      <c r="I33" s="56"/>
      <c r="J33" s="45" t="str">
        <f>Data!D8</f>
        <v>03/27/2024</v>
      </c>
      <c r="K33" s="28"/>
      <c r="L33" s="29"/>
      <c r="M33" s="41"/>
      <c r="N33" s="47" t="str">
        <f>Data!D9</f>
        <v>03/28/2024</v>
      </c>
      <c r="O33" s="28"/>
      <c r="P33" s="29"/>
      <c r="Q33" s="41"/>
      <c r="R33" s="47" t="str">
        <f>Data!D10</f>
        <v>03/29/2024</v>
      </c>
      <c r="S33" s="28"/>
      <c r="T33" s="29"/>
      <c r="U33" s="34"/>
      <c r="V33" s="11"/>
    </row>
    <row r="34">
      <c r="A34" s="11"/>
      <c r="B34" s="49"/>
      <c r="C34" s="49"/>
      <c r="D34" s="58"/>
      <c r="E34" s="22"/>
      <c r="F34" s="23"/>
      <c r="G34" s="49"/>
      <c r="H34" s="58"/>
      <c r="I34" s="22"/>
      <c r="J34" s="23"/>
      <c r="K34" s="49"/>
      <c r="L34" s="49"/>
      <c r="M34" s="11"/>
      <c r="N34" s="49"/>
      <c r="O34" s="49"/>
      <c r="P34" s="49"/>
      <c r="Q34" s="11"/>
      <c r="R34" s="49"/>
      <c r="S34" s="49"/>
      <c r="T34" s="49"/>
      <c r="U34" s="11"/>
      <c r="V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ht="18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59" t="s">
        <v>17</v>
      </c>
      <c r="S36" s="22"/>
      <c r="T36" s="23"/>
      <c r="U36" s="11"/>
      <c r="V36" s="11"/>
    </row>
    <row r="37" ht="1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</sheetData>
  <mergeCells count="39">
    <mergeCell ref="P1:T11"/>
    <mergeCell ref="B2:F10"/>
    <mergeCell ref="G3:O10"/>
    <mergeCell ref="G12:N12"/>
    <mergeCell ref="B13:T13"/>
    <mergeCell ref="B14:D14"/>
    <mergeCell ref="F14:H14"/>
    <mergeCell ref="R14:T14"/>
    <mergeCell ref="N15:P20"/>
    <mergeCell ref="N21:P21"/>
    <mergeCell ref="N27:P32"/>
    <mergeCell ref="R27:T32"/>
    <mergeCell ref="N33:P33"/>
    <mergeCell ref="R33:T33"/>
    <mergeCell ref="R36:T36"/>
    <mergeCell ref="R21:T21"/>
    <mergeCell ref="B24:T24"/>
    <mergeCell ref="B26:D26"/>
    <mergeCell ref="F26:H26"/>
    <mergeCell ref="J26:L26"/>
    <mergeCell ref="N26:P26"/>
    <mergeCell ref="R26:T26"/>
    <mergeCell ref="J14:L14"/>
    <mergeCell ref="N14:P14"/>
    <mergeCell ref="B15:D20"/>
    <mergeCell ref="J15:L20"/>
    <mergeCell ref="R15:T20"/>
    <mergeCell ref="B21:D21"/>
    <mergeCell ref="J21:L21"/>
    <mergeCell ref="F33:H33"/>
    <mergeCell ref="D34:F34"/>
    <mergeCell ref="H34:J34"/>
    <mergeCell ref="F15:H20"/>
    <mergeCell ref="F21:H21"/>
    <mergeCell ref="B27:D32"/>
    <mergeCell ref="F27:H32"/>
    <mergeCell ref="J27:L32"/>
    <mergeCell ref="B33:D33"/>
    <mergeCell ref="J33:L33"/>
  </mergeCells>
  <hyperlinks>
    <hyperlink r:id="rId1" ref="R3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7.5"/>
    <col customWidth="1" min="4" max="4" width="9.13"/>
    <col customWidth="1" hidden="1" min="5" max="5" width="3.38"/>
    <col customWidth="1" min="6" max="6" width="8.88"/>
    <col customWidth="1" min="7" max="7" width="11.0"/>
    <col customWidth="1" min="8" max="8" width="10.38"/>
    <col customWidth="1" hidden="1" min="9" max="9" width="2.63"/>
    <col customWidth="1" min="10" max="10" width="10.38"/>
    <col customWidth="1" min="11" max="11" width="9.25"/>
    <col customWidth="1" min="12" max="12" width="11.75"/>
    <col customWidth="1" hidden="1" min="13" max="13" width="2.88"/>
    <col customWidth="1" min="14" max="14" width="11.88"/>
    <col customWidth="1" min="15" max="15" width="10.63"/>
    <col customWidth="1" min="16" max="16" width="7.38"/>
    <col customWidth="1" hidden="1" min="17" max="17" width="3.13"/>
    <col customWidth="1" min="18" max="18" width="7.88"/>
    <col customWidth="1" min="19" max="19" width="8.5"/>
    <col customWidth="1" min="20" max="20" width="11.5"/>
    <col customWidth="1" min="21" max="21" width="2.38"/>
    <col customWidth="1" min="22" max="22" width="3.75"/>
  </cols>
  <sheetData>
    <row r="1" ht="17.25" customHeight="1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2"/>
      <c r="P1" s="13" t="str">
        <f>IMAGE(Data!$B$23)</f>
        <v/>
      </c>
      <c r="Q1" s="14"/>
      <c r="R1" s="14"/>
      <c r="S1" s="14"/>
      <c r="T1" s="14"/>
      <c r="U1" s="11"/>
      <c r="V1" s="12"/>
    </row>
    <row r="2" ht="23.25" customHeight="1">
      <c r="A2" s="11"/>
      <c r="B2" s="15"/>
      <c r="C2" s="14"/>
      <c r="D2" s="14"/>
      <c r="E2" s="14"/>
      <c r="F2" s="16"/>
      <c r="G2" s="17"/>
      <c r="H2" s="17"/>
      <c r="I2" s="17"/>
      <c r="J2" s="17"/>
      <c r="K2" s="17"/>
      <c r="L2" s="17"/>
      <c r="M2" s="17"/>
      <c r="N2" s="17"/>
      <c r="O2" s="17"/>
      <c r="P2" s="18"/>
      <c r="U2" s="17"/>
      <c r="V2" s="11"/>
    </row>
    <row r="3">
      <c r="A3" s="11"/>
      <c r="B3" s="18"/>
      <c r="F3" s="19"/>
      <c r="G3" s="20" t="str">
        <f>CONCATENATE("Dining Menu Week of ", Data!D6)</f>
        <v>Dining Menu Week of 03/25/2024</v>
      </c>
      <c r="H3" s="14"/>
      <c r="I3" s="14"/>
      <c r="J3" s="14"/>
      <c r="K3" s="14"/>
      <c r="L3" s="14"/>
      <c r="M3" s="14"/>
      <c r="N3" s="14"/>
      <c r="O3" s="16"/>
      <c r="P3" s="18"/>
      <c r="U3" s="17"/>
      <c r="V3" s="11"/>
    </row>
    <row r="4">
      <c r="A4" s="11"/>
      <c r="B4" s="18"/>
      <c r="F4" s="19"/>
      <c r="G4" s="18"/>
      <c r="O4" s="19"/>
      <c r="P4" s="18"/>
      <c r="U4" s="17"/>
      <c r="V4" s="11"/>
    </row>
    <row r="5">
      <c r="A5" s="11"/>
      <c r="B5" s="18"/>
      <c r="F5" s="19"/>
      <c r="G5" s="18"/>
      <c r="O5" s="19"/>
      <c r="P5" s="18"/>
      <c r="U5" s="17"/>
      <c r="V5" s="11"/>
    </row>
    <row r="6">
      <c r="A6" s="11"/>
      <c r="B6" s="18"/>
      <c r="F6" s="19"/>
      <c r="G6" s="18"/>
      <c r="O6" s="19"/>
      <c r="P6" s="18"/>
      <c r="U6" s="17"/>
      <c r="V6" s="11"/>
    </row>
    <row r="7">
      <c r="A7" s="11"/>
      <c r="B7" s="18"/>
      <c r="F7" s="19"/>
      <c r="G7" s="18"/>
      <c r="O7" s="19"/>
      <c r="P7" s="18"/>
      <c r="U7" s="17"/>
      <c r="V7" s="11"/>
    </row>
    <row r="8">
      <c r="A8" s="11"/>
      <c r="B8" s="18"/>
      <c r="F8" s="19"/>
      <c r="G8" s="18"/>
      <c r="O8" s="19"/>
      <c r="P8" s="18"/>
      <c r="U8" s="17"/>
      <c r="V8" s="11"/>
    </row>
    <row r="9" ht="3.0" customHeight="1">
      <c r="A9" s="11"/>
      <c r="B9" s="18"/>
      <c r="F9" s="19"/>
      <c r="G9" s="18"/>
      <c r="O9" s="19"/>
      <c r="P9" s="18"/>
      <c r="U9" s="17"/>
      <c r="V9" s="11"/>
    </row>
    <row r="10">
      <c r="A10" s="11"/>
      <c r="B10" s="18"/>
      <c r="F10" s="19"/>
      <c r="G10" s="21"/>
      <c r="H10" s="22"/>
      <c r="I10" s="22"/>
      <c r="J10" s="22"/>
      <c r="K10" s="22"/>
      <c r="L10" s="22"/>
      <c r="M10" s="22"/>
      <c r="N10" s="22"/>
      <c r="O10" s="23"/>
      <c r="P10" s="18"/>
      <c r="U10" s="17"/>
      <c r="V10" s="11"/>
    </row>
    <row r="11">
      <c r="A11" s="11"/>
      <c r="B11" s="24"/>
      <c r="C11" s="24"/>
      <c r="D11" s="24"/>
      <c r="E11" s="11"/>
      <c r="F11" s="24"/>
      <c r="G11" s="24"/>
      <c r="H11" s="24"/>
      <c r="I11" s="11"/>
      <c r="J11" s="24"/>
      <c r="K11" s="24"/>
      <c r="L11" s="24"/>
      <c r="M11" s="11"/>
      <c r="N11" s="24"/>
      <c r="O11" s="17"/>
      <c r="P11" s="18"/>
      <c r="U11" s="17"/>
      <c r="V11" s="11"/>
    </row>
    <row r="12">
      <c r="A12" s="11"/>
      <c r="B12" s="24"/>
      <c r="C12" s="24"/>
      <c r="D12" s="24"/>
      <c r="E12" s="24"/>
      <c r="F12" s="24"/>
      <c r="G12" s="25"/>
      <c r="H12" s="14"/>
      <c r="I12" s="14"/>
      <c r="J12" s="14"/>
      <c r="K12" s="14"/>
      <c r="L12" s="14"/>
      <c r="M12" s="14"/>
      <c r="N12" s="16"/>
      <c r="O12" s="17"/>
      <c r="P12" s="17"/>
      <c r="Q12" s="17"/>
      <c r="R12" s="17"/>
      <c r="S12" s="17"/>
      <c r="T12" s="17"/>
      <c r="U12" s="17"/>
      <c r="V12" s="11"/>
    </row>
    <row r="13">
      <c r="A13" s="26"/>
      <c r="B13" s="27" t="s">
        <v>15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30"/>
      <c r="V13" s="11"/>
    </row>
    <row r="14" ht="12.75" customHeight="1">
      <c r="A14" s="26"/>
      <c r="B14" s="31" t="s">
        <v>0</v>
      </c>
      <c r="C14" s="28"/>
      <c r="D14" s="29"/>
      <c r="E14" s="32"/>
      <c r="F14" s="31" t="s">
        <v>1</v>
      </c>
      <c r="G14" s="28"/>
      <c r="H14" s="29"/>
      <c r="I14" s="33"/>
      <c r="J14" s="31" t="s">
        <v>2</v>
      </c>
      <c r="K14" s="28"/>
      <c r="L14" s="29"/>
      <c r="M14" s="32"/>
      <c r="N14" s="31" t="s">
        <v>3</v>
      </c>
      <c r="O14" s="28"/>
      <c r="P14" s="29"/>
      <c r="Q14" s="32"/>
      <c r="R14" s="31" t="s">
        <v>4</v>
      </c>
      <c r="S14" s="28"/>
      <c r="T14" s="29"/>
      <c r="U14" s="34"/>
      <c r="V14" s="11"/>
    </row>
    <row r="15">
      <c r="A15" s="26"/>
      <c r="B15" s="35" t="str">
        <f>Data!B6</f>
        <v>Donuts or Cereal Fruit Juice Milk</v>
      </c>
      <c r="C15" s="36"/>
      <c r="D15" s="37"/>
      <c r="E15" s="38"/>
      <c r="F15" s="35" t="str">
        <f>Data!B7</f>
        <v>Fruit Smoothies Cinnamon Wafers or Cereal Fruit Juice, Milk</v>
      </c>
      <c r="G15" s="36"/>
      <c r="H15" s="37"/>
      <c r="I15" s="38"/>
      <c r="J15" s="35" t="str">
        <f>Data!B8</f>
        <v>Scrambled Eggs or Cereal Toast/Butter/Jelly Fruit Juice, Milk</v>
      </c>
      <c r="K15" s="36"/>
      <c r="L15" s="37"/>
      <c r="M15" s="38"/>
      <c r="N15" s="35" t="str">
        <f>Data!B9</f>
        <v>No School Start of Easter Break</v>
      </c>
      <c r="O15" s="36"/>
      <c r="P15" s="37"/>
      <c r="Q15" s="38"/>
      <c r="R15" s="35" t="str">
        <f>Data!B10</f>
        <v>No School Easter Break</v>
      </c>
      <c r="S15" s="36"/>
      <c r="T15" s="37"/>
      <c r="U15" s="34"/>
      <c r="V15" s="11"/>
    </row>
    <row r="16">
      <c r="A16" s="26"/>
      <c r="B16" s="39"/>
      <c r="D16" s="40"/>
      <c r="E16" s="41"/>
      <c r="F16" s="39"/>
      <c r="H16" s="40"/>
      <c r="I16" s="41"/>
      <c r="J16" s="39"/>
      <c r="L16" s="40"/>
      <c r="M16" s="41"/>
      <c r="N16" s="39"/>
      <c r="P16" s="40"/>
      <c r="Q16" s="41"/>
      <c r="R16" s="39"/>
      <c r="T16" s="40"/>
      <c r="U16" s="34"/>
      <c r="V16" s="11"/>
    </row>
    <row r="17">
      <c r="A17" s="26"/>
      <c r="B17" s="39"/>
      <c r="D17" s="40"/>
      <c r="E17" s="41"/>
      <c r="F17" s="39"/>
      <c r="H17" s="40"/>
      <c r="I17" s="41"/>
      <c r="J17" s="39"/>
      <c r="L17" s="40"/>
      <c r="M17" s="41"/>
      <c r="N17" s="39"/>
      <c r="P17" s="40"/>
      <c r="Q17" s="41"/>
      <c r="R17" s="39"/>
      <c r="T17" s="40"/>
      <c r="U17" s="34"/>
      <c r="V17" s="11"/>
    </row>
    <row r="18">
      <c r="A18" s="26"/>
      <c r="B18" s="39"/>
      <c r="D18" s="40"/>
      <c r="E18" s="41"/>
      <c r="F18" s="39"/>
      <c r="H18" s="40"/>
      <c r="I18" s="41"/>
      <c r="J18" s="39"/>
      <c r="L18" s="40"/>
      <c r="M18" s="41"/>
      <c r="N18" s="39"/>
      <c r="P18" s="40"/>
      <c r="Q18" s="41"/>
      <c r="R18" s="39"/>
      <c r="T18" s="40"/>
      <c r="U18" s="34"/>
      <c r="V18" s="11"/>
    </row>
    <row r="19">
      <c r="A19" s="26"/>
      <c r="B19" s="39"/>
      <c r="D19" s="40"/>
      <c r="E19" s="41"/>
      <c r="F19" s="39"/>
      <c r="H19" s="40"/>
      <c r="I19" s="41"/>
      <c r="J19" s="39"/>
      <c r="L19" s="40"/>
      <c r="M19" s="41"/>
      <c r="N19" s="39"/>
      <c r="P19" s="40"/>
      <c r="Q19" s="41"/>
      <c r="R19" s="39"/>
      <c r="T19" s="40"/>
      <c r="U19" s="34"/>
      <c r="V19" s="11"/>
    </row>
    <row r="20">
      <c r="A20" s="26"/>
      <c r="B20" s="42"/>
      <c r="C20" s="43"/>
      <c r="D20" s="44"/>
      <c r="E20" s="41"/>
      <c r="F20" s="42"/>
      <c r="G20" s="43"/>
      <c r="H20" s="44"/>
      <c r="I20" s="41"/>
      <c r="J20" s="42"/>
      <c r="K20" s="43"/>
      <c r="L20" s="44"/>
      <c r="M20" s="41"/>
      <c r="N20" s="42"/>
      <c r="O20" s="43"/>
      <c r="P20" s="44"/>
      <c r="Q20" s="41"/>
      <c r="R20" s="42"/>
      <c r="S20" s="43"/>
      <c r="T20" s="44"/>
      <c r="U20" s="34"/>
      <c r="V20" s="11"/>
    </row>
    <row r="21" hidden="1">
      <c r="A21" s="15"/>
      <c r="B21" s="45" t="str">
        <f>Data!D1</f>
        <v>03/18/2024</v>
      </c>
      <c r="C21" s="28"/>
      <c r="D21" s="29"/>
      <c r="E21" s="46"/>
      <c r="F21" s="45" t="str">
        <f>Data!D2</f>
        <v>03/19/2024</v>
      </c>
      <c r="G21" s="28"/>
      <c r="H21" s="29"/>
      <c r="I21" s="46"/>
      <c r="J21" s="45" t="str">
        <f>Data!D3</f>
        <v>03/20/2024</v>
      </c>
      <c r="K21" s="28"/>
      <c r="L21" s="29"/>
      <c r="M21" s="46"/>
      <c r="N21" s="47" t="str">
        <f>Data!D4</f>
        <v>03/21/2024</v>
      </c>
      <c r="O21" s="28"/>
      <c r="P21" s="29"/>
      <c r="Q21" s="46"/>
      <c r="R21" s="47" t="str">
        <f>Data!D5</f>
        <v>03/22/2024</v>
      </c>
      <c r="S21" s="28"/>
      <c r="T21" s="29"/>
      <c r="U21" s="48"/>
      <c r="V21" s="24"/>
    </row>
    <row r="22">
      <c r="A22" s="11"/>
      <c r="B22" s="49"/>
      <c r="C22" s="49"/>
      <c r="D22" s="49"/>
      <c r="E22" s="11"/>
      <c r="F22" s="49"/>
      <c r="G22" s="49"/>
      <c r="H22" s="49"/>
      <c r="I22" s="11"/>
      <c r="J22" s="49"/>
      <c r="K22" s="50"/>
      <c r="L22" s="49"/>
      <c r="M22" s="11"/>
      <c r="N22" s="49"/>
      <c r="O22" s="49"/>
      <c r="P22" s="49"/>
      <c r="Q22" s="11"/>
      <c r="R22" s="49"/>
      <c r="S22" s="49"/>
      <c r="T22" s="49"/>
      <c r="U22" s="11"/>
      <c r="V22" s="11"/>
    </row>
    <row r="23">
      <c r="A23" s="11"/>
      <c r="B23" s="51"/>
      <c r="C23" s="51"/>
      <c r="D23" s="51"/>
      <c r="E23" s="24"/>
      <c r="F23" s="51"/>
      <c r="G23" s="51"/>
      <c r="H23" s="51"/>
      <c r="I23" s="24"/>
      <c r="J23" s="51"/>
      <c r="K23" s="52"/>
      <c r="L23" s="51"/>
      <c r="M23" s="24"/>
      <c r="N23" s="51"/>
      <c r="O23" s="51"/>
      <c r="P23" s="51"/>
      <c r="Q23" s="24"/>
      <c r="R23" s="51"/>
      <c r="S23" s="51"/>
      <c r="T23" s="51"/>
      <c r="U23" s="11"/>
      <c r="V23" s="11"/>
    </row>
    <row r="24">
      <c r="A24" s="26"/>
      <c r="B24" s="27" t="s">
        <v>16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9"/>
      <c r="U24" s="34"/>
      <c r="V24" s="11"/>
    </row>
    <row r="25" ht="7.5" hidden="1" customHeight="1">
      <c r="A25" s="11"/>
      <c r="B25" s="51"/>
      <c r="C25" s="51"/>
      <c r="D25" s="51"/>
      <c r="E25" s="51"/>
      <c r="F25" s="51"/>
      <c r="G25" s="51"/>
      <c r="H25" s="51"/>
      <c r="I25" s="51"/>
      <c r="J25" s="51"/>
      <c r="K25" s="52"/>
      <c r="L25" s="51"/>
      <c r="M25" s="51"/>
      <c r="N25" s="51"/>
      <c r="O25" s="51"/>
      <c r="P25" s="51"/>
      <c r="Q25" s="51"/>
      <c r="R25" s="51"/>
      <c r="S25" s="51"/>
      <c r="T25" s="51"/>
      <c r="U25" s="11"/>
      <c r="V25" s="11"/>
    </row>
    <row r="26" ht="12.75" customHeight="1">
      <c r="A26" s="53"/>
      <c r="B26" s="31" t="s">
        <v>0</v>
      </c>
      <c r="C26" s="28"/>
      <c r="D26" s="29"/>
      <c r="E26" s="32"/>
      <c r="F26" s="31" t="s">
        <v>1</v>
      </c>
      <c r="G26" s="28"/>
      <c r="H26" s="29"/>
      <c r="I26" s="32"/>
      <c r="J26" s="31" t="s">
        <v>2</v>
      </c>
      <c r="K26" s="28"/>
      <c r="L26" s="29"/>
      <c r="M26" s="32"/>
      <c r="N26" s="31" t="s">
        <v>3</v>
      </c>
      <c r="O26" s="28"/>
      <c r="P26" s="29"/>
      <c r="Q26" s="32"/>
      <c r="R26" s="31" t="s">
        <v>4</v>
      </c>
      <c r="S26" s="28"/>
      <c r="T26" s="29"/>
      <c r="U26" s="54"/>
      <c r="V26" s="49"/>
    </row>
    <row r="27" ht="7.5" customHeight="1">
      <c r="A27" s="26"/>
      <c r="B27" s="35" t="str">
        <f>Data!B17</f>
        <v>Hot Dog on Bun Veggies/Dip Chips Bananas, Milk</v>
      </c>
      <c r="C27" s="36"/>
      <c r="D27" s="37"/>
      <c r="E27" s="55"/>
      <c r="F27" s="35" t="str">
        <f>Data!B18</f>
        <v>Chicken Strips mashed Potatoes/Gravy Peas &amp; Carrots Pineapple, Milk</v>
      </c>
      <c r="G27" s="36"/>
      <c r="H27" s="37"/>
      <c r="I27" s="55"/>
      <c r="J27" s="35" t="str">
        <f>Data!B19</f>
        <v>Cheese Quesadillas Salsa, Sour Cream Side Salad/Veggies/Dip Dragon Juice, 
Milk</v>
      </c>
      <c r="K27" s="36"/>
      <c r="L27" s="37"/>
      <c r="M27" s="38"/>
      <c r="N27" s="35" t="str">
        <f>Data!B20</f>
        <v>No School Start of Easter Break</v>
      </c>
      <c r="O27" s="36"/>
      <c r="P27" s="37"/>
      <c r="Q27" s="38"/>
      <c r="R27" s="35" t="str">
        <f>Data!B21</f>
        <v>No School Easter Break</v>
      </c>
      <c r="S27" s="36"/>
      <c r="T27" s="37"/>
      <c r="U27" s="34"/>
      <c r="V27" s="11"/>
    </row>
    <row r="28">
      <c r="A28" s="26"/>
      <c r="B28" s="39"/>
      <c r="D28" s="40"/>
      <c r="E28" s="56"/>
      <c r="F28" s="39"/>
      <c r="H28" s="40"/>
      <c r="I28" s="56"/>
      <c r="J28" s="39"/>
      <c r="L28" s="40"/>
      <c r="M28" s="41"/>
      <c r="N28" s="39"/>
      <c r="P28" s="40"/>
      <c r="Q28" s="41"/>
      <c r="R28" s="39"/>
      <c r="T28" s="40"/>
      <c r="U28" s="34"/>
      <c r="V28" s="11"/>
    </row>
    <row r="29">
      <c r="A29" s="26"/>
      <c r="B29" s="39"/>
      <c r="D29" s="40"/>
      <c r="E29" s="56"/>
      <c r="F29" s="39"/>
      <c r="H29" s="40"/>
      <c r="I29" s="56"/>
      <c r="J29" s="39"/>
      <c r="L29" s="40"/>
      <c r="M29" s="41"/>
      <c r="N29" s="39"/>
      <c r="P29" s="40"/>
      <c r="Q29" s="41"/>
      <c r="R29" s="39"/>
      <c r="T29" s="40"/>
      <c r="U29" s="34"/>
      <c r="V29" s="11"/>
    </row>
    <row r="30">
      <c r="A30" s="26"/>
      <c r="B30" s="39"/>
      <c r="D30" s="40"/>
      <c r="E30" s="56"/>
      <c r="F30" s="39"/>
      <c r="H30" s="40"/>
      <c r="I30" s="56"/>
      <c r="J30" s="39"/>
      <c r="L30" s="40"/>
      <c r="M30" s="41"/>
      <c r="N30" s="39"/>
      <c r="P30" s="40"/>
      <c r="Q30" s="41"/>
      <c r="R30" s="39"/>
      <c r="T30" s="40"/>
      <c r="U30" s="34"/>
      <c r="V30" s="11"/>
    </row>
    <row r="31">
      <c r="A31" s="26"/>
      <c r="B31" s="39"/>
      <c r="D31" s="40"/>
      <c r="E31" s="56"/>
      <c r="F31" s="39"/>
      <c r="H31" s="40"/>
      <c r="I31" s="56"/>
      <c r="J31" s="39"/>
      <c r="L31" s="40"/>
      <c r="M31" s="41"/>
      <c r="N31" s="39"/>
      <c r="P31" s="40"/>
      <c r="Q31" s="41"/>
      <c r="R31" s="39"/>
      <c r="T31" s="40"/>
      <c r="U31" s="34"/>
      <c r="V31" s="11"/>
    </row>
    <row r="32">
      <c r="A32" s="26"/>
      <c r="B32" s="42"/>
      <c r="C32" s="43"/>
      <c r="D32" s="44"/>
      <c r="E32" s="56"/>
      <c r="F32" s="42"/>
      <c r="G32" s="43"/>
      <c r="H32" s="44"/>
      <c r="I32" s="56"/>
      <c r="J32" s="42"/>
      <c r="K32" s="43"/>
      <c r="L32" s="44"/>
      <c r="M32" s="41"/>
      <c r="N32" s="42"/>
      <c r="O32" s="43"/>
      <c r="P32" s="44"/>
      <c r="Q32" s="41"/>
      <c r="R32" s="42"/>
      <c r="S32" s="43"/>
      <c r="T32" s="44"/>
      <c r="U32" s="34"/>
      <c r="V32" s="11"/>
    </row>
    <row r="33" hidden="1">
      <c r="A33" s="26"/>
      <c r="B33" s="45" t="str">
        <f>Data!D1</f>
        <v>03/18/2024</v>
      </c>
      <c r="C33" s="28"/>
      <c r="D33" s="29"/>
      <c r="E33" s="56"/>
      <c r="F33" s="57"/>
      <c r="G33" s="43"/>
      <c r="H33" s="44"/>
      <c r="I33" s="56"/>
      <c r="J33" s="45" t="str">
        <f>Data!D8</f>
        <v>03/27/2024</v>
      </c>
      <c r="K33" s="28"/>
      <c r="L33" s="29"/>
      <c r="M33" s="41"/>
      <c r="N33" s="47" t="str">
        <f>Data!D9</f>
        <v>03/28/2024</v>
      </c>
      <c r="O33" s="28"/>
      <c r="P33" s="29"/>
      <c r="Q33" s="41"/>
      <c r="R33" s="47" t="str">
        <f>Data!D10</f>
        <v>03/29/2024</v>
      </c>
      <c r="S33" s="28"/>
      <c r="T33" s="29"/>
      <c r="U33" s="34"/>
      <c r="V33" s="11"/>
    </row>
    <row r="34">
      <c r="A34" s="11"/>
      <c r="B34" s="49"/>
      <c r="C34" s="49"/>
      <c r="D34" s="58"/>
      <c r="E34" s="22"/>
      <c r="F34" s="23"/>
      <c r="G34" s="49"/>
      <c r="H34" s="58"/>
      <c r="I34" s="22"/>
      <c r="J34" s="23"/>
      <c r="K34" s="49"/>
      <c r="L34" s="49"/>
      <c r="M34" s="11"/>
      <c r="N34" s="49"/>
      <c r="O34" s="49"/>
      <c r="P34" s="49"/>
      <c r="Q34" s="11"/>
      <c r="R34" s="49"/>
      <c r="S34" s="49"/>
      <c r="T34" s="49"/>
      <c r="U34" s="11"/>
      <c r="V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ht="18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59" t="s">
        <v>17</v>
      </c>
      <c r="S36" s="22"/>
      <c r="T36" s="23"/>
      <c r="U36" s="11"/>
      <c r="V36" s="11"/>
    </row>
    <row r="37" ht="1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</sheetData>
  <mergeCells count="39">
    <mergeCell ref="P1:T11"/>
    <mergeCell ref="B2:F10"/>
    <mergeCell ref="G3:O10"/>
    <mergeCell ref="G12:N12"/>
    <mergeCell ref="B13:T13"/>
    <mergeCell ref="B14:D14"/>
    <mergeCell ref="F14:H14"/>
    <mergeCell ref="R14:T14"/>
    <mergeCell ref="N15:P20"/>
    <mergeCell ref="N21:P21"/>
    <mergeCell ref="N27:P32"/>
    <mergeCell ref="R27:T32"/>
    <mergeCell ref="N33:P33"/>
    <mergeCell ref="R33:T33"/>
    <mergeCell ref="R36:T36"/>
    <mergeCell ref="R21:T21"/>
    <mergeCell ref="B24:T24"/>
    <mergeCell ref="B26:D26"/>
    <mergeCell ref="F26:H26"/>
    <mergeCell ref="J26:L26"/>
    <mergeCell ref="N26:P26"/>
    <mergeCell ref="R26:T26"/>
    <mergeCell ref="J14:L14"/>
    <mergeCell ref="N14:P14"/>
    <mergeCell ref="B15:D20"/>
    <mergeCell ref="J15:L20"/>
    <mergeCell ref="R15:T20"/>
    <mergeCell ref="B21:D21"/>
    <mergeCell ref="J21:L21"/>
    <mergeCell ref="F33:H33"/>
    <mergeCell ref="D34:F34"/>
    <mergeCell ref="H34:J34"/>
    <mergeCell ref="F15:H20"/>
    <mergeCell ref="F21:H21"/>
    <mergeCell ref="B27:D32"/>
    <mergeCell ref="F27:H32"/>
    <mergeCell ref="J27:L32"/>
    <mergeCell ref="B33:D33"/>
    <mergeCell ref="J33:L33"/>
  </mergeCells>
  <hyperlinks>
    <hyperlink r:id="rId1" ref="R36"/>
  </hyperlinks>
  <drawing r:id="rId2"/>
</worksheet>
</file>