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Cache/pivotCacheDefinition1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tulodz-my.sharepoint.com/personal/257652_edu_p_lodz_pl/Documents/Pulpit/semestr 4/VBA/projekt/"/>
    </mc:Choice>
  </mc:AlternateContent>
  <xr:revisionPtr revIDLastSave="1019" documentId="8_{700975BF-9C5C-4D6D-B536-ECCA9BFD26D1}" xr6:coauthVersionLast="47" xr6:coauthVersionMax="47" xr10:uidLastSave="{186E6C5D-8651-4AB2-B8B8-202961274ECA}"/>
  <bookViews>
    <workbookView xWindow="-98" yWindow="-98" windowWidth="21795" windowHeight="12975" xr2:uid="{F1B11E15-A43D-490E-9D10-258CDF896ADA}"/>
  </bookViews>
  <sheets>
    <sheet name="dashboard" sheetId="1" r:id="rId1"/>
    <sheet name="KPI" sheetId="6" r:id="rId2"/>
    <sheet name="wykresy" sheetId="4" r:id="rId3"/>
  </sheets>
  <definedNames>
    <definedName name="Fragmentator_Category">#N/A</definedName>
    <definedName name="Fragmentator_PriceSegment">#N/A</definedName>
    <definedName name="OśCzasu_FullDate">#N/A</definedName>
  </definedNames>
  <calcPr calcId="191029"/>
  <pivotCaches>
    <pivotCache cacheId="3983" r:id="rId4"/>
    <pivotCache cacheId="3985" r:id="rId5"/>
  </pivotCaches>
  <extLst>
    <ext xmlns:x14="http://schemas.microsoft.com/office/spreadsheetml/2009/9/main" uri="{876F7934-8845-4945-9796-88D515C7AA90}">
      <x14:pivotCaches>
        <pivotCache cacheId="2135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3977" r:id="rId9"/>
        <pivotCache cacheId="3979" r:id="rId10"/>
        <pivotCache cacheId="3981" r:id="rId11"/>
        <pivotCache cacheId="3987" r:id="rId12"/>
        <pivotCache cacheId="3992" r:id="rId13"/>
        <pivotCache cacheId="3994" r:id="rId14"/>
        <pivotCache cacheId="3975" r:id="rId15"/>
        <pivotCache cacheId="3990" r:id="rId16"/>
      </x15:pivotCaches>
    </ext>
    <ext xmlns:x15="http://schemas.microsoft.com/office/spreadsheetml/2010/11/main" uri="{983426D0-5260-488c-9760-48F4B6AC55F4}">
      <x15:pivotTableReferences>
        <x15:pivotTableReference r:id="rId17"/>
        <x15:pivotTableReference r:id="rId18"/>
        <x15:pivotTableReference r:id="rId19"/>
        <x15:pivotTableReference r:id="rId20"/>
        <x15:pivotTableReference r:id="rId21"/>
        <x15:pivotTableReference r:id="rId22"/>
        <x15:pivotTableReference r:id="rId23"/>
        <x15:pivotTableReference r:id="rId24"/>
      </x15:pivotTableReferences>
    </ext>
    <ext xmlns:x15="http://schemas.microsoft.com/office/spreadsheetml/2010/11/main" uri="{A2CB5862-8E78-49c6-8D9D-AF26E26ADB89}">
      <x15:timelineCachePivotCaches>
        <pivotCache cacheId="2136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date_eafcd2cf-42fb-4218-83df-4fdebbc1649f" name="dim_date" connection="Zapytanie — dim_date"/>
          <x15:modelTable id="dim_product_6e90b17f-96e2-4b9d-b81b-072f6d6fe199" name="dim_product" connection="Zapytanie — dim_product"/>
          <x15:modelTable id="fact_sales_3674f6fd-35ce-4884-bac5-aeb1223581bc" name="fact_sales" connection="Zapytanie — fact_sales(1)"/>
          <x15:modelTable id="dim_customer_dba025f0-f30d-46ea-8b6d-9e184e261747" name="dim_customer" connection="Zapytanie — dim_customer"/>
        </x15:modelTables>
        <x15:modelRelationships>
          <x15:modelRelationship fromTable="fact_sales" fromColumn="DateKey" toTable="dim_date" toColumn="DateKey"/>
          <x15:modelRelationship fromTable="fact_sales" fromColumn="ProductId" toTable="dim_product" toColumn="ProductId"/>
          <x15:modelRelationship fromTable="fact_sales" fromColumn="CustomerId" toTable="dim_customer" toColumn="Customer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" i="6" l="1"/>
  <c r="F3" i="6"/>
  <c r="E3" i="6"/>
  <c r="D3" i="6"/>
  <c r="C3" i="6"/>
  <c r="A3" i="6"/>
  <c r="H3" i="6"/>
  <c r="G3" i="6"/>
  <c r="B3" i="6"/>
  <c r="K3" i="6"/>
  <c r="J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17B9D5-F73D-41C4-B37F-FF2784887E58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EF4A6D8-E272-4F39-B8FA-4563F2E92100}" name="Zapytanie — dim_customer" description="Połączenie z zapytaniem „dim_customer” w skoroszycie." type="100" refreshedVersion="8" minRefreshableVersion="5">
    <extLst>
      <ext xmlns:x15="http://schemas.microsoft.com/office/spreadsheetml/2010/11/main" uri="{DE250136-89BD-433C-8126-D09CA5730AF9}">
        <x15:connection id="473ad85e-3eed-46b1-93ab-9e5b3dfd9bbc"/>
      </ext>
    </extLst>
  </connection>
  <connection id="3" xr16:uid="{3F9C89E0-6C7A-426E-B7E6-AA58F4B3AC53}" name="Zapytanie — dim_date" description="Połączenie z zapytaniem „dim_date” w skoroszycie." type="100" refreshedVersion="8" minRefreshableVersion="5">
    <extLst>
      <ext xmlns:x15="http://schemas.microsoft.com/office/spreadsheetml/2010/11/main" uri="{DE250136-89BD-433C-8126-D09CA5730AF9}">
        <x15:connection id="c83d6450-9726-4748-8cf1-997301fcd46e"/>
      </ext>
    </extLst>
  </connection>
  <connection id="4" xr16:uid="{A88F1A51-0F67-4086-A650-0777C1D7C5ED}" name="Zapytanie — dim_product" description="Połączenie z zapytaniem „dim_product” w skoroszycie." type="100" refreshedVersion="8" minRefreshableVersion="5">
    <extLst>
      <ext xmlns:x15="http://schemas.microsoft.com/office/spreadsheetml/2010/11/main" uri="{DE250136-89BD-433C-8126-D09CA5730AF9}">
        <x15:connection id="1ca1217e-fc08-49ef-80d7-0cfa8a360ff7"/>
      </ext>
    </extLst>
  </connection>
  <connection id="5" xr16:uid="{47180769-0867-4DD7-B501-97798B979399}" name="Zapytanie — fact_sales(1)" description="Połączenie z zapytaniem „fact_sales” w skoroszycie." type="100" refreshedVersion="8" minRefreshableVersion="5">
    <extLst>
      <ext xmlns:x15="http://schemas.microsoft.com/office/spreadsheetml/2010/11/main" uri="{DE250136-89BD-433C-8126-D09CA5730AF9}">
        <x15:connection id="bc753721-f6db-4c19-8524-5e80cb1ccf3c"/>
      </ext>
    </extLst>
  </connection>
</connections>
</file>

<file path=xl/sharedStrings.xml><?xml version="1.0" encoding="utf-8"?>
<sst xmlns="http://schemas.openxmlformats.org/spreadsheetml/2006/main" count="26" uniqueCount="23">
  <si>
    <t>Przychód Netto</t>
  </si>
  <si>
    <t>Zmiana Przychodu r/r %</t>
  </si>
  <si>
    <t>Marża %</t>
  </si>
  <si>
    <t>Zmiana Marży r/r %</t>
  </si>
  <si>
    <t>Etykiety wierszy</t>
  </si>
  <si>
    <t>Suma końcowa</t>
  </si>
  <si>
    <t>Aura Beauty Oczy Rozświetlający 30ml</t>
  </si>
  <si>
    <t>Aura Beauty Oczy Wodoodporny 8ml</t>
  </si>
  <si>
    <t>Aura Care Żele do mycia Z witaminą C 50ml</t>
  </si>
  <si>
    <t>NoirElegance EDT Fresh 30ml</t>
  </si>
  <si>
    <t>PureBotanica Krem na noc Przeciwzmarszczkowy 150ml</t>
  </si>
  <si>
    <t>PureBotanica Żele do mycia Nawilżający 30ml</t>
  </si>
  <si>
    <t>Marża</t>
  </si>
  <si>
    <t>Zmiana Marży % r/r</t>
  </si>
  <si>
    <t>Liczba Paragonów</t>
  </si>
  <si>
    <t>Zmiana Paragonów r/r %</t>
  </si>
  <si>
    <t>Aura Care Krem na noc Nawilżający 30ml</t>
  </si>
  <si>
    <t>Zmiana Przychodu r/r</t>
  </si>
  <si>
    <t>Zmiana Paragonów r/r</t>
  </si>
  <si>
    <t>Zmiana Marży r/r</t>
  </si>
  <si>
    <t>ScentMaison EDT Pour Femme 50ml</t>
  </si>
  <si>
    <t>Aura Care Krem na noc Przeciwzmarszczkowy 150ml</t>
  </si>
  <si>
    <t>VelvetLine Oczy Long-lasting 8ml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</si>
</sst>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%;\-0.00%;0.00%"/>
    <numFmt numFmtId="165" formatCode="[Green]\▲\ \+0.00%;[Red]\▼\ \-0.00%;0.00%"/>
    <numFmt numFmtId="166" formatCode="0.000"/>
  </numFmts>
  <fonts count="5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8" tint="0.59999389629810485"/>
      <name val="Aptos Narrow"/>
      <family val="2"/>
      <charset val="238"/>
      <scheme val="minor"/>
    </font>
    <font>
      <sz val="11"/>
      <color rgb="FF420031"/>
      <name val="Aptos Narrow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CF2FB"/>
        <bgColor indexed="64"/>
      </patternFill>
    </fill>
    <fill>
      <patternFill patternType="solid">
        <fgColor rgb="FF74005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166" fontId="0" fillId="0" borderId="0" xfId="0" applyNumberFormat="1"/>
    <xf numFmtId="2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165" fontId="2" fillId="2" borderId="1" xfId="0" applyNumberFormat="1" applyFont="1" applyFill="1" applyBorder="1"/>
    <xf numFmtId="0" fontId="3" fillId="3" borderId="0" xfId="0" applyFont="1" applyFill="1"/>
    <xf numFmtId="0" fontId="0" fillId="3" borderId="0" xfId="0" applyFill="1"/>
    <xf numFmtId="0" fontId="4" fillId="3" borderId="0" xfId="0" applyFont="1" applyFill="1"/>
    <xf numFmtId="0" fontId="0" fillId="4" borderId="0" xfId="0" applyFill="1"/>
  </cellXfs>
  <cellStyles count="2">
    <cellStyle name="Normalny" xfId="0" builtinId="0"/>
    <cellStyle name="Procentowy" xfId="1" builtinId="5"/>
  </cellStyles>
  <dxfs count="40">
    <dxf>
      <numFmt numFmtId="165" formatCode="[Green]\▲\ \+0.00%;[Red]\▼\ \-0.00%;0.00%"/>
    </dxf>
    <dxf>
      <numFmt numFmtId="165" formatCode="[Green]\▲\ \+0.00%;[Red]\▼\ \-0.00%;0.00%"/>
    </dxf>
    <dxf>
      <numFmt numFmtId="165" formatCode="[Green]\▲\ \+0.00%;[Red]\▼\ \-0.00%;0.00%"/>
    </dxf>
    <dxf>
      <font>
        <b/>
        <i val="0"/>
        <color rgb="FFC00000"/>
      </font>
    </dxf>
    <dxf>
      <font>
        <b/>
        <i val="0"/>
        <color rgb="FF00B050"/>
      </font>
    </dxf>
    <dxf>
      <numFmt numFmtId="165" formatCode="[Green]\▲\ \+0.00%;[Red]\▼\ \-0.00%;0.00%"/>
    </dxf>
    <dxf>
      <numFmt numFmtId="165" formatCode="[Green]\▲\ \+0.00%;[Red]\▼\ \-0.00%;0.00%"/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00B05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rgb="FFC0000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5" formatCode="[Green]\▲\ \+0.00%;[Red]\▼\ \-0.00%;0.00%"/>
    </dxf>
    <dxf>
      <numFmt numFmtId="165" formatCode="[Green]\▲\ \+0.00%;[Red]\▼\ \-0.00%;0.00%"/>
    </dxf>
    <dxf>
      <numFmt numFmtId="0" formatCode="General"/>
    </dxf>
    <dxf>
      <numFmt numFmtId="165" formatCode="[Green]\▲\ \+0.00%;[Red]\▼\ \-0.00%;0.00%"/>
    </dxf>
    <dxf>
      <numFmt numFmtId="165" formatCode="[Green]\▲\ \+0.00%;[Red]\▼\ \-0.00%;0.00%"/>
    </dxf>
    <dxf>
      <numFmt numFmtId="2" formatCode="0.00"/>
    </dxf>
    <dxf>
      <numFmt numFmtId="2" formatCode="0.00"/>
    </dxf>
    <dxf>
      <numFmt numFmtId="2" formatCode="0.00"/>
    </dxf>
    <dxf>
      <alignment wrapText="1"/>
    </dxf>
  </dxfs>
  <tableStyles count="0" defaultTableStyle="TableStyleMedium2" defaultPivotStyle="PivotStyleLight16"/>
  <colors>
    <mruColors>
      <color rgb="FF740056"/>
      <color rgb="FF420031"/>
      <color rgb="FFFCF2FB"/>
      <color rgb="FFF9E7F7"/>
      <color rgb="FFCC0099"/>
      <color rgb="FFFF99FF"/>
      <color rgb="FFFFE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Table" Target="pivotTables/pivotTable2.xml"/><Relationship Id="rId26" Type="http://schemas.microsoft.com/office/2011/relationships/timelineCache" Target="timelineCaches/timelineCache1.xml"/><Relationship Id="rId39" Type="http://schemas.openxmlformats.org/officeDocument/2006/relationships/customXml" Target="../customXml/item7.xml"/><Relationship Id="rId21" Type="http://schemas.openxmlformats.org/officeDocument/2006/relationships/pivotTable" Target="pivotTables/pivotTable5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63" Type="http://schemas.microsoft.com/office/2006/relationships/vbaProject" Target="vbaProject.bin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openxmlformats.org/officeDocument/2006/relationships/styles" Target="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pivotTable" Target="pivotTables/pivotTable8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2.xml"/><Relationship Id="rId61" Type="http://schemas.openxmlformats.org/officeDocument/2006/relationships/customXml" Target="../customXml/item29.xml"/><Relationship Id="rId19" Type="http://schemas.openxmlformats.org/officeDocument/2006/relationships/pivotTable" Target="pivotTables/pivotTable3.xml"/><Relationship Id="rId14" Type="http://schemas.openxmlformats.org/officeDocument/2006/relationships/pivotCacheDefinition" Target="pivotCache/pivotCacheDefinition9.xml"/><Relationship Id="rId22" Type="http://schemas.openxmlformats.org/officeDocument/2006/relationships/pivotTable" Target="pivotTables/pivotTable6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microsoft.com/office/2007/relationships/slicerCache" Target="slicerCaches/slicerCache2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Table" Target="pivotTables/pivotTable1.xml"/><Relationship Id="rId25" Type="http://schemas.openxmlformats.org/officeDocument/2006/relationships/pivotCacheDefinition" Target="pivotCache/pivotCacheDefinition12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0" Type="http://schemas.openxmlformats.org/officeDocument/2006/relationships/pivotTable" Target="pivotTables/pivotTable4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62" Type="http://schemas.openxmlformats.org/officeDocument/2006/relationships/customXml" Target="../customXml/item3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Table" Target="pivotTables/pivotTable7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pivotCacheDefinition" Target="pivotCache/pivotCacheDefinition5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openxmlformats.org/officeDocument/2006/relationships/customXml" Target="../customXml/item28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800" b="1">
                <a:solidFill>
                  <a:sysClr val="windowText" lastClr="000000"/>
                </a:solidFill>
              </a:rPr>
              <a:t>Trend sprzedaży i marża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Przychód Netto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January
2026</c:v>
              </c:pt>
              <c:pt idx="1">
                <c:v>February
2026</c:v>
              </c:pt>
              <c:pt idx="2">
                <c:v>March
2026</c:v>
              </c:pt>
              <c:pt idx="3">
                <c:v>April
2026</c:v>
              </c:pt>
              <c:pt idx="4">
                <c:v>May
2026</c:v>
              </c:pt>
              <c:pt idx="5">
                <c:v>June
2026</c:v>
              </c:pt>
            </c:strLit>
          </c:cat>
          <c:val>
            <c:numLit>
              <c:formatCode>General</c:formatCode>
              <c:ptCount val="6"/>
              <c:pt idx="0">
                <c:v>451121.98</c:v>
              </c:pt>
              <c:pt idx="1">
                <c:v>440629.54</c:v>
              </c:pt>
              <c:pt idx="2">
                <c:v>498494.46</c:v>
              </c:pt>
              <c:pt idx="3">
                <c:v>496047.24</c:v>
              </c:pt>
              <c:pt idx="4">
                <c:v>469582.88</c:v>
              </c:pt>
              <c:pt idx="5">
                <c:v>482678.97</c:v>
              </c:pt>
            </c:numLit>
          </c:val>
          <c:extLst>
            <c:ext xmlns:c16="http://schemas.microsoft.com/office/drawing/2014/chart" uri="{C3380CC4-5D6E-409C-BE32-E72D297353CC}">
              <c16:uniqueId val="{00000004-4E1B-4F22-B932-CBCBBA08D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4969663"/>
        <c:axId val="1979060655"/>
      </c:barChart>
      <c:lineChart>
        <c:grouping val="standard"/>
        <c:varyColors val="0"/>
        <c:ser>
          <c:idx val="1"/>
          <c:order val="1"/>
          <c:tx>
            <c:v>Marża %</c:v>
          </c:tx>
          <c:spPr>
            <a:ln w="2857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0">
                <c:v>January
2026</c:v>
              </c:pt>
              <c:pt idx="1">
                <c:v>February
2026</c:v>
              </c:pt>
              <c:pt idx="2">
                <c:v>March
2026</c:v>
              </c:pt>
              <c:pt idx="3">
                <c:v>April
2026</c:v>
              </c:pt>
              <c:pt idx="4">
                <c:v>May
2026</c:v>
              </c:pt>
              <c:pt idx="5">
                <c:v>June
2026</c:v>
              </c:pt>
            </c:strLit>
          </c:cat>
          <c:val>
            <c:numLit>
              <c:formatCode>0.00%;\-0.00%;0.00%</c:formatCode>
              <c:ptCount val="6"/>
              <c:pt idx="0">
                <c:v>0.54486296588784977</c:v>
              </c:pt>
              <c:pt idx="1">
                <c:v>0.5452329637273069</c:v>
              </c:pt>
              <c:pt idx="2">
                <c:v>0.54804950089114235</c:v>
              </c:pt>
              <c:pt idx="3">
                <c:v>0.54784133059585205</c:v>
              </c:pt>
              <c:pt idx="4">
                <c:v>0.54731650353181616</c:v>
              </c:pt>
              <c:pt idx="5">
                <c:v>0.5497547987226401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E1B-4F22-B932-CBCBBA08D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18048"/>
        <c:axId val="222403168"/>
      </c:lineChart>
      <c:catAx>
        <c:axId val="47496966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06065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790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496966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</c:dispUnitsLbl>
        </c:dispUnits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valAx>
        <c:axId val="222403168"/>
        <c:scaling>
          <c:orientation val="minMax"/>
        </c:scaling>
        <c:delete val="0"/>
        <c:axPos val="r"/>
        <c:numFmt formatCode="0.00%;\-0.00%;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22418048"/>
        <c:crosses val="max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catAx>
        <c:axId val="2224180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22403168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rgbClr val="740056"/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[dashboard_JG_AG_kosmetyki.xlsm]PivotChartTable1</c15:name>
        <c15:fmtId val="8"/>
      </c15:pivotSource>
      <c15:pivotOptions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400" b="1">
                <a:solidFill>
                  <a:sysClr val="windowText" lastClr="000000"/>
                </a:solidFill>
              </a:rPr>
              <a:t>Kategorie produktów </a:t>
            </a:r>
            <a:r>
              <a:rPr lang="pl-PL" sz="2400" b="1" baseline="0">
                <a:solidFill>
                  <a:sysClr val="windowText" lastClr="000000"/>
                </a:solidFill>
              </a:rPr>
              <a:t>- przychód netto</a:t>
            </a:r>
            <a:endParaRPr lang="en-US" sz="24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Suma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Dziecko</c:v>
              </c:pt>
              <c:pt idx="1">
                <c:v>Higiena intymna</c:v>
              </c:pt>
              <c:pt idx="2">
                <c:v>Makijaż</c:v>
              </c:pt>
              <c:pt idx="3">
                <c:v>Perfumy</c:v>
              </c:pt>
              <c:pt idx="4">
                <c:v>Pielęgnacja twarzy</c:v>
              </c:pt>
              <c:pt idx="5">
                <c:v>Suplementy i Zdrowie</c:v>
              </c:pt>
              <c:pt idx="6">
                <c:v>Włosy</c:v>
              </c:pt>
            </c:strLit>
          </c:cat>
          <c:val>
            <c:numLit>
              <c:formatCode>General</c:formatCode>
              <c:ptCount val="7"/>
              <c:pt idx="0">
                <c:v>184013.14</c:v>
              </c:pt>
              <c:pt idx="1">
                <c:v>110427.24</c:v>
              </c:pt>
              <c:pt idx="2">
                <c:v>604942.88</c:v>
              </c:pt>
              <c:pt idx="3">
                <c:v>237507.71</c:v>
              </c:pt>
              <c:pt idx="4">
                <c:v>876958.59</c:v>
              </c:pt>
              <c:pt idx="5">
                <c:v>277910.59000000003</c:v>
              </c:pt>
              <c:pt idx="6">
                <c:v>546794.92000000004</c:v>
              </c:pt>
            </c:numLit>
          </c:val>
          <c:extLst>
            <c:ext xmlns:c16="http://schemas.microsoft.com/office/drawing/2014/chart" uri="{C3380CC4-5D6E-409C-BE32-E72D297353CC}">
              <c16:uniqueId val="{00000003-FED2-4F31-B341-B6763A2F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44957743"/>
        <c:axId val="444952463"/>
      </c:barChart>
      <c:catAx>
        <c:axId val="444957743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4952463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44495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495774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</c:dispUnitsLbl>
        </c:dispUnits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rgbClr val="740056"/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[dashboard_JG_AG_kosmetyki.xlsm]PivotChartTable4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l-PL" sz="2400" b="1">
                <a:solidFill>
                  <a:sysClr val="windowText" lastClr="000000"/>
                </a:solidFill>
              </a:rPr>
              <a:t>Struktura</a:t>
            </a:r>
            <a:r>
              <a:rPr lang="pl-PL" sz="2400" b="1" baseline="0">
                <a:solidFill>
                  <a:sysClr val="windowText" lastClr="000000"/>
                </a:solidFill>
              </a:rPr>
              <a:t> klientów</a:t>
            </a:r>
            <a:endParaRPr lang="en-US" sz="24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l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Suma</c:v>
          </c:tx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>
                <a:noFill/>
              </a:ln>
              <a:effectLst/>
            </c:spPr>
          </c:dPt>
          <c:dLbls>
            <c:spPr>
              <a:solidFill>
                <a:schemeClr val="l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Kobieta</c:v>
              </c:pt>
              <c:pt idx="1">
                <c:v>Mężczyzna</c:v>
              </c:pt>
              <c:pt idx="2">
                <c:v>(puste)</c:v>
              </c:pt>
            </c:strLit>
          </c:cat>
          <c:val>
            <c:numLit>
              <c:formatCode>General</c:formatCode>
              <c:ptCount val="3"/>
              <c:pt idx="0">
                <c:v>1673265.35</c:v>
              </c:pt>
              <c:pt idx="1">
                <c:v>237165.25</c:v>
              </c:pt>
              <c:pt idx="2">
                <c:v>928124.47</c:v>
              </c:pt>
            </c:numLit>
          </c:val>
          <c:extLst>
            <c:ext xmlns:c16="http://schemas.microsoft.com/office/drawing/2014/chart" uri="{C3380CC4-5D6E-409C-BE32-E72D297353CC}">
              <c16:uniqueId val="{00000009-F6C8-4771-9833-868AA8C2FE0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rgbClr val="740056"/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[dashboard_JG_AG_kosmetyki.xlsm]PivotChartTable7</c15:name>
        <c15:fmtId val="3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400" b="1">
                <a:solidFill>
                  <a:sysClr val="windowText" lastClr="000000"/>
                </a:solidFill>
              </a:rPr>
              <a:t>Półka</a:t>
            </a:r>
            <a:r>
              <a:rPr lang="pl-PL" sz="2400" b="1" baseline="0">
                <a:solidFill>
                  <a:sysClr val="windowText" lastClr="000000"/>
                </a:solidFill>
              </a:rPr>
              <a:t> cenowa - przychód netto</a:t>
            </a:r>
            <a:endParaRPr lang="en-US" sz="24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Suma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Economy</c:v>
              </c:pt>
              <c:pt idx="1">
                <c:v>Mid-Market</c:v>
              </c:pt>
              <c:pt idx="2">
                <c:v>Premium</c:v>
              </c:pt>
            </c:strLit>
          </c:cat>
          <c:val>
            <c:numLit>
              <c:formatCode>General</c:formatCode>
              <c:ptCount val="3"/>
              <c:pt idx="0">
                <c:v>491333.83</c:v>
              </c:pt>
              <c:pt idx="1">
                <c:v>948264.68</c:v>
              </c:pt>
              <c:pt idx="2">
                <c:v>1398956.56</c:v>
              </c:pt>
            </c:numLit>
          </c:val>
          <c:extLst>
            <c:ext xmlns:c16="http://schemas.microsoft.com/office/drawing/2014/chart" uri="{C3380CC4-5D6E-409C-BE32-E72D297353CC}">
              <c16:uniqueId val="{00000003-F651-4FD8-96FE-C8D3939B0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7636127"/>
        <c:axId val="447638047"/>
      </c:barChart>
      <c:catAx>
        <c:axId val="447636127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7638047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447638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763612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</c:dispUnitsLbl>
        </c:dispUnits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rgbClr val="740056"/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[dashboard_JG_AG_kosmetyki.xlsm]PivotChartTable8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Trend sprzedaży i marża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Przychód Netto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January
2026</c:v>
              </c:pt>
              <c:pt idx="1">
                <c:v>February
2026</c:v>
              </c:pt>
              <c:pt idx="2">
                <c:v>March
2026</c:v>
              </c:pt>
              <c:pt idx="3">
                <c:v>April
2026</c:v>
              </c:pt>
              <c:pt idx="4">
                <c:v>May
2026</c:v>
              </c:pt>
              <c:pt idx="5">
                <c:v>June
2026</c:v>
              </c:pt>
            </c:strLit>
          </c:cat>
          <c:val>
            <c:numLit>
              <c:formatCode>General</c:formatCode>
              <c:ptCount val="6"/>
              <c:pt idx="0">
                <c:v>451121.98</c:v>
              </c:pt>
              <c:pt idx="1">
                <c:v>440629.54</c:v>
              </c:pt>
              <c:pt idx="2">
                <c:v>498494.46</c:v>
              </c:pt>
              <c:pt idx="3">
                <c:v>496047.24</c:v>
              </c:pt>
              <c:pt idx="4">
                <c:v>469582.88</c:v>
              </c:pt>
              <c:pt idx="5">
                <c:v>482678.97</c:v>
              </c:pt>
            </c:numLit>
          </c:val>
          <c:extLst>
            <c:ext xmlns:c16="http://schemas.microsoft.com/office/drawing/2014/chart" uri="{C3380CC4-5D6E-409C-BE32-E72D297353CC}">
              <c16:uniqueId val="{00000005-C1BA-4B52-A24E-650F2F1A69ED}"/>
            </c:ext>
          </c:extLst>
        </c:ser>
        <c:ser>
          <c:idx val="1"/>
          <c:order val="1"/>
          <c:tx>
            <c:v>Marża %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Lit>
              <c:ptCount val="6"/>
              <c:pt idx="0">
                <c:v>January
2026</c:v>
              </c:pt>
              <c:pt idx="1">
                <c:v>February
2026</c:v>
              </c:pt>
              <c:pt idx="2">
                <c:v>March
2026</c:v>
              </c:pt>
              <c:pt idx="3">
                <c:v>April
2026</c:v>
              </c:pt>
              <c:pt idx="4">
                <c:v>May
2026</c:v>
              </c:pt>
              <c:pt idx="5">
                <c:v>June
2026</c:v>
              </c:pt>
            </c:strLit>
          </c:cat>
          <c:val>
            <c:numLit>
              <c:formatCode>0.00%;\-0.00%;0.00%</c:formatCode>
              <c:ptCount val="6"/>
              <c:pt idx="0">
                <c:v>0.54486296588784977</c:v>
              </c:pt>
              <c:pt idx="1">
                <c:v>0.5452329637273069</c:v>
              </c:pt>
              <c:pt idx="2">
                <c:v>0.54804950089114235</c:v>
              </c:pt>
              <c:pt idx="3">
                <c:v>0.54784133059585205</c:v>
              </c:pt>
              <c:pt idx="4">
                <c:v>0.54731650353181616</c:v>
              </c:pt>
              <c:pt idx="5">
                <c:v>0.5497547987226401</c:v>
              </c:pt>
            </c:numLit>
          </c:val>
          <c:extLst>
            <c:ext xmlns:c16="http://schemas.microsoft.com/office/drawing/2014/chart" uri="{C3380CC4-5D6E-409C-BE32-E72D297353CC}">
              <c16:uniqueId val="{00000006-C1BA-4B52-A24E-650F2F1A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4969663"/>
        <c:axId val="1979060655"/>
      </c:barChart>
      <c:catAx>
        <c:axId val="47496966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06065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790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4969663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[dashboard_JG_AG_kosmetyki.xlsm]PivotChartTable2</c15:name>
        <c15:fmtId val="9"/>
      </c15:pivotSource>
      <c15:pivotOptions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>
                <a:solidFill>
                  <a:sysClr val="windowText" lastClr="000000"/>
                </a:solidFill>
              </a:rPr>
              <a:t>Kategorie produktów</a:t>
            </a:r>
            <a:r>
              <a:rPr lang="pl-PL" b="1" baseline="0">
                <a:solidFill>
                  <a:sysClr val="windowText" lastClr="000000"/>
                </a:solidFill>
              </a:rPr>
              <a:t>- przychód netto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Suma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7"/>
              <c:pt idx="0">
                <c:v>Dziecko</c:v>
              </c:pt>
              <c:pt idx="1">
                <c:v>Higiena intymna</c:v>
              </c:pt>
              <c:pt idx="2">
                <c:v>Makijaż</c:v>
              </c:pt>
              <c:pt idx="3">
                <c:v>Perfumy</c:v>
              </c:pt>
              <c:pt idx="4">
                <c:v>Pielęgnacja twarzy</c:v>
              </c:pt>
              <c:pt idx="5">
                <c:v>Suplementy i Zdrowie</c:v>
              </c:pt>
              <c:pt idx="6">
                <c:v>Włosy</c:v>
              </c:pt>
            </c:strLit>
          </c:cat>
          <c:val>
            <c:numLit>
              <c:formatCode>General</c:formatCode>
              <c:ptCount val="7"/>
              <c:pt idx="0">
                <c:v>184013.14</c:v>
              </c:pt>
              <c:pt idx="1">
                <c:v>110427.24</c:v>
              </c:pt>
              <c:pt idx="2">
                <c:v>604942.88</c:v>
              </c:pt>
              <c:pt idx="3">
                <c:v>237507.71</c:v>
              </c:pt>
              <c:pt idx="4">
                <c:v>876958.59</c:v>
              </c:pt>
              <c:pt idx="5">
                <c:v>277910.59000000003</c:v>
              </c:pt>
              <c:pt idx="6">
                <c:v>546794.92000000004</c:v>
              </c:pt>
            </c:numLit>
          </c:val>
          <c:extLst>
            <c:ext xmlns:c16="http://schemas.microsoft.com/office/drawing/2014/chart" uri="{C3380CC4-5D6E-409C-BE32-E72D297353CC}">
              <c16:uniqueId val="{00000003-1996-4F24-8498-C63037AF0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4957743"/>
        <c:axId val="444952463"/>
      </c:barChart>
      <c:catAx>
        <c:axId val="444957743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4952463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44495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4957743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Struktura</a:t>
            </a:r>
            <a:r>
              <a:rPr lang="pl-PL" baseline="0"/>
              <a:t> klientów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Suma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cat>
            <c:strLit>
              <c:ptCount val="3"/>
              <c:pt idx="0">
                <c:v>Kobieta</c:v>
              </c:pt>
              <c:pt idx="1">
                <c:v>Mężczyzna</c:v>
              </c:pt>
              <c:pt idx="2">
                <c:v>(puste)</c:v>
              </c:pt>
            </c:strLit>
          </c:cat>
          <c:val>
            <c:numLit>
              <c:formatCode>General</c:formatCode>
              <c:ptCount val="3"/>
              <c:pt idx="0">
                <c:v>1673265.35</c:v>
              </c:pt>
              <c:pt idx="1">
                <c:v>237165.25</c:v>
              </c:pt>
              <c:pt idx="2">
                <c:v>928124.47</c:v>
              </c:pt>
            </c:numLit>
          </c:val>
          <c:extLst>
            <c:ext xmlns:c16="http://schemas.microsoft.com/office/drawing/2014/chart" uri="{C3380CC4-5D6E-409C-BE32-E72D297353CC}">
              <c16:uniqueId val="{00000003-AE31-42AC-89BF-7A958BB3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[dashboard_JG_AG_kosmetyki.xlsm]PivotChartTable6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400" b="1">
                <a:solidFill>
                  <a:sysClr val="windowText" lastClr="000000"/>
                </a:solidFill>
              </a:rPr>
              <a:t>Półka</a:t>
            </a:r>
            <a:r>
              <a:rPr lang="pl-PL" sz="2400" b="1" baseline="0">
                <a:solidFill>
                  <a:sysClr val="windowText" lastClr="000000"/>
                </a:solidFill>
              </a:rPr>
              <a:t> cenowa - przychód netto</a:t>
            </a:r>
            <a:endParaRPr lang="en-US" sz="24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Suma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Economy</c:v>
              </c:pt>
              <c:pt idx="1">
                <c:v>Mid-Market</c:v>
              </c:pt>
              <c:pt idx="2">
                <c:v>Premium</c:v>
              </c:pt>
            </c:strLit>
          </c:cat>
          <c:val>
            <c:numLit>
              <c:formatCode>General</c:formatCode>
              <c:ptCount val="3"/>
              <c:pt idx="0">
                <c:v>491333.83</c:v>
              </c:pt>
              <c:pt idx="1">
                <c:v>948264.68</c:v>
              </c:pt>
              <c:pt idx="2">
                <c:v>1398956.56</c:v>
              </c:pt>
            </c:numLit>
          </c:val>
          <c:extLst>
            <c:ext xmlns:c16="http://schemas.microsoft.com/office/drawing/2014/chart" uri="{C3380CC4-5D6E-409C-BE32-E72D297353CC}">
              <c16:uniqueId val="{00000003-BE1E-43F8-9513-ABA540F29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7636127"/>
        <c:axId val="447638047"/>
      </c:barChart>
      <c:catAx>
        <c:axId val="447636127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7638047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447638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4763612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</c:dispUnitsLbl>
        </c:dispUnits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rgbClr val="740056"/>
      </a:solidFill>
      <a:round/>
    </a:ln>
    <a:effectLst/>
  </c:spPr>
  <c:txPr>
    <a:bodyPr/>
    <a:lstStyle/>
    <a:p>
      <a:pPr>
        <a:defRPr/>
      </a:pPr>
      <a:endParaRPr lang="pl-PL"/>
    </a:p>
  </c:txPr>
  <c:extLst>
    <c:ext xmlns:c15="http://schemas.microsoft.com/office/drawing/2012/chart" uri="{723BEF56-08C2-4564-9609-F4CBC75E7E54}">
      <c15:pivotSource>
        <c15:name>[dashboard_JG_AG_kosmetyki.xlsm]PivotChartTable10</c15:name>
        <c15:fmtId val="5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emf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emf"/><Relationship Id="rId5" Type="http://schemas.openxmlformats.org/officeDocument/2006/relationships/image" Target="../media/image5.png"/><Relationship Id="rId15" Type="http://schemas.openxmlformats.org/officeDocument/2006/relationships/chart" Target="../charts/chart2.xml"/><Relationship Id="rId10" Type="http://schemas.openxmlformats.org/officeDocument/2006/relationships/image" Target="../media/image9.emf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100013</xdr:colOff>
      <xdr:row>0</xdr:row>
      <xdr:rowOff>104775</xdr:rowOff>
    </xdr:from>
    <xdr:to>
      <xdr:col>9</xdr:col>
      <xdr:colOff>199158</xdr:colOff>
      <xdr:row>8</xdr:row>
      <xdr:rowOff>33338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8E2A1D80-EF9E-C50D-E814-9AF6152D6F41}"/>
            </a:ext>
          </a:extLst>
        </xdr:cNvPr>
        <xdr:cNvSpPr txBox="1"/>
      </xdr:nvSpPr>
      <xdr:spPr>
        <a:xfrm>
          <a:off x="100013" y="104775"/>
          <a:ext cx="5944032" cy="138329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3500" b="1">
              <a:solidFill>
                <a:schemeClr val="tx1"/>
              </a:solidFill>
              <a:latin typeface="Amasis MT Pro Light" panose="020F0502020204030204" pitchFamily="18" charset="-18"/>
            </a:rPr>
            <a:t>Raport rentowności sklepu stacjonarnego w Częstochowie</a:t>
          </a:r>
        </a:p>
      </xdr:txBody>
    </xdr:sp>
    <xdr:clientData/>
  </xdr:twoCellAnchor>
  <xdr:twoCellAnchor>
    <xdr:from>
      <xdr:col>0</xdr:col>
      <xdr:colOff>104776</xdr:colOff>
      <xdr:row>10</xdr:row>
      <xdr:rowOff>142874</xdr:rowOff>
    </xdr:from>
    <xdr:to>
      <xdr:col>6</xdr:col>
      <xdr:colOff>42863</xdr:colOff>
      <xdr:row>23</xdr:row>
      <xdr:rowOff>28575</xdr:rowOff>
    </xdr:to>
    <xdr:grpSp>
      <xdr:nvGrpSpPr>
        <xdr:cNvPr id="17" name="Grupa 16">
          <a:extLst>
            <a:ext uri="{FF2B5EF4-FFF2-40B4-BE49-F238E27FC236}">
              <a16:creationId xmlns:a16="http://schemas.microsoft.com/office/drawing/2014/main" id="{295CF745-0E72-7590-7EA3-0567398828C9}"/>
            </a:ext>
          </a:extLst>
        </xdr:cNvPr>
        <xdr:cNvGrpSpPr/>
      </xdr:nvGrpSpPr>
      <xdr:grpSpPr>
        <a:xfrm>
          <a:off x="104776" y="1805419"/>
          <a:ext cx="3834678" cy="2249634"/>
          <a:chOff x="104776" y="1805419"/>
          <a:chExt cx="3834678" cy="2249633"/>
        </a:xfrm>
      </xdr:grpSpPr>
      <xdr:sp macro="" textlink="">
        <xdr:nvSpPr>
          <xdr:cNvPr id="3" name="Prostokąt 2">
            <a:extLst>
              <a:ext uri="{FF2B5EF4-FFF2-40B4-BE49-F238E27FC236}">
                <a16:creationId xmlns:a16="http://schemas.microsoft.com/office/drawing/2014/main" id="{9A5096AA-4A18-1779-27CD-D79910F13F75}"/>
              </a:ext>
            </a:extLst>
          </xdr:cNvPr>
          <xdr:cNvSpPr/>
        </xdr:nvSpPr>
        <xdr:spPr>
          <a:xfrm>
            <a:off x="104776" y="1805419"/>
            <a:ext cx="3834678" cy="2249633"/>
          </a:xfrm>
          <a:prstGeom prst="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7" name="pole tekstowe 6">
            <a:extLst>
              <a:ext uri="{FF2B5EF4-FFF2-40B4-BE49-F238E27FC236}">
                <a16:creationId xmlns:a16="http://schemas.microsoft.com/office/drawing/2014/main" id="{F8BB8391-FA2F-75EA-CA1E-8CB0F52929EC}"/>
              </a:ext>
            </a:extLst>
          </xdr:cNvPr>
          <xdr:cNvSpPr txBox="1"/>
        </xdr:nvSpPr>
        <xdr:spPr>
          <a:xfrm>
            <a:off x="157304" y="2020598"/>
            <a:ext cx="3734394" cy="4264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2000" b="1" u="none">
                <a:solidFill>
                  <a:schemeClr val="tx1"/>
                </a:solidFill>
                <a:latin typeface="+mn-lt"/>
              </a:rPr>
              <a:t>Przychód Netto (w tyś. PLN)</a:t>
            </a:r>
          </a:p>
        </xdr:txBody>
      </xdr:sp>
      <xdr:sp macro="" textlink="">
        <xdr:nvSpPr>
          <xdr:cNvPr id="8" name="pole tekstowe 7">
            <a:extLst>
              <a:ext uri="{FF2B5EF4-FFF2-40B4-BE49-F238E27FC236}">
                <a16:creationId xmlns:a16="http://schemas.microsoft.com/office/drawing/2014/main" id="{3E0EC7D2-EC7D-4574-B656-C84A8395BBC8}"/>
              </a:ext>
            </a:extLst>
          </xdr:cNvPr>
          <xdr:cNvSpPr txBox="1"/>
        </xdr:nvSpPr>
        <xdr:spPr>
          <a:xfrm>
            <a:off x="472052" y="3375314"/>
            <a:ext cx="1170275" cy="425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1600" b="1" u="none">
                <a:solidFill>
                  <a:schemeClr val="tx1"/>
                </a:solidFill>
                <a:latin typeface="+mn-lt"/>
              </a:rPr>
              <a:t>Zmiana</a:t>
            </a:r>
            <a:r>
              <a:rPr lang="pl-PL" sz="1600" b="1" u="none" baseline="0">
                <a:solidFill>
                  <a:schemeClr val="tx1"/>
                </a:solidFill>
                <a:latin typeface="+mn-lt"/>
              </a:rPr>
              <a:t> r/r: </a:t>
            </a:r>
            <a:endParaRPr lang="pl-PL" sz="1600" b="1" u="none">
              <a:solidFill>
                <a:schemeClr val="tx1"/>
              </a:solidFill>
              <a:latin typeface="+mn-lt"/>
            </a:endParaRPr>
          </a:p>
        </xdr:txBody>
      </xdr:sp>
      <xdr:sp macro="" textlink="KPI!A3">
        <xdr:nvSpPr>
          <xdr:cNvPr id="9" name="pole tekstowe 8">
            <a:extLst>
              <a:ext uri="{FF2B5EF4-FFF2-40B4-BE49-F238E27FC236}">
                <a16:creationId xmlns:a16="http://schemas.microsoft.com/office/drawing/2014/main" id="{03E2B814-A0C0-4272-8775-2A99CDE6C3D3}"/>
              </a:ext>
            </a:extLst>
          </xdr:cNvPr>
          <xdr:cNvSpPr txBox="1"/>
        </xdr:nvSpPr>
        <xdr:spPr>
          <a:xfrm>
            <a:off x="162081" y="2613146"/>
            <a:ext cx="3715291" cy="569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6D2F1EB-CFC9-4472-A2EC-EDFE4BCD5845}" type="TxLink">
              <a:rPr lang="en-US" sz="3000" b="1" i="0" u="none" strike="noStrike">
                <a:solidFill>
                  <a:srgbClr val="000000"/>
                </a:solidFill>
                <a:latin typeface="Aptos Narrow"/>
              </a:rPr>
              <a:pPr algn="ctr"/>
              <a:t>2838,56</a:t>
            </a:fld>
            <a:endParaRPr lang="pl-PL" sz="3000" b="1" u="none">
              <a:solidFill>
                <a:schemeClr val="tx1"/>
              </a:solidFill>
              <a:latin typeface="Amasis MT Pro Light" panose="02040304050005020304" pitchFamily="18" charset="-18"/>
            </a:endParaRPr>
          </a:p>
        </xdr:txBody>
      </xdr:sp>
      <xdr:pic>
        <xdr:nvPicPr>
          <xdr:cNvPr id="16" name="Grafika 15" descr="Pieniądze kontur">
            <a:extLst>
              <a:ext uri="{FF2B5EF4-FFF2-40B4-BE49-F238E27FC236}">
                <a16:creationId xmlns:a16="http://schemas.microsoft.com/office/drawing/2014/main" id="{F25BDC36-7B55-4402-BF72-C93DD82146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50164" y="2584977"/>
            <a:ext cx="597788" cy="5370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106407</xdr:colOff>
      <xdr:row>23</xdr:row>
      <xdr:rowOff>142977</xdr:rowOff>
    </xdr:from>
    <xdr:to>
      <xdr:col>6</xdr:col>
      <xdr:colOff>44494</xdr:colOff>
      <xdr:row>36</xdr:row>
      <xdr:rowOff>28677</xdr:rowOff>
    </xdr:to>
    <xdr:grpSp>
      <xdr:nvGrpSpPr>
        <xdr:cNvPr id="18" name="Grupa 17">
          <a:extLst>
            <a:ext uri="{FF2B5EF4-FFF2-40B4-BE49-F238E27FC236}">
              <a16:creationId xmlns:a16="http://schemas.microsoft.com/office/drawing/2014/main" id="{93E7ED0A-9986-4BD1-A2DC-EC8132A3F6E4}"/>
            </a:ext>
          </a:extLst>
        </xdr:cNvPr>
        <xdr:cNvGrpSpPr/>
      </xdr:nvGrpSpPr>
      <xdr:grpSpPr>
        <a:xfrm>
          <a:off x="106407" y="4169455"/>
          <a:ext cx="3834678" cy="2249631"/>
          <a:chOff x="104776" y="1805419"/>
          <a:chExt cx="3834678" cy="2249633"/>
        </a:xfrm>
      </xdr:grpSpPr>
      <xdr:sp macro="" textlink="">
        <xdr:nvSpPr>
          <xdr:cNvPr id="19" name="Prostokąt 18">
            <a:extLst>
              <a:ext uri="{FF2B5EF4-FFF2-40B4-BE49-F238E27FC236}">
                <a16:creationId xmlns:a16="http://schemas.microsoft.com/office/drawing/2014/main" id="{798E8FC4-D262-8AC9-9366-3A386F643413}"/>
              </a:ext>
            </a:extLst>
          </xdr:cNvPr>
          <xdr:cNvSpPr/>
        </xdr:nvSpPr>
        <xdr:spPr>
          <a:xfrm>
            <a:off x="104776" y="1805419"/>
            <a:ext cx="3834678" cy="2249633"/>
          </a:xfrm>
          <a:prstGeom prst="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0" name="pole tekstowe 19">
            <a:extLst>
              <a:ext uri="{FF2B5EF4-FFF2-40B4-BE49-F238E27FC236}">
                <a16:creationId xmlns:a16="http://schemas.microsoft.com/office/drawing/2014/main" id="{695CEAC3-2929-4FCD-C796-69D6964444FB}"/>
              </a:ext>
            </a:extLst>
          </xdr:cNvPr>
          <xdr:cNvSpPr txBox="1"/>
        </xdr:nvSpPr>
        <xdr:spPr>
          <a:xfrm>
            <a:off x="165221" y="2020598"/>
            <a:ext cx="3724843" cy="4264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2000" b="1" u="none">
                <a:solidFill>
                  <a:schemeClr val="tx1"/>
                </a:solidFill>
                <a:latin typeface="+mn-lt"/>
              </a:rPr>
              <a:t>Marża (w tyś.)</a:t>
            </a:r>
          </a:p>
        </xdr:txBody>
      </xdr:sp>
      <xdr:sp macro="" textlink="">
        <xdr:nvSpPr>
          <xdr:cNvPr id="21" name="pole tekstowe 20">
            <a:extLst>
              <a:ext uri="{FF2B5EF4-FFF2-40B4-BE49-F238E27FC236}">
                <a16:creationId xmlns:a16="http://schemas.microsoft.com/office/drawing/2014/main" id="{3564DA93-5189-9BC9-898C-BB07CD99C6FB}"/>
              </a:ext>
            </a:extLst>
          </xdr:cNvPr>
          <xdr:cNvSpPr txBox="1"/>
        </xdr:nvSpPr>
        <xdr:spPr>
          <a:xfrm>
            <a:off x="472052" y="3375314"/>
            <a:ext cx="1170275" cy="425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1600" b="1" u="none">
                <a:solidFill>
                  <a:schemeClr val="tx1"/>
                </a:solidFill>
                <a:latin typeface="+mn-lt"/>
              </a:rPr>
              <a:t>Zmiana</a:t>
            </a:r>
            <a:r>
              <a:rPr lang="pl-PL" sz="1600" b="1" u="none" baseline="0">
                <a:solidFill>
                  <a:schemeClr val="tx1"/>
                </a:solidFill>
                <a:latin typeface="+mn-lt"/>
              </a:rPr>
              <a:t> r/r: </a:t>
            </a:r>
            <a:endParaRPr lang="pl-PL" sz="1600" b="1" u="none">
              <a:solidFill>
                <a:schemeClr val="tx1"/>
              </a:solidFill>
              <a:latin typeface="+mn-lt"/>
            </a:endParaRPr>
          </a:p>
        </xdr:txBody>
      </xdr:sp>
      <xdr:sp macro="" textlink="KPI!G3">
        <xdr:nvSpPr>
          <xdr:cNvPr id="22" name="pole tekstowe 21">
            <a:extLst>
              <a:ext uri="{FF2B5EF4-FFF2-40B4-BE49-F238E27FC236}">
                <a16:creationId xmlns:a16="http://schemas.microsoft.com/office/drawing/2014/main" id="{E14C51FA-FD16-0330-434F-301AFFBC5C3B}"/>
              </a:ext>
            </a:extLst>
          </xdr:cNvPr>
          <xdr:cNvSpPr txBox="1"/>
        </xdr:nvSpPr>
        <xdr:spPr>
          <a:xfrm>
            <a:off x="160446" y="2579640"/>
            <a:ext cx="3691415" cy="569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8A87B9A-92FA-4218-8AB6-FBB080645A92}" type="TxLink">
              <a:rPr lang="en-US" sz="3000" b="1" i="0" u="none" strike="noStrike">
                <a:solidFill>
                  <a:srgbClr val="000000"/>
                </a:solidFill>
                <a:latin typeface="Aptos Narrow"/>
              </a:rPr>
              <a:pPr algn="ctr"/>
              <a:t>1553,37</a:t>
            </a:fld>
            <a:endParaRPr lang="pl-PL" sz="3000" b="1" u="none">
              <a:solidFill>
                <a:schemeClr val="tx1"/>
              </a:solidFill>
              <a:latin typeface="Amasis MT Pro Light" panose="02040304050005020304" pitchFamily="18" charset="-18"/>
            </a:endParaRPr>
          </a:p>
        </xdr:txBody>
      </xdr:sp>
    </xdr:grpSp>
    <xdr:clientData/>
  </xdr:twoCellAnchor>
  <xdr:twoCellAnchor>
    <xdr:from>
      <xdr:col>0</xdr:col>
      <xdr:colOff>103908</xdr:colOff>
      <xdr:row>36</xdr:row>
      <xdr:rowOff>147206</xdr:rowOff>
    </xdr:from>
    <xdr:to>
      <xdr:col>6</xdr:col>
      <xdr:colOff>41995</xdr:colOff>
      <xdr:row>49</xdr:row>
      <xdr:rowOff>32907</xdr:rowOff>
    </xdr:to>
    <xdr:grpSp>
      <xdr:nvGrpSpPr>
        <xdr:cNvPr id="25" name="Grupa 24">
          <a:extLst>
            <a:ext uri="{FF2B5EF4-FFF2-40B4-BE49-F238E27FC236}">
              <a16:creationId xmlns:a16="http://schemas.microsoft.com/office/drawing/2014/main" id="{4C0B1836-B905-44F2-9C08-BEE81C528397}"/>
            </a:ext>
          </a:extLst>
        </xdr:cNvPr>
        <xdr:cNvGrpSpPr/>
      </xdr:nvGrpSpPr>
      <xdr:grpSpPr>
        <a:xfrm>
          <a:off x="103908" y="6537615"/>
          <a:ext cx="3834678" cy="2249634"/>
          <a:chOff x="104776" y="1805419"/>
          <a:chExt cx="3834678" cy="2249633"/>
        </a:xfrm>
      </xdr:grpSpPr>
      <xdr:sp macro="" textlink="">
        <xdr:nvSpPr>
          <xdr:cNvPr id="26" name="Prostokąt 25">
            <a:extLst>
              <a:ext uri="{FF2B5EF4-FFF2-40B4-BE49-F238E27FC236}">
                <a16:creationId xmlns:a16="http://schemas.microsoft.com/office/drawing/2014/main" id="{1E6D8BC7-B032-1AB0-BE05-947944654928}"/>
              </a:ext>
            </a:extLst>
          </xdr:cNvPr>
          <xdr:cNvSpPr/>
        </xdr:nvSpPr>
        <xdr:spPr>
          <a:xfrm>
            <a:off x="104776" y="1805419"/>
            <a:ext cx="3834678" cy="2249633"/>
          </a:xfrm>
          <a:prstGeom prst="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7" name="pole tekstowe 26">
            <a:extLst>
              <a:ext uri="{FF2B5EF4-FFF2-40B4-BE49-F238E27FC236}">
                <a16:creationId xmlns:a16="http://schemas.microsoft.com/office/drawing/2014/main" id="{14B676F7-20E4-234E-1F5E-92593E35FC5E}"/>
              </a:ext>
            </a:extLst>
          </xdr:cNvPr>
          <xdr:cNvSpPr txBox="1"/>
        </xdr:nvSpPr>
        <xdr:spPr>
          <a:xfrm>
            <a:off x="158176" y="2020598"/>
            <a:ext cx="3743945" cy="4264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2000" b="1" u="none">
                <a:solidFill>
                  <a:schemeClr val="tx1"/>
                </a:solidFill>
                <a:latin typeface="+mn-lt"/>
              </a:rPr>
              <a:t>Marża</a:t>
            </a:r>
            <a:r>
              <a:rPr lang="pl-PL" sz="2000" b="1" u="none" baseline="0">
                <a:solidFill>
                  <a:schemeClr val="tx1"/>
                </a:solidFill>
                <a:latin typeface="+mn-lt"/>
              </a:rPr>
              <a:t> %</a:t>
            </a:r>
            <a:endParaRPr lang="pl-PL" sz="2000" b="1" u="none">
              <a:solidFill>
                <a:schemeClr val="tx1"/>
              </a:solidFill>
              <a:latin typeface="+mn-lt"/>
            </a:endParaRPr>
          </a:p>
        </xdr:txBody>
      </xdr:sp>
      <xdr:sp macro="" textlink="">
        <xdr:nvSpPr>
          <xdr:cNvPr id="28" name="pole tekstowe 27">
            <a:extLst>
              <a:ext uri="{FF2B5EF4-FFF2-40B4-BE49-F238E27FC236}">
                <a16:creationId xmlns:a16="http://schemas.microsoft.com/office/drawing/2014/main" id="{3B5AD0D7-7B35-3C17-B4C9-648C90378A1B}"/>
              </a:ext>
            </a:extLst>
          </xdr:cNvPr>
          <xdr:cNvSpPr txBox="1"/>
        </xdr:nvSpPr>
        <xdr:spPr>
          <a:xfrm>
            <a:off x="472052" y="3375314"/>
            <a:ext cx="1170275" cy="425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1600" b="1" u="none">
                <a:solidFill>
                  <a:schemeClr val="tx1"/>
                </a:solidFill>
                <a:latin typeface="+mn-lt"/>
              </a:rPr>
              <a:t>Zmiana</a:t>
            </a:r>
            <a:r>
              <a:rPr lang="pl-PL" sz="1600" b="1" u="none" baseline="0">
                <a:solidFill>
                  <a:schemeClr val="tx1"/>
                </a:solidFill>
                <a:latin typeface="+mn-lt"/>
              </a:rPr>
              <a:t> r/r: </a:t>
            </a:r>
            <a:endParaRPr lang="pl-PL" sz="1600" b="1" u="none">
              <a:solidFill>
                <a:schemeClr val="tx1"/>
              </a:solidFill>
              <a:latin typeface="+mn-lt"/>
            </a:endParaRPr>
          </a:p>
        </xdr:txBody>
      </xdr:sp>
      <xdr:sp macro="" textlink="KPI!J3">
        <xdr:nvSpPr>
          <xdr:cNvPr id="29" name="pole tekstowe 28">
            <a:extLst>
              <a:ext uri="{FF2B5EF4-FFF2-40B4-BE49-F238E27FC236}">
                <a16:creationId xmlns:a16="http://schemas.microsoft.com/office/drawing/2014/main" id="{C03EF2FD-C89A-4ADF-3EE9-A2C37BCFB999}"/>
              </a:ext>
            </a:extLst>
          </xdr:cNvPr>
          <xdr:cNvSpPr txBox="1"/>
        </xdr:nvSpPr>
        <xdr:spPr>
          <a:xfrm>
            <a:off x="158175" y="2570066"/>
            <a:ext cx="3715292" cy="569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37D32EB-AB81-478D-8502-67827CF742D6}" type="TxLink">
              <a:rPr lang="en-US" sz="3000" b="1" i="0" u="none" strike="noStrike">
                <a:solidFill>
                  <a:srgbClr val="000000"/>
                </a:solidFill>
                <a:latin typeface="Aptos Narrow"/>
              </a:rPr>
              <a:pPr algn="ctr"/>
              <a:t>54,72%</a:t>
            </a:fld>
            <a:endParaRPr lang="pl-PL" sz="3000" b="1" u="none">
              <a:solidFill>
                <a:schemeClr val="tx1"/>
              </a:solidFill>
              <a:latin typeface="Amasis MT Pro Light" panose="02040304050005020304" pitchFamily="18" charset="-18"/>
            </a:endParaRPr>
          </a:p>
        </xdr:txBody>
      </xdr:sp>
    </xdr:grpSp>
    <xdr:clientData/>
  </xdr:twoCellAnchor>
  <xdr:twoCellAnchor>
    <xdr:from>
      <xdr:col>0</xdr:col>
      <xdr:colOff>103909</xdr:colOff>
      <xdr:row>49</xdr:row>
      <xdr:rowOff>147203</xdr:rowOff>
    </xdr:from>
    <xdr:to>
      <xdr:col>6</xdr:col>
      <xdr:colOff>41996</xdr:colOff>
      <xdr:row>62</xdr:row>
      <xdr:rowOff>32906</xdr:rowOff>
    </xdr:to>
    <xdr:grpSp>
      <xdr:nvGrpSpPr>
        <xdr:cNvPr id="32" name="Grupa 31">
          <a:extLst>
            <a:ext uri="{FF2B5EF4-FFF2-40B4-BE49-F238E27FC236}">
              <a16:creationId xmlns:a16="http://schemas.microsoft.com/office/drawing/2014/main" id="{C5893FD1-9193-4BD5-B47C-D8907DF9ED0A}"/>
            </a:ext>
          </a:extLst>
        </xdr:cNvPr>
        <xdr:cNvGrpSpPr/>
      </xdr:nvGrpSpPr>
      <xdr:grpSpPr>
        <a:xfrm>
          <a:off x="103909" y="8901545"/>
          <a:ext cx="3834678" cy="2249634"/>
          <a:chOff x="104776" y="1805419"/>
          <a:chExt cx="3834678" cy="2249633"/>
        </a:xfrm>
      </xdr:grpSpPr>
      <xdr:sp macro="" textlink="">
        <xdr:nvSpPr>
          <xdr:cNvPr id="33" name="Prostokąt 32">
            <a:extLst>
              <a:ext uri="{FF2B5EF4-FFF2-40B4-BE49-F238E27FC236}">
                <a16:creationId xmlns:a16="http://schemas.microsoft.com/office/drawing/2014/main" id="{EA84EE1C-C8FA-CC12-3960-5C02AC730198}"/>
              </a:ext>
            </a:extLst>
          </xdr:cNvPr>
          <xdr:cNvSpPr/>
        </xdr:nvSpPr>
        <xdr:spPr>
          <a:xfrm>
            <a:off x="104776" y="1805419"/>
            <a:ext cx="3834678" cy="2249633"/>
          </a:xfrm>
          <a:prstGeom prst="rect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4" name="pole tekstowe 33">
            <a:extLst>
              <a:ext uri="{FF2B5EF4-FFF2-40B4-BE49-F238E27FC236}">
                <a16:creationId xmlns:a16="http://schemas.microsoft.com/office/drawing/2014/main" id="{E00D014A-40BE-120F-349C-965F4302ED09}"/>
              </a:ext>
            </a:extLst>
          </xdr:cNvPr>
          <xdr:cNvSpPr txBox="1"/>
        </xdr:nvSpPr>
        <xdr:spPr>
          <a:xfrm>
            <a:off x="153399" y="2020598"/>
            <a:ext cx="3724843" cy="4264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2000" b="1" u="none">
                <a:solidFill>
                  <a:schemeClr val="tx1"/>
                </a:solidFill>
                <a:latin typeface="+mn-lt"/>
              </a:rPr>
              <a:t>Liczba paragonów</a:t>
            </a:r>
          </a:p>
        </xdr:txBody>
      </xdr:sp>
      <xdr:sp macro="" textlink="">
        <xdr:nvSpPr>
          <xdr:cNvPr id="35" name="pole tekstowe 34">
            <a:extLst>
              <a:ext uri="{FF2B5EF4-FFF2-40B4-BE49-F238E27FC236}">
                <a16:creationId xmlns:a16="http://schemas.microsoft.com/office/drawing/2014/main" id="{61B46DC9-6AE0-251E-9E69-98DA912BA684}"/>
              </a:ext>
            </a:extLst>
          </xdr:cNvPr>
          <xdr:cNvSpPr txBox="1"/>
        </xdr:nvSpPr>
        <xdr:spPr>
          <a:xfrm>
            <a:off x="472052" y="3375314"/>
            <a:ext cx="1170275" cy="425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1600" b="1" u="none">
                <a:solidFill>
                  <a:schemeClr val="tx1"/>
                </a:solidFill>
                <a:latin typeface="+mn-lt"/>
              </a:rPr>
              <a:t>Zmiana</a:t>
            </a:r>
            <a:r>
              <a:rPr lang="pl-PL" sz="1600" b="1" u="none" baseline="0">
                <a:solidFill>
                  <a:schemeClr val="tx1"/>
                </a:solidFill>
                <a:latin typeface="+mn-lt"/>
              </a:rPr>
              <a:t> r/r: </a:t>
            </a:r>
            <a:endParaRPr lang="pl-PL" sz="1600" b="1" u="none">
              <a:solidFill>
                <a:schemeClr val="tx1"/>
              </a:solidFill>
              <a:latin typeface="+mn-lt"/>
            </a:endParaRPr>
          </a:p>
        </xdr:txBody>
      </xdr:sp>
      <xdr:sp macro="" textlink="KPI!D3">
        <xdr:nvSpPr>
          <xdr:cNvPr id="36" name="pole tekstowe 35">
            <a:extLst>
              <a:ext uri="{FF2B5EF4-FFF2-40B4-BE49-F238E27FC236}">
                <a16:creationId xmlns:a16="http://schemas.microsoft.com/office/drawing/2014/main" id="{513BA420-2004-3E4B-C174-6C3F730C1735}"/>
              </a:ext>
            </a:extLst>
          </xdr:cNvPr>
          <xdr:cNvSpPr txBox="1"/>
        </xdr:nvSpPr>
        <xdr:spPr>
          <a:xfrm>
            <a:off x="153399" y="2589211"/>
            <a:ext cx="3715292" cy="569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361BF18-F550-4C58-8633-FF3D7ADA220A}" type="TxLink">
              <a:rPr lang="en-US" sz="3000" b="1" i="0" u="none" strike="noStrike">
                <a:solidFill>
                  <a:srgbClr val="000000"/>
                </a:solidFill>
                <a:latin typeface="Aptos Narrow"/>
              </a:rPr>
              <a:pPr algn="ctr"/>
              <a:t>18364</a:t>
            </a:fld>
            <a:endParaRPr lang="pl-PL" sz="3000" b="1" u="none">
              <a:solidFill>
                <a:schemeClr val="tx1"/>
              </a:solidFill>
              <a:latin typeface="Amasis MT Pro Light" panose="02040304050005020304" pitchFamily="18" charset="-18"/>
            </a:endParaRPr>
          </a:p>
        </xdr:txBody>
      </xdr:sp>
      <xdr:pic>
        <xdr:nvPicPr>
          <xdr:cNvPr id="38" name="Grafika 37" descr="Dokument kontur">
            <a:extLst>
              <a:ext uri="{FF2B5EF4-FFF2-40B4-BE49-F238E27FC236}">
                <a16:creationId xmlns:a16="http://schemas.microsoft.com/office/drawing/2014/main" id="{32EF4FF6-BC6D-D936-FFA1-0AF1FC7BD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082863" y="2584977"/>
            <a:ext cx="532392" cy="537059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409579</xdr:colOff>
      <xdr:row>28</xdr:row>
      <xdr:rowOff>0</xdr:rowOff>
    </xdr:from>
    <xdr:to>
      <xdr:col>5</xdr:col>
      <xdr:colOff>371478</xdr:colOff>
      <xdr:row>31</xdr:row>
      <xdr:rowOff>66674</xdr:rowOff>
    </xdr:to>
    <xdr:pic>
      <xdr:nvPicPr>
        <xdr:cNvPr id="44" name="Grafika 43" descr="Wykres słupkowy kontur">
          <a:extLst>
            <a:ext uri="{FF2B5EF4-FFF2-40B4-BE49-F238E27FC236}">
              <a16:creationId xmlns:a16="http://schemas.microsoft.com/office/drawing/2014/main" id="{E19F18FA-34FA-45F3-0013-AD897F892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9" y="4910138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4</xdr:col>
      <xdr:colOff>408708</xdr:colOff>
      <xdr:row>40</xdr:row>
      <xdr:rowOff>175781</xdr:rowOff>
    </xdr:from>
    <xdr:to>
      <xdr:col>5</xdr:col>
      <xdr:colOff>375370</xdr:colOff>
      <xdr:row>44</xdr:row>
      <xdr:rowOff>66243</xdr:rowOff>
    </xdr:to>
    <xdr:pic>
      <xdr:nvPicPr>
        <xdr:cNvPr id="45" name="Grafika 44" descr="Wykres słupkowy z trendem wzrostowym kontur">
          <a:extLst>
            <a:ext uri="{FF2B5EF4-FFF2-40B4-BE49-F238E27FC236}">
              <a16:creationId xmlns:a16="http://schemas.microsoft.com/office/drawing/2014/main" id="{7894704E-1C45-4318-AABC-6DB3F7119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99508" y="7257619"/>
          <a:ext cx="614362" cy="614362"/>
        </a:xfrm>
        <a:prstGeom prst="rect">
          <a:avLst/>
        </a:prstGeom>
      </xdr:spPr>
    </xdr:pic>
    <xdr:clientData/>
  </xdr:twoCellAnchor>
  <xdr:twoCellAnchor>
    <xdr:from>
      <xdr:col>6</xdr:col>
      <xdr:colOff>455840</xdr:colOff>
      <xdr:row>38</xdr:row>
      <xdr:rowOff>4479</xdr:rowOff>
    </xdr:from>
    <xdr:to>
      <xdr:col>18</xdr:col>
      <xdr:colOff>238125</xdr:colOff>
      <xdr:row>62</xdr:row>
      <xdr:rowOff>35714</xdr:rowOff>
    </xdr:to>
    <xdr:sp macro="" textlink="">
      <xdr:nvSpPr>
        <xdr:cNvPr id="10" name="Prostokąt 9">
          <a:extLst>
            <a:ext uri="{FF2B5EF4-FFF2-40B4-BE49-F238E27FC236}">
              <a16:creationId xmlns:a16="http://schemas.microsoft.com/office/drawing/2014/main" id="{F6228BAD-663E-D09F-3969-72F5BBDC0548}"/>
            </a:ext>
          </a:extLst>
        </xdr:cNvPr>
        <xdr:cNvSpPr/>
      </xdr:nvSpPr>
      <xdr:spPr>
        <a:xfrm>
          <a:off x="4313465" y="6636262"/>
          <a:ext cx="7497535" cy="4317485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2800" b="1"/>
            <a:t>TOP 10 produktów</a:t>
          </a:r>
        </a:p>
      </xdr:txBody>
    </xdr:sp>
    <xdr:clientData/>
  </xdr:twoCellAnchor>
  <xdr:twoCellAnchor>
    <xdr:from>
      <xdr:col>6</xdr:col>
      <xdr:colOff>440532</xdr:colOff>
      <xdr:row>10</xdr:row>
      <xdr:rowOff>154779</xdr:rowOff>
    </xdr:from>
    <xdr:to>
      <xdr:col>21</xdr:col>
      <xdr:colOff>631031</xdr:colOff>
      <xdr:row>37</xdr:row>
      <xdr:rowOff>-1</xdr:rowOff>
    </xdr:to>
    <xdr:graphicFrame macro="">
      <xdr:nvGraphicFramePr>
        <xdr:cNvPr id="6" name="wykres_trend">
          <a:extLst>
            <a:ext uri="{FF2B5EF4-FFF2-40B4-BE49-F238E27FC236}">
              <a16:creationId xmlns:a16="http://schemas.microsoft.com/office/drawing/2014/main" id="{4EE4B21F-69DD-43E5-A3A3-53A2E85CC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579564</xdr:colOff>
          <xdr:row>19</xdr:row>
          <xdr:rowOff>68085</xdr:rowOff>
        </xdr:from>
        <xdr:to>
          <xdr:col>5</xdr:col>
          <xdr:colOff>443120</xdr:colOff>
          <xdr:row>21</xdr:row>
          <xdr:rowOff>10887</xdr:rowOff>
        </xdr:to>
        <xdr:pic>
          <xdr:nvPicPr>
            <xdr:cNvPr id="30" name="Obraz 29">
              <a:extLst>
                <a:ext uri="{FF2B5EF4-FFF2-40B4-BE49-F238E27FC236}">
                  <a16:creationId xmlns:a16="http://schemas.microsoft.com/office/drawing/2014/main" id="{96FB24A1-5975-5F4E-C7CD-BF62AAC212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I!$B$3:$C$3" spid="_x0000_s136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225607" y="3372846"/>
              <a:ext cx="2447730" cy="307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542192</xdr:colOff>
          <xdr:row>32</xdr:row>
          <xdr:rowOff>69606</xdr:rowOff>
        </xdr:from>
        <xdr:to>
          <xdr:col>5</xdr:col>
          <xdr:colOff>501978</xdr:colOff>
          <xdr:row>34</xdr:row>
          <xdr:rowOff>28989</xdr:rowOff>
        </xdr:to>
        <xdr:pic>
          <xdr:nvPicPr>
            <xdr:cNvPr id="31" name="Obraz 30">
              <a:extLst>
                <a:ext uri="{FF2B5EF4-FFF2-40B4-BE49-F238E27FC236}">
                  <a16:creationId xmlns:a16="http://schemas.microsoft.com/office/drawing/2014/main" id="{737200DE-129E-8DD2-1E86-55994CF20F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I!$H$3:$I$3" spid="_x0000_s13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1190625" y="5660048"/>
              <a:ext cx="2553517" cy="31840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532445</xdr:colOff>
          <xdr:row>45</xdr:row>
          <xdr:rowOff>47106</xdr:rowOff>
        </xdr:from>
        <xdr:to>
          <xdr:col>3</xdr:col>
          <xdr:colOff>597143</xdr:colOff>
          <xdr:row>47</xdr:row>
          <xdr:rowOff>17001</xdr:rowOff>
        </xdr:to>
        <xdr:pic>
          <xdr:nvPicPr>
            <xdr:cNvPr id="37" name="Obraz 36">
              <a:extLst>
                <a:ext uri="{FF2B5EF4-FFF2-40B4-BE49-F238E27FC236}">
                  <a16:creationId xmlns:a16="http://schemas.microsoft.com/office/drawing/2014/main" id="{DA307222-6F65-EBA1-7859-B2AC89EB313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I!$K$3" spid="_x0000_s136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1180878" y="7971174"/>
              <a:ext cx="1361563" cy="32891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546652</xdr:colOff>
          <xdr:row>58</xdr:row>
          <xdr:rowOff>77759</xdr:rowOff>
        </xdr:from>
        <xdr:to>
          <xdr:col>5</xdr:col>
          <xdr:colOff>466725</xdr:colOff>
          <xdr:row>60</xdr:row>
          <xdr:rowOff>24846</xdr:rowOff>
        </xdr:to>
        <xdr:pic>
          <xdr:nvPicPr>
            <xdr:cNvPr id="41" name="Obraz 40">
              <a:extLst>
                <a:ext uri="{FF2B5EF4-FFF2-40B4-BE49-F238E27FC236}">
                  <a16:creationId xmlns:a16="http://schemas.microsoft.com/office/drawing/2014/main" id="{F3737B90-1E80-2956-2B0B-B4D04D0F89F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I!$E$3:$F$3" spid="_x0000_s1369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194352" y="10417147"/>
              <a:ext cx="2510873" cy="3090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602116</xdr:colOff>
          <xdr:row>41</xdr:row>
          <xdr:rowOff>40820</xdr:rowOff>
        </xdr:from>
        <xdr:to>
          <xdr:col>18</xdr:col>
          <xdr:colOff>122464</xdr:colOff>
          <xdr:row>60</xdr:row>
          <xdr:rowOff>95247</xdr:rowOff>
        </xdr:to>
        <xdr:pic>
          <xdr:nvPicPr>
            <xdr:cNvPr id="4" name="Obraz 3">
              <a:extLst>
                <a:ext uri="{FF2B5EF4-FFF2-40B4-BE49-F238E27FC236}">
                  <a16:creationId xmlns:a16="http://schemas.microsoft.com/office/drawing/2014/main" id="{3AF82C82-02BB-C5DE-CA71-EAE56356826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wykresy!$A$1:$D$12" spid="_x0000_s1370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4459741" y="7208383"/>
              <a:ext cx="7235598" cy="344770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22</xdr:col>
      <xdr:colOff>309562</xdr:colOff>
      <xdr:row>11</xdr:row>
      <xdr:rowOff>0</xdr:rowOff>
    </xdr:from>
    <xdr:to>
      <xdr:col>32</xdr:col>
      <xdr:colOff>333375</xdr:colOff>
      <xdr:row>37</xdr:row>
      <xdr:rowOff>11906</xdr:rowOff>
    </xdr:to>
    <xdr:graphicFrame macro="">
      <xdr:nvGraphicFramePr>
        <xdr:cNvPr id="5" name="wykres_kategorie">
          <a:extLst>
            <a:ext uri="{FF2B5EF4-FFF2-40B4-BE49-F238E27FC236}">
              <a16:creationId xmlns:a16="http://schemas.microsoft.com/office/drawing/2014/main" id="{36C38A5B-AE9E-4AD9-A7F8-6A96AA321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442233</xdr:colOff>
      <xdr:row>37</xdr:row>
      <xdr:rowOff>166687</xdr:rowOff>
    </xdr:from>
    <xdr:to>
      <xdr:col>25</xdr:col>
      <xdr:colOff>59531</xdr:colOff>
      <xdr:row>62</xdr:row>
      <xdr:rowOff>35717</xdr:rowOff>
    </xdr:to>
    <xdr:graphicFrame macro="">
      <xdr:nvGraphicFramePr>
        <xdr:cNvPr id="11" name="wykres_klienci">
          <a:extLst>
            <a:ext uri="{FF2B5EF4-FFF2-40B4-BE49-F238E27FC236}">
              <a16:creationId xmlns:a16="http://schemas.microsoft.com/office/drawing/2014/main" id="{D782DA7C-40F7-43E8-A428-72BF5F3EC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25</xdr:col>
      <xdr:colOff>324560</xdr:colOff>
      <xdr:row>37</xdr:row>
      <xdr:rowOff>178593</xdr:rowOff>
    </xdr:from>
    <xdr:to>
      <xdr:col>32</xdr:col>
      <xdr:colOff>345281</xdr:colOff>
      <xdr:row>61</xdr:row>
      <xdr:rowOff>178593</xdr:rowOff>
    </xdr:to>
    <xdr:graphicFrame macro="">
      <xdr:nvGraphicFramePr>
        <xdr:cNvPr id="12" name="wykres_ceny">
          <a:extLst>
            <a:ext uri="{FF2B5EF4-FFF2-40B4-BE49-F238E27FC236}">
              <a16:creationId xmlns:a16="http://schemas.microsoft.com/office/drawing/2014/main" id="{CBB7550D-F61A-E478-A63D-0C75BA0A2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23</xdr:col>
      <xdr:colOff>40479</xdr:colOff>
      <xdr:row>0</xdr:row>
      <xdr:rowOff>121444</xdr:rowOff>
    </xdr:from>
    <xdr:to>
      <xdr:col>28</xdr:col>
      <xdr:colOff>159542</xdr:colOff>
      <xdr:row>8</xdr:row>
      <xdr:rowOff>64294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0" name="FullDate">
              <a:extLst>
                <a:ext uri="{FF2B5EF4-FFF2-40B4-BE49-F238E27FC236}">
                  <a16:creationId xmlns:a16="http://schemas.microsoft.com/office/drawing/2014/main" id="{802BA0D8-5AA5-162F-E42B-F9BB0B392D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ull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77412" y="121444"/>
              <a:ext cx="3366221" cy="1397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483394</xdr:colOff>
      <xdr:row>0</xdr:row>
      <xdr:rowOff>95250</xdr:rowOff>
    </xdr:from>
    <xdr:to>
      <xdr:col>18</xdr:col>
      <xdr:colOff>166687</xdr:colOff>
      <xdr:row>8</xdr:row>
      <xdr:rowOff>119063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3" name="Category">
              <a:extLst>
                <a:ext uri="{FF2B5EF4-FFF2-40B4-BE49-F238E27FC236}">
                  <a16:creationId xmlns:a16="http://schemas.microsoft.com/office/drawing/2014/main" id="{99619AE8-5FEA-73B5-B2AA-B76FB53A6B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76576" y="95250"/>
              <a:ext cx="3579884" cy="1478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435768</xdr:colOff>
      <xdr:row>0</xdr:row>
      <xdr:rowOff>107157</xdr:rowOff>
    </xdr:from>
    <xdr:to>
      <xdr:col>22</xdr:col>
      <xdr:colOff>357187</xdr:colOff>
      <xdr:row>8</xdr:row>
      <xdr:rowOff>107156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PriceSegment">
              <a:extLst>
                <a:ext uri="{FF2B5EF4-FFF2-40B4-BE49-F238E27FC236}">
                  <a16:creationId xmlns:a16="http://schemas.microsoft.com/office/drawing/2014/main" id="{997AF235-34B8-9317-2470-D53F788488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ce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25541" y="107157"/>
              <a:ext cx="2519146" cy="14547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9</xdr:col>
      <xdr:colOff>348683</xdr:colOff>
      <xdr:row>2</xdr:row>
      <xdr:rowOff>132669</xdr:rowOff>
    </xdr:from>
    <xdr:to>
      <xdr:col>12</xdr:col>
      <xdr:colOff>289152</xdr:colOff>
      <xdr:row>6</xdr:row>
      <xdr:rowOff>44222</xdr:rowOff>
    </xdr:to>
    <xdr:sp macro="[0]!Reset_filtrów" textlink="">
      <xdr:nvSpPr>
        <xdr:cNvPr id="48" name="Prostokąt resetuj filtry">
          <a:extLst>
            <a:ext uri="{FF2B5EF4-FFF2-40B4-BE49-F238E27FC236}">
              <a16:creationId xmlns:a16="http://schemas.microsoft.com/office/drawing/2014/main" id="{CB54631A-C82C-AAE4-209C-08654378D058}"/>
            </a:ext>
          </a:extLst>
        </xdr:cNvPr>
        <xdr:cNvSpPr/>
      </xdr:nvSpPr>
      <xdr:spPr>
        <a:xfrm>
          <a:off x="6135121" y="489857"/>
          <a:ext cx="1869281" cy="625928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400" b="1"/>
            <a:t>Resetuj</a:t>
          </a:r>
          <a:r>
            <a:rPr lang="pl-PL" sz="2400" b="1" baseline="0"/>
            <a:t> filtry</a:t>
          </a:r>
          <a:endParaRPr lang="pl-PL" sz="2400" b="1"/>
        </a:p>
      </xdr:txBody>
    </xdr:sp>
    <xdr:clientData/>
  </xdr:twoCellAnchor>
  <xdr:twoCellAnchor>
    <xdr:from>
      <xdr:col>28</xdr:col>
      <xdr:colOff>476251</xdr:colOff>
      <xdr:row>1</xdr:row>
      <xdr:rowOff>47624</xdr:rowOff>
    </xdr:from>
    <xdr:to>
      <xdr:col>32</xdr:col>
      <xdr:colOff>309563</xdr:colOff>
      <xdr:row>4</xdr:row>
      <xdr:rowOff>23812</xdr:rowOff>
    </xdr:to>
    <xdr:sp macro="[0]!Aktualny_Rok" textlink="">
      <xdr:nvSpPr>
        <xdr:cNvPr id="49" name="Prostokąt aktualny rok">
          <a:extLst>
            <a:ext uri="{FF2B5EF4-FFF2-40B4-BE49-F238E27FC236}">
              <a16:creationId xmlns:a16="http://schemas.microsoft.com/office/drawing/2014/main" id="{83BAD810-1967-40DB-96AC-0200B8A85224}"/>
            </a:ext>
          </a:extLst>
        </xdr:cNvPr>
        <xdr:cNvSpPr/>
      </xdr:nvSpPr>
      <xdr:spPr>
        <a:xfrm>
          <a:off x="18478501" y="226219"/>
          <a:ext cx="2405062" cy="511968"/>
        </a:xfrm>
        <a:prstGeom prst="rect">
          <a:avLst/>
        </a:prstGeom>
        <a:solidFill>
          <a:srgbClr val="FFFFFF"/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400" b="1"/>
            <a:t>Aktualny rok</a:t>
          </a:r>
        </a:p>
      </xdr:txBody>
    </xdr:sp>
    <xdr:clientData/>
  </xdr:twoCellAnchor>
  <xdr:twoCellAnchor>
    <xdr:from>
      <xdr:col>28</xdr:col>
      <xdr:colOff>476250</xdr:colOff>
      <xdr:row>5</xdr:row>
      <xdr:rowOff>0</xdr:rowOff>
    </xdr:from>
    <xdr:to>
      <xdr:col>32</xdr:col>
      <xdr:colOff>309563</xdr:colOff>
      <xdr:row>8</xdr:row>
      <xdr:rowOff>0</xdr:rowOff>
    </xdr:to>
    <xdr:sp macro="[0]!Aktualny_Miesiac" textlink="">
      <xdr:nvSpPr>
        <xdr:cNvPr id="53" name="Prostokąt aktualny miesiąc">
          <a:extLst>
            <a:ext uri="{FF2B5EF4-FFF2-40B4-BE49-F238E27FC236}">
              <a16:creationId xmlns:a16="http://schemas.microsoft.com/office/drawing/2014/main" id="{A1ACBD59-FB22-4F18-BDB0-5C715310034E}"/>
            </a:ext>
          </a:extLst>
        </xdr:cNvPr>
        <xdr:cNvSpPr/>
      </xdr:nvSpPr>
      <xdr:spPr>
        <a:xfrm>
          <a:off x="18478500" y="892970"/>
          <a:ext cx="2405063" cy="535780"/>
        </a:xfrm>
        <a:prstGeom prst="rect">
          <a:avLst/>
        </a:prstGeom>
        <a:solidFill>
          <a:srgbClr val="FFFFFF"/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400" b="1"/>
            <a:t>Aktualny miesiąc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4</xdr:col>
      <xdr:colOff>23812</xdr:colOff>
      <xdr:row>30</xdr:row>
      <xdr:rowOff>28575</xdr:rowOff>
    </xdr:to>
    <xdr:graphicFrame macro="">
      <xdr:nvGraphicFramePr>
        <xdr:cNvPr id="2" name="wykres_trend">
          <a:extLst>
            <a:ext uri="{FF2B5EF4-FFF2-40B4-BE49-F238E27FC236}">
              <a16:creationId xmlns:a16="http://schemas.microsoft.com/office/drawing/2014/main" id="{15AD1162-C92F-433F-9593-15921B73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297655</xdr:colOff>
      <xdr:row>0</xdr:row>
      <xdr:rowOff>157162</xdr:rowOff>
    </xdr:from>
    <xdr:to>
      <xdr:col>11</xdr:col>
      <xdr:colOff>335755</xdr:colOff>
      <xdr:row>16</xdr:row>
      <xdr:rowOff>4762</xdr:rowOff>
    </xdr:to>
    <xdr:graphicFrame macro="">
      <xdr:nvGraphicFramePr>
        <xdr:cNvPr id="3" name="wykres_kategorie">
          <a:extLst>
            <a:ext uri="{FF2B5EF4-FFF2-40B4-BE49-F238E27FC236}">
              <a16:creationId xmlns:a16="http://schemas.microsoft.com/office/drawing/2014/main" id="{88339C62-DE3E-0679-D190-EF8FB2AA9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392905</xdr:colOff>
      <xdr:row>16</xdr:row>
      <xdr:rowOff>176212</xdr:rowOff>
    </xdr:from>
    <xdr:to>
      <xdr:col>11</xdr:col>
      <xdr:colOff>431005</xdr:colOff>
      <xdr:row>32</xdr:row>
      <xdr:rowOff>23812</xdr:rowOff>
    </xdr:to>
    <xdr:graphicFrame macro="">
      <xdr:nvGraphicFramePr>
        <xdr:cNvPr id="5" name="wykres_klienci">
          <a:extLst>
            <a:ext uri="{FF2B5EF4-FFF2-40B4-BE49-F238E27FC236}">
              <a16:creationId xmlns:a16="http://schemas.microsoft.com/office/drawing/2014/main" id="{7A7D4B95-C1FD-8912-83A4-2D03A5C1F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2</xdr:col>
      <xdr:colOff>347601</xdr:colOff>
      <xdr:row>57</xdr:row>
      <xdr:rowOff>103908</xdr:rowOff>
    </xdr:to>
    <xdr:graphicFrame macro="">
      <xdr:nvGraphicFramePr>
        <xdr:cNvPr id="6" name="wykres_ceny">
          <a:extLst>
            <a:ext uri="{FF2B5EF4-FFF2-40B4-BE49-F238E27FC236}">
              <a16:creationId xmlns:a16="http://schemas.microsoft.com/office/drawing/2014/main" id="{77D4BE0C-7DEE-4325-AC13-AF712FCEC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2708333" backgroundQuery="1" createdVersion="8" refreshedVersion="8" minRefreshableVersion="3" recordCount="0" supportSubquery="1" supportAdvancedDrill="1" xr:uid="{5F16ECA5-4ED1-4988-8E70-54638E408006}">
  <cacheSource type="external" connectionId="1"/>
  <cacheFields count="13">
    <cacheField name="[Measures].[Przychód Netto]" caption="Przychód Netto" numFmtId="0" hierarchy="48" level="32767"/>
    <cacheField name="[Measures].[Zmiana Przychodu r/r]" caption="Zmiana Przychodu r/r" numFmtId="0" hierarchy="55" level="32767"/>
    <cacheField name="[Measures].[Zmiana Przychodu r/r %]" caption="Zmiana Przychodu r/r %" numFmtId="0" hierarchy="54" level="32767"/>
    <cacheField name="[Measures].[Liczba Paragonów]" caption="Liczba Paragonów" numFmtId="0" hierarchy="52" level="32767"/>
    <cacheField name="[Measures].[Zmiana Paragonów r/r]" caption="Zmiana Paragonów r/r" numFmtId="0" hierarchy="63" level="32767"/>
    <cacheField name="[Measures].[Zmiana Paragonów r/r %]" caption="Zmiana Paragonów r/r %" numFmtId="0" hierarchy="62" level="32767"/>
    <cacheField name="[Measures].[Marża]" caption="Marża" numFmtId="0" hierarchy="50" level="32767"/>
    <cacheField name="[Measures].[Zmiana Marży r/r]" caption="Zmiana Marży r/r" numFmtId="0" hierarchy="58" level="32767"/>
    <cacheField name="[Measures].[Zmiana Marży r/r %]" caption="Zmiana Marży r/r %" numFmtId="0" hierarchy="57" level="32767"/>
    <cacheField name="[Measures].[Marża %]" caption="Marża %" numFmtId="0" hierarchy="51" level="32767"/>
    <cacheField name="[Measures].[Zmiana Marży % r/r]" caption="Zmiana Marży % r/r" numFmtId="0" hierarchy="60" level="32767"/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11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12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0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 oneField="1">
      <fieldsUsage count="1">
        <fieldUsage x="6"/>
      </fieldsUsage>
    </cacheHierarchy>
    <cacheHierarchy uniqueName="[Measures].[Marża %]" caption="Marża %" measure="1" displayFolder="" measureGroup="fact_sales" count="0" oneField="1">
      <fieldsUsage count="1">
        <fieldUsage x="9"/>
      </fieldsUsage>
    </cacheHierarchy>
    <cacheHierarchy uniqueName="[Measures].[Liczba Paragonów]" caption="Liczba Paragonów" measure="1" displayFolder="" measureGroup="fact_sales" count="0" oneField="1">
      <fieldsUsage count="1">
        <fieldUsage x="3"/>
      </fieldsUsage>
    </cacheHierarchy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 oneField="1">
      <fieldsUsage count="1">
        <fieldUsage x="2"/>
      </fieldsUsage>
    </cacheHierarchy>
    <cacheHierarchy uniqueName="[Measures].[Zmiana Przychodu r/r]" caption="Zmiana Przychodu r/r" measure="1" displayFolder="" measureGroup="fact_sales" count="0" oneField="1">
      <fieldsUsage count="1">
        <fieldUsage x="1"/>
      </fieldsUsage>
    </cacheHierarchy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 oneField="1">
      <fieldsUsage count="1">
        <fieldUsage x="8"/>
      </fieldsUsage>
    </cacheHierarchy>
    <cacheHierarchy uniqueName="[Measures].[Zmiana Marży r/r]" caption="Zmiana Marży r/r" measure="1" displayFolder="" measureGroup="fact_sales" count="0" oneField="1">
      <fieldsUsage count="1">
        <fieldUsage x="7"/>
      </fieldsUsage>
    </cacheHierarchy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 oneField="1">
      <fieldsUsage count="1">
        <fieldUsage x="10"/>
      </fieldsUsage>
    </cacheHierarchy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 oneField="1">
      <fieldsUsage count="1">
        <fieldUsage x="5"/>
      </fieldsUsage>
    </cacheHierarchy>
    <cacheHierarchy uniqueName="[Measures].[Zmiana Paragonów r/r]" caption="Zmiana Paragonów r/r" measure="1" displayFolder="" measureGroup="fact_sales" count="0" oneField="1">
      <fieldsUsage count="1">
        <fieldUsage x="4"/>
      </fieldsUsage>
    </cacheHierarchy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4560188" backgroundQuery="1" createdVersion="8" refreshedVersion="8" minRefreshableVersion="3" recordCount="0" supportSubquery="1" supportAdvancedDrill="1" xr:uid="{B179FDB7-34C1-4707-9E13-2775924BF8AA}">
  <cacheSource type="external" connectionId="1"/>
  <cacheFields count="6">
    <cacheField name="[dim_product].[ProductName].[ProductName]" caption="ProductName" numFmtId="0" hierarchy="20" level="1">
      <sharedItems count="37">
        <s v="Aura Beauty Oczy Rozświetlający 30ml"/>
        <s v="Aura Beauty Oczy Wodoodporny 8ml"/>
        <s v="Aura Care Krem na noc Nawilżający 30ml"/>
        <s v="Aura Care Krem na noc Przeciwzmarszczkowy 150ml"/>
        <s v="Aura Care Żele do mycia Z witaminą C 50ml"/>
        <s v="NoirElegance EDT Fresh 30ml"/>
        <s v="PureBotanica Krem na noc Przeciwzmarszczkowy 150ml"/>
        <s v="PureBotanica Żele do mycia Nawilżający 30ml"/>
        <s v="ScentMaison EDT Pour Femme 50ml"/>
        <s v="VelvetLine Oczy Long-lasting 8ml"/>
        <s v="Aura Beauty Usta Long-lasting 15g" u="1"/>
        <s v="Aura Beauty Usta Matujący 15g" u="1"/>
        <s v="Aura Beauty Usta Matujący 8ml" u="1"/>
        <s v="Aura Care Maski Przeciwłupieżowy 400ml" u="1"/>
        <s v="Aura Signatures EDP Intense 30ml" u="1"/>
        <s v="Aura Beauty Twarz Long-lasting 15g" u="1"/>
        <s v="Aura Care Krem na noc Przeciwzmarszczkowy 30ml" u="1"/>
        <s v="Aura Care Sera Z witaminą C 50ml" u="1"/>
        <s v="ScentMaison EDP Pour Femme 50ml" u="1"/>
        <s v="Aura Beauty Twarz Matujący 8ml" u="1"/>
        <s v="Aura Care Krem na noc Nawilżający 150ml" u="1"/>
        <s v="GlamTouch Twarz Matujący 30ml" u="1"/>
        <s v="ColorAura Oczy Rozświetlający 8ml" u="1"/>
        <s v="NoirElegance EDP Fresh 100ml" u="1"/>
        <s v="ScentMaison EDT Fresh 100ml" u="1"/>
        <s v="Aura Signatures EDP Fresh 50ml" u="1"/>
        <s v="Aura Signatures EDT Fresh 50ml" u="1"/>
        <s v="Aura Signatures Mgiełki Intense 100ml" u="1"/>
        <s v="Aura Beauty Usta Rozświetlający 15g" u="1"/>
        <s v="Veluria Żele do mycia Nawilżający 30ml" u="1"/>
        <s v="Aura Beauty Usta Long-lasting 8ml" u="1"/>
        <s v="Aura Care Krem na dzień Matujący 150ml" u="1"/>
        <s v="Aura Care Maski Nawilżająca 250ml" u="1"/>
        <s v="Aura Care Sera Przeciwzmarszczkowy 50ml" u="1"/>
        <s v="Aura Care Żele do mycia Z witaminą C 150ml" u="1"/>
        <s v="Essentia EDT Fresh 30ml" u="1"/>
        <s v="GlamTouch Oczy Rozświetlający 15g" u="1"/>
      </sharedItems>
    </cacheField>
    <cacheField name="[Measures].[Przychód Netto]" caption="Przychód Netto" numFmtId="0" hierarchy="48" level="32767"/>
    <cacheField name="[Measures].[Zmiana Przychodu r/r %]" caption="Zmiana Przychodu r/r %" numFmtId="0" hierarchy="54" level="32767"/>
    <cacheField name="[Measures].[Zmiana Przychodu r/r]" caption="Zmiana Przychodu r/r" numFmtId="0" hierarchy="55" level="32767"/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4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2" memberValueDatatype="130" unbalanced="0">
      <fieldsUsage count="2">
        <fieldUsage x="-1"/>
        <fieldUsage x="0"/>
      </fieldsUsage>
    </cacheHierarchy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5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 oneField="1">
      <fieldsUsage count="1">
        <fieldUsage x="2"/>
      </fieldsUsage>
    </cacheHierarchy>
    <cacheHierarchy uniqueName="[Measures].[Zmiana Przychodu r/r]" caption="Zmiana Przychodu r/r" measure="1" displayFolder="" measureGroup="fact_sales" count="0" oneField="1">
      <fieldsUsage count="1">
        <fieldUsage x="3"/>
      </fieldsUsage>
    </cacheHierarchy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688193518516" backgroundQuery="1" createdVersion="3" refreshedVersion="8" minRefreshableVersion="3" recordCount="0" supportSubquery="1" supportAdvancedDrill="1" xr:uid="{FDF96B13-3ADB-4CAF-AE9F-6CD959B0EDC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0" memberValueDatatype="20" unbalanced="0"/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/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/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676998173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074074" backgroundQuery="1" createdVersion="8" refreshedVersion="8" minRefreshableVersion="3" recordCount="0" supportSubquery="1" supportAdvancedDrill="1" xr:uid="{8CB5F374-C110-4F70-974B-4789123AC14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Przychód Netto]" caption="Przychód Netto" numFmtId="0" hierarchy="48" level="32767"/>
    <cacheField name="[dim_product].[PriceSegment].[PriceSegment]" caption="PriceSegment" numFmtId="0" hierarchy="31" level="1">
      <sharedItems count="3">
        <s v="Economy"/>
        <s v="Mid-Market"/>
        <s v="Premium"/>
      </sharedItems>
    </cacheField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3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>
      <fieldsUsage count="2">
        <fieldUsage x="-1"/>
        <fieldUsage x="1"/>
      </fieldsUsage>
    </cacheHierarchy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0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15818477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1203702" backgroundQuery="1" createdVersion="8" refreshedVersion="8" minRefreshableVersion="3" recordCount="0" supportSubquery="1" supportAdvancedDrill="1" xr:uid="{C8F47B88-C5F5-4CFB-B171-777479BB9A8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im_customer].[Gender].[Gender]" caption="Gender" numFmtId="0" hierarchy="1" level="1">
      <sharedItems containsBlank="1" count="3">
        <s v="Kobieta"/>
        <s v="Mężczyzna"/>
        <m/>
      </sharedItems>
    </cacheField>
    <cacheField name="[Measures].[Przychód Netto]" caption="Przychód Netto" numFmtId="0" hierarchy="48" level="32767"/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2" memberValueDatatype="130" unbalanced="0">
      <fieldsUsage count="2">
        <fieldUsage x="-1"/>
        <fieldUsage x="0"/>
      </fieldsUsage>
    </cacheHierarchy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3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207833608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2013887" backgroundQuery="1" createdVersion="8" refreshedVersion="8" minRefreshableVersion="3" recordCount="0" supportSubquery="1" supportAdvancedDrill="1" xr:uid="{4741FC07-3EC8-4D2F-A786-C5881610387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dim_date].[MonthName].[MonthName]" caption="MonthName" numFmtId="0" hierarchy="11" level="1">
      <sharedItems count="6">
        <s v="January"/>
        <s v="February"/>
        <s v="March"/>
        <s v="April"/>
        <s v="May"/>
        <s v="June"/>
      </sharedItems>
    </cacheField>
    <cacheField name="[Measures].[Przychód Netto]" caption="Przychód Netto" numFmtId="0" hierarchy="48" level="32767"/>
    <cacheField name="[Measures].[Marża %]" caption="Marża %" numFmtId="0" hierarchy="51" level="32767"/>
    <cacheField name="[dim_date].[Year].[Year]" caption="Year" numFmtId="0" hierarchy="8" level="1">
      <sharedItems containsSemiMixedTypes="0" containsString="0" containsNumber="1" containsInteger="1" minValue="2024" maxValue="2026" count="2">
        <n v="2026"/>
        <n v="2024" u="1"/>
      </sharedItems>
      <extLst>
        <ext xmlns:x15="http://schemas.microsoft.com/office/spreadsheetml/2010/11/main" uri="{4F2E5C28-24EA-4eb8-9CBF-B6C8F9C3D259}">
          <x15:cachedUniqueNames>
            <x15:cachedUniqueName index="0" name="[dim_date].[Year].&amp;[2026]"/>
            <x15:cachedUniqueName index="1" name="[dim_date].[Year].&amp;[2024]"/>
          </x15:cachedUniqueNames>
        </ext>
      </extLst>
    </cacheField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4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2" memberValueDatatype="20" unbalanced="0">
      <fieldsUsage count="2">
        <fieldUsage x="-1"/>
        <fieldUsage x="3"/>
      </fieldsUsage>
    </cacheHierarchy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2" memberValueDatatype="130" unbalanced="0">
      <fieldsUsage count="2">
        <fieldUsage x="-1"/>
        <fieldUsage x="0"/>
      </fieldsUsage>
    </cacheHierarchy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5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 oneField="1">
      <fieldsUsage count="1">
        <fieldUsage x="2"/>
      </fieldsUsage>
    </cacheHierarchy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5249686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6412036" backgroundQuery="1" createdVersion="8" refreshedVersion="8" minRefreshableVersion="3" recordCount="0" supportSubquery="1" supportAdvancedDrill="1" xr:uid="{B184D3EB-B7F6-41E8-8A5C-E9D3D49C446D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Przychód Netto]" caption="Przychód Netto" numFmtId="0" hierarchy="48" level="32767"/>
    <cacheField name="[dim_product].[PriceSegment].[PriceSegment]" caption="PriceSegment" numFmtId="0" hierarchy="31" level="1">
      <sharedItems count="3">
        <s v="Economy"/>
        <s v="Mid-Market"/>
        <s v="Premium"/>
      </sharedItems>
    </cacheField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3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>
      <fieldsUsage count="2">
        <fieldUsage x="-1"/>
        <fieldUsage x="1"/>
      </fieldsUsage>
    </cacheHierarchy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0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69606268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7569444" backgroundQuery="1" createdVersion="8" refreshedVersion="8" minRefreshableVersion="3" recordCount="0" supportSubquery="1" supportAdvancedDrill="1" xr:uid="{F4ECE58F-D26A-450B-8A74-6E84CC0FF4D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im_customer].[Gender].[Gender]" caption="Gender" numFmtId="0" hierarchy="1" level="1">
      <sharedItems containsBlank="1" count="3">
        <s v="Kobieta"/>
        <s v="Mężczyzna"/>
        <m/>
      </sharedItems>
    </cacheField>
    <cacheField name="[Measures].[Przychód Netto]" caption="Przychód Netto" numFmtId="0" hierarchy="48" level="32767"/>
    <cacheField name="[dim_date].[DateKey].[DateKey]" caption="DateKey" numFmtId="0" hierarchy="6" level="1">
      <sharedItems containsSemiMixedTypes="0" containsNonDate="0" containsString="0"/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2" memberValueDatatype="130" unbalanced="0">
      <fieldsUsage count="2">
        <fieldUsage x="-1"/>
        <fieldUsage x="0"/>
      </fieldsUsage>
    </cacheHierarchy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3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77870554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8495368" backgroundQuery="1" createdVersion="8" refreshedVersion="8" minRefreshableVersion="3" recordCount="0" supportSubquery="1" supportAdvancedDrill="1" xr:uid="{CE09A070-248E-4417-BB3D-1208E50A874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im_date].[MonthName].[MonthName]" caption="MonthName" numFmtId="0" hierarchy="11" level="1">
      <sharedItems count="6">
        <s v="January"/>
        <s v="February"/>
        <s v="March"/>
        <s v="April"/>
        <s v="May"/>
        <s v="June"/>
      </sharedItems>
    </cacheField>
    <cacheField name="[Measures].[Przychód Netto]" caption="Przychód Netto" numFmtId="0" hierarchy="48" level="32767"/>
    <cacheField name="[Measures].[Marża %]" caption="Marża %" numFmtId="0" hierarchy="51" level="32767"/>
    <cacheField name="[dim_date].[Year].[Year]" caption="Year" numFmtId="0" hierarchy="8" level="1">
      <sharedItems containsSemiMixedTypes="0" containsString="0" containsNumber="1" containsInteger="1" minValue="2026" maxValue="2026" count="1">
        <n v="2026"/>
      </sharedItems>
      <extLst>
        <ext xmlns:x15="http://schemas.microsoft.com/office/spreadsheetml/2010/11/main" uri="{4F2E5C28-24EA-4eb8-9CBF-B6C8F9C3D259}">
          <x15:cachedUniqueNames>
            <x15:cachedUniqueName index="0" name="[dim_date].[Year].&amp;[2026]"/>
          </x15:cachedUniqueNames>
        </ext>
      </extLst>
    </cacheField>
    <cacheField name="[dim_product].[Category].[Category]" caption="Category" numFmtId="0" hierarchy="22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0" memberValueDatatype="20" unbalanced="0"/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2" memberValueDatatype="20" unbalanced="0">
      <fieldsUsage count="2">
        <fieldUsage x="-1"/>
        <fieldUsage x="3"/>
      </fieldsUsage>
    </cacheHierarchy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2" memberValueDatatype="130" unbalanced="0">
      <fieldsUsage count="2">
        <fieldUsage x="-1"/>
        <fieldUsage x="0"/>
      </fieldsUsage>
    </cacheHierarchy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4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 oneField="1">
      <fieldsUsage count="1">
        <fieldUsage x="2"/>
      </fieldsUsage>
    </cacheHierarchy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195244341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39930554" backgroundQuery="1" createdVersion="8" refreshedVersion="8" minRefreshableVersion="3" recordCount="0" supportSubquery="1" supportAdvancedDrill="1" xr:uid="{CC9B54A4-4976-4179-A829-9C0E7802E29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_product].[Category].[Category]" caption="Category" numFmtId="0" hierarchy="22" level="1">
      <sharedItems count="7">
        <s v="Dziecko"/>
        <s v="Higiena intymna"/>
        <s v="Makijaż"/>
        <s v="Perfumy"/>
        <s v="Pielęgnacja twarzy"/>
        <s v="Suplementy i Zdrowie"/>
        <s v="Włosy"/>
      </sharedItems>
    </cacheField>
    <cacheField name="[Measures].[Przychód Netto]" caption="Przychód Netto" numFmtId="0" hierarchy="48" level="32767"/>
    <cacheField name="[dim_date].[DateKey].[DateKey]" caption="DateKey" numFmtId="0" hierarchy="6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0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123923415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702347106482" backgroundQuery="1" createdVersion="8" refreshedVersion="8" minRefreshableVersion="3" recordCount="0" supportSubquery="1" supportAdvancedDrill="1" xr:uid="{27D08863-8E4D-4800-AB5B-EA6BC9B0A8B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_product].[Category].[Category]" caption="Category" numFmtId="0" hierarchy="22" level="1">
      <sharedItems count="7">
        <s v="Dziecko"/>
        <s v="Higiena intymna"/>
        <s v="Makijaż"/>
        <s v="Perfumy"/>
        <s v="Pielęgnacja twarzy"/>
        <s v="Suplementy i Zdrowie"/>
        <s v="Włosy"/>
      </sharedItems>
    </cacheField>
    <cacheField name="[Measures].[Przychód Netto]" caption="Przychód Netto" numFmtId="0" hierarchy="48" level="32767"/>
    <cacheField name="[dim_date].[DateKey].[DateKey]" caption="DateKey" numFmtId="0" hierarchy="6" level="1">
      <sharedItems containsSemiMixedTypes="0" containsNonDate="0" containsString="0"/>
    </cacheField>
  </cacheFields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2" memberValueDatatype="20" unbalanced="0">
      <fieldsUsage count="2">
        <fieldUsage x="-1"/>
        <fieldUsage x="2"/>
      </fieldsUsage>
    </cacheHierarchy>
    <cacheHierarchy uniqueName="[dim_date].[FullDate]" caption="FullDate" attribute="1" time="1" keyAttribute="1" defaultMemberUniqueName="[dim_date].[FullDate].[All]" allUniqueName="[dim_date].[FullDate].[All]" dimensionUniqueName="[dim_date]" displayFolder="" count="0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2" memberValueDatatype="130" unbalanced="0">
      <fieldsUsage count="2">
        <fieldUsage x="-1"/>
        <fieldUsage x="0"/>
      </fieldsUsage>
    </cacheHierarchy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2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 oneField="1">
      <fieldsUsage count="1">
        <fieldUsage x="1"/>
      </fieldsUsage>
    </cacheHierarchy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dimensions count="5">
    <dimension name="dim_customer" uniqueName="[dim_customer]" caption="dim_customer"/>
    <dimension name="dim_date" uniqueName="[dim_date]" caption="dim_date"/>
    <dimension name="dim_product" uniqueName="[dim_product]" caption="dim_product"/>
    <dimension name="fact_sales" uniqueName="[fact_sales]" caption="fact_sales"/>
    <dimension measure="1" name="Measures" uniqueName="[Measures]" caption="Measures"/>
  </dimensions>
  <measureGroups count="4">
    <measureGroup name="dim_customer" caption="dim_customer"/>
    <measureGroup name="dim_date" caption="dim_date"/>
    <measureGroup name="dim_product" caption="dim_product"/>
    <measureGroup name="fact_sales" caption="fact_sales"/>
  </measureGroups>
  <maps count="7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pivotCacheId="125165843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25765" refreshedDate="46192.688194328701" backgroundQuery="1" createdVersion="3" refreshedVersion="8" minRefreshableVersion="3" recordCount="0" supportSubquery="1" supportAdvancedDrill="1" xr:uid="{1D41A5C5-7E8D-4FCB-A407-4A2F3F17AA4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9">
    <cacheHierarchy uniqueName="[dim_customer].[CustomerId]" caption="CustomerId" attribute="1" defaultMemberUniqueName="[dim_customer].[CustomerId].[All]" allUniqueName="[dim_customer].[CustomerId].[All]" dimensionUniqueName="[dim_customer]" displayFolder="" count="0" memberValueDatatype="20" unbalanced="0"/>
    <cacheHierarchy uniqueName="[dim_customer].[Gender]" caption="Gender" attribute="1" defaultMemberUniqueName="[dim_customer].[Gender].[All]" allUniqueName="[dim_customer].[Gender].[All]" dimensionUniqueName="[dim_customer]" displayFolder="" count="0" memberValueDatatype="130" unbalanced="0"/>
    <cacheHierarchy uniqueName="[dim_customer].[Age]" caption="Age" attribute="1" defaultMemberUniqueName="[dim_customer].[Age].[All]" allUniqueName="[dim_customer].[Age].[All]" dimensionUniqueName="[dim_customer]" displayFolder="" count="0" memberValueDatatype="20" unbalanced="0"/>
    <cacheHierarchy uniqueName="[dim_customer].[HomeStoreId]" caption="HomeStoreId" attribute="1" defaultMemberUniqueName="[dim_customer].[HomeStoreId].[All]" allUniqueName="[dim_customer].[HomeStoreId].[All]" dimensionUniqueName="[dim_customer]" displayFolder="" count="0" memberValueDatatype="20" unbalanced="0"/>
    <cacheHierarchy uniqueName="[dim_customer].[LoyaltySegment]" caption="LoyaltySegment" attribute="1" defaultMemberUniqueName="[dim_customer].[LoyaltySegment].[All]" allUniqueName="[dim_customer].[LoyaltySegment].[All]" dimensionUniqueName="[dim_customer]" displayFolder="" count="0" memberValueDatatype="130" unbalanced="0"/>
    <cacheHierarchy uniqueName="[dim_customer].[RegistrationDate]" caption="RegistrationDate" attribute="1" time="1" defaultMemberUniqueName="[dim_customer].[RegistrationDate].[All]" allUniqueName="[dim_customer].[RegistrationDate].[All]" dimensionUniqueName="[dim_customer]" displayFolder="" count="0" memberValueDatatype="7" unbalanced="0"/>
    <cacheHierarchy uniqueName="[dim_date].[DateKey]" caption="DateKey" attribute="1" time="1" defaultMemberUniqueName="[dim_date].[DateKey].[All]" allUniqueName="[dim_date].[DateKey].[All]" dimensionUniqueName="[dim_date]" displayFolder="" count="0" memberValueDatatype="20" unbalanced="0"/>
    <cacheHierarchy uniqueName="[dim_date].[FullDate]" caption="FullDate" attribute="1" time="1" keyAttribute="1" defaultMemberUniqueName="[dim_date].[FullDate].[All]" allUniqueName="[dim_date].[FullDate].[All]" dimensionUniqueName="[dim_date]" displayFolder="" count="2" memberValueDatatype="7" unbalanced="0"/>
    <cacheHierarchy uniqueName="[dim_date].[Year]" caption="Year" attribute="1" tim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time="1" defaultMemberUniqueName="[dim_date].[Month].[All]" allUniqueName="[dim_date].[Month].[All]" dimensionUniqueName="[dim_date]" displayFolder="" count="0" memberValueDatatype="20" unbalanced="0"/>
    <cacheHierarchy uniqueName="[dim_date].[Day]" caption="Day" attribute="1" time="1" defaultMemberUniqueName="[dim_date].[Day].[All]" allUniqueName="[dim_date].[Day].[All]" dimensionUniqueName="[dim_date]" displayFolder="" count="0" memberValueDatatype="20" unbalanced="0"/>
    <cacheHierarchy uniqueName="[dim_date].[MonthName]" caption="MonthName" attribute="1" time="1" defaultMemberUniqueName="[dim_date].[MonthName].[All]" allUniqueName="[dim_date].[MonthName].[All]" dimensionUniqueName="[dim_date]" displayFolder="" count="0" memberValueDatatype="130" unbalanced="0"/>
    <cacheHierarchy uniqueName="[dim_date].[DayName]" caption="DayName" attribute="1" time="1" defaultMemberUniqueName="[dim_date].[DayName].[All]" allUniqueName="[dim_date].[DayName].[All]" dimensionUniqueName="[dim_date]" displayFolder="" count="0" memberValueDatatype="130" unbalanced="0"/>
    <cacheHierarchy uniqueName="[dim_date].[DayOfWeek]" caption="DayOfWeek" attribute="1" time="1" defaultMemberUniqueName="[dim_date].[DayOfWeek].[All]" allUniqueName="[dim_date].[DayOfWeek].[All]" dimensionUniqueName="[dim_date]" displayFolder="" count="0" memberValueDatatype="20" unbalanced="0"/>
    <cacheHierarchy uniqueName="[dim_date].[Quarter]" caption="Quarter" attribute="1" time="1" defaultMemberUniqueName="[dim_date].[Quarter].[All]" allUniqueName="[dim_date].[Quarter].[All]" dimensionUniqueName="[dim_date]" displayFolder="" count="0" memberValueDatatype="20" unbalanced="0"/>
    <cacheHierarchy uniqueName="[dim_date].[IsHoliday]" caption="IsHoliday" attribute="1" time="1" defaultMemberUniqueName="[dim_date].[IsHoliday].[All]" allUniqueName="[dim_date].[IsHoliday].[All]" dimensionUniqueName="[dim_date]" displayFolder="" count="0" memberValueDatatype="20" unbalanced="0"/>
    <cacheHierarchy uniqueName="[dim_date].[IsWeekend]" caption="IsWeekend" attribute="1" time="1" defaultMemberUniqueName="[dim_date].[IsWeekend].[All]" allUniqueName="[dim_date].[IsWeekend].[All]" dimensionUniqueName="[dim_date]" displayFolder="" count="0" memberValueDatatype="20" unbalanced="0"/>
    <cacheHierarchy uniqueName="[dim_date].[IsTradingDay]" caption="IsTradingDay" attribute="1" time="1" defaultMemberUniqueName="[dim_date].[IsTradingDay].[All]" allUniqueName="[dim_date].[IsTradingDay].[All]" dimensionUniqueName="[dim_date]" displayFolder="" count="0" memberValueDatatype="20" unbalanced="0"/>
    <cacheHierarchy uniqueName="[dim_date].[YearMonth]" caption="YearMonth" attribute="1" time="1" defaultMemberUniqueName="[dim_date].[YearMonth].[All]" allUniqueName="[dim_date].[YearMonth].[All]" dimensionUniqueName="[dim_date]" displayFolder="" count="0" memberValueDatatype="20" unbalanced="0"/>
    <cacheHierarchy uniqueName="[dim_product].[ProductId]" caption="ProductId" attribute="1" defaultMemberUniqueName="[dim_product].[ProductId].[All]" allUniqueName="[dim_product].[ProductId].[All]" dimensionUniqueName="[dim_product]" displayFolder="" count="0" memberValueDatatype="20" unbalanced="0"/>
    <cacheHierarchy uniqueName="[dim_product].[ProductName]" caption="ProductName" attribute="1" defaultMemberUniqueName="[dim_product].[ProductName].[All]" allUniqueName="[dim_product].[ProductName].[All]" dimensionUniqueName="[dim_product]" displayFolder="" count="0" memberValueDatatype="130" unbalanced="0"/>
    <cacheHierarchy uniqueName="[dim_product].[Manufacturer]" caption="Manufacturer" attribute="1" defaultMemberUniqueName="[dim_product].[Manufacturer].[All]" allUniqueName="[dim_product].[Manufacturer].[All]" dimensionUniqueName="[dim_product]" displayFolder="" count="0" memberValueDatatype="130" unbalanced="0"/>
    <cacheHierarchy uniqueName="[dim_product].[Category]" caption="Category" attribute="1" defaultMemberUniqueName="[dim_product].[Category].[All]" allUniqueName="[dim_product].[Category].[All]" dimensionUniqueName="[dim_product]" displayFolder="" count="0" memberValueDatatype="130" unbalanced="0"/>
    <cacheHierarchy uniqueName="[dim_product].[Subcategory]" caption="Subcategory" attribute="1" defaultMemberUniqueName="[dim_product].[Subcategory].[All]" allUniqueName="[dim_product].[Subcategory].[All]" dimensionUniqueName="[dim_product]" displayFolder="" count="0" memberValueDatatype="130" unbalanced="0"/>
    <cacheHierarchy uniqueName="[dim_product].[IsPrivateLabel]" caption="IsPrivateLabel" attribute="1" defaultMemberUniqueName="[dim_product].[IsPrivateLabel].[All]" allUniqueName="[dim_product].[IsPrivateLabel].[All]" dimensionUniqueName="[dim_product]" displayFolder="" count="0" memberValueDatatype="20" unbalanced="0"/>
    <cacheHierarchy uniqueName="[dim_product].[CurrentPrice]" caption="CurrentPrice" attribute="1" defaultMemberUniqueName="[dim_product].[CurrentPrice].[All]" allUniqueName="[dim_product].[CurrentPrice].[All]" dimensionUniqueName="[dim_product]" displayFolder="" count="0" memberValueDatatype="5" unbalanced="0"/>
    <cacheHierarchy uniqueName="[dim_product].[CurrentUnitCost]" caption="CurrentUnitCost" attribute="1" defaultMemberUniqueName="[dim_product].[CurrentUnitCost].[All]" allUniqueName="[dim_product].[CurrentUnitCost].[All]" dimensionUniqueName="[dim_product]" displayFolder="" count="0" memberValueDatatype="5" unbalanced="0"/>
    <cacheHierarchy uniqueName="[dim_product].[Capacity]" caption="Capacity" attribute="1" defaultMemberUniqueName="[dim_product].[Capacity].[All]" allUniqueName="[dim_product].[Capacity].[All]" dimensionUniqueName="[dim_product]" displayFolder="" count="0" memberValueDatatype="130" unbalanced="0"/>
    <cacheHierarchy uniqueName="[dim_product].[VAT_Rate]" caption="VAT_Rate" attribute="1" defaultMemberUniqueName="[dim_product].[VAT_Rate].[All]" allUniqueName="[dim_product].[VAT_Rate].[All]" dimensionUniqueName="[dim_product]" displayFolder="" count="0" memberValueDatatype="5" unbalanced="0"/>
    <cacheHierarchy uniqueName="[dim_product].[ProductStatus]" caption="ProductStatus" attribute="1" defaultMemberUniqueName="[dim_product].[ProductStatus].[All]" allUniqueName="[dim_product].[ProductStatus].[All]" dimensionUniqueName="[dim_product]" displayFolder="" count="0" memberValueDatatype="130" unbalanced="0"/>
    <cacheHierarchy uniqueName="[dim_product].[IsEcoVegan]" caption="IsEcoVegan" attribute="1" defaultMemberUniqueName="[dim_product].[IsEcoVegan].[All]" allUniqueName="[dim_product].[IsEcoVegan].[All]" dimensionUniqueName="[dim_product]" displayFolder="" count="0" memberValueDatatype="20" unbalanced="0"/>
    <cacheHierarchy uniqueName="[dim_product].[PriceSegment]" caption="PriceSegment" attribute="1" defaultMemberUniqueName="[dim_product].[PriceSegment].[All]" allUniqueName="[dim_product].[PriceSegment].[All]" dimensionUniqueName="[dim_product]" displayFolder="" count="0" memberValueDatatype="130" unbalanced="0"/>
    <cacheHierarchy uniqueName="[fact_sales].[FactSalesId]" caption="FactSalesId" attribute="1" defaultMemberUniqueName="[fact_sales].[FactSalesId].[All]" allUniqueName="[fact_sales].[FactSalesId].[All]" dimensionUniqueName="[fact_sales]" displayFolder="" count="0" memberValueDatatype="20" unbalanced="0"/>
    <cacheHierarchy uniqueName="[fact_sales].[DateKey]" caption="DateKey" attribute="1" defaultMemberUniqueName="[fact_sales].[DateKey].[All]" allUniqueName="[fact_sales].[DateKey].[All]" dimensionUniqueName="[fact_sales]" displayFolder="" count="0" memberValueDatatype="20" unbalanced="0"/>
    <cacheHierarchy uniqueName="[fact_sales].[TimeKey]" caption="TimeKey" attribute="1" defaultMemberUniqueName="[fact_sales].[TimeKey].[All]" allUniqueName="[fact_sales].[TimeKey].[All]" dimensionUniqueName="[fact_sales]" displayFolder="" count="0" memberValueDatatype="20" unbalanced="0"/>
    <cacheHierarchy uniqueName="[fact_sales].[ReceiptId]" caption="ReceiptId" attribute="1" defaultMemberUniqueName="[fact_sales].[ReceiptId].[All]" allUniqueName="[fact_sales].[ReceiptId].[All]" dimensionUniqueName="[fact_sales]" displayFolder="" count="0" memberValueDatatype="20" unbalanced="0"/>
    <cacheHierarchy uniqueName="[fact_sales].[StoreId]" caption="StoreId" attribute="1" defaultMemberUniqueName="[fact_sales].[StoreId].[All]" allUniqueName="[fact_sales].[StoreId].[All]" dimensionUniqueName="[fact_sales]" displayFolder="" count="0" memberValueDatatype="20" unbalanced="0"/>
    <cacheHierarchy uniqueName="[fact_sales].[ProductId]" caption="ProductId" attribute="1" defaultMemberUniqueName="[fact_sales].[ProductId].[All]" allUniqueName="[fact_sales].[ProductId].[All]" dimensionUniqueName="[fact_sales]" displayFolder="" count="0" memberValueDatatype="20" unbalanced="0"/>
    <cacheHierarchy uniqueName="[fact_sales].[CustomerId]" caption="CustomerId" attribute="1" defaultMemberUniqueName="[fact_sales].[CustomerId].[All]" allUniqueName="[fact_sales].[CustomerId].[All]" dimensionUniqueName="[fact_sales]" displayFolder="" count="0" memberValueDatatype="20" unbalanced="0"/>
    <cacheHierarchy uniqueName="[fact_sales].[PromotionId]" caption="PromotionId" attribute="1" defaultMemberUniqueName="[fact_sales].[PromotionId].[All]" allUniqueName="[fact_sales].[PromotionId].[All]" dimensionUniqueName="[fact_sales]" displayFolder="" count="0" memberValueDatatype="20" unbalanced="0"/>
    <cacheHierarchy uniqueName="[fact_sales].[ReturnReasonId]" caption="ReturnReasonId" attribute="1" defaultMemberUniqueName="[fact_sales].[ReturnReasonId].[All]" allUniqueName="[fact_sales].[ReturnReasonId].[All]" dimensionUniqueName="[fact_sales]" displayFolder="" count="0" memberValueDatatype="20" unbalanced="0"/>
    <cacheHierarchy uniqueName="[fact_sales].[Quantity]" caption="Quantity" attribute="1" defaultMemberUniqueName="[fact_sales].[Quantity].[All]" allUniqueName="[fact_sales].[Quantity].[All]" dimensionUniqueName="[fact_sales]" displayFolder="" count="0" memberValueDatatype="20" unbalanced="0"/>
    <cacheHierarchy uniqueName="[fact_sales].[UnitCost]" caption="UnitCost" attribute="1" defaultMemberUniqueName="[fact_sales].[UnitCost].[All]" allUniqueName="[fact_sales].[UnitCost].[All]" dimensionUniqueName="[fact_sales]" displayFolder="" count="0" memberValueDatatype="5" unbalanced="0"/>
    <cacheHierarchy uniqueName="[fact_sales].[RegularPrice]" caption="RegularPrice" attribute="1" defaultMemberUniqueName="[fact_sales].[RegularPrice].[All]" allUniqueName="[fact_sales].[RegularPrice].[All]" dimensionUniqueName="[fact_sales]" displayFolder="" count="0" memberValueDatatype="5" unbalanced="0"/>
    <cacheHierarchy uniqueName="[fact_sales].[DiscountAmount]" caption="DiscountAmount" attribute="1" defaultMemberUniqueName="[fact_sales].[DiscountAmount].[All]" allUniqueName="[fact_sales].[DiscountAmount].[All]" dimensionUniqueName="[fact_sales]" displayFolder="" count="0" memberValueDatatype="5" unbalanced="0"/>
    <cacheHierarchy uniqueName="[fact_sales].[NetSalesAmount]" caption="NetSalesAmount" attribute="1" defaultMemberUniqueName="[fact_sales].[NetSalesAmount].[All]" allUniqueName="[fact_sales].[NetSalesAmount].[All]" dimensionUniqueName="[fact_sales]" displayFolder="" count="0" memberValueDatatype="5" unbalanced="0"/>
    <cacheHierarchy uniqueName="[Measures].[Suma Month]" caption="Suma Month" measure="1" displayFolder="" measureGroup="dim_date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Year]" caption="Suma Year" measure="1" displayFolder="" measureGroup="dim_date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Przychód Netto]" caption="Przychód Netto" measure="1" displayFolder="" measureGroup="fact_sales" count="0"/>
    <cacheHierarchy uniqueName="[Measures].[Całkowity Koszt]" caption="Całkowity Koszt" measure="1" displayFolder="" measureGroup="fact_sales" count="0"/>
    <cacheHierarchy uniqueName="[Measures].[Marża]" caption="Marża" measure="1" displayFolder="" measureGroup="fact_sales" count="0"/>
    <cacheHierarchy uniqueName="[Measures].[Marża %]" caption="Marża %" measure="1" displayFolder="" measureGroup="fact_sales" count="0"/>
    <cacheHierarchy uniqueName="[Measures].[Liczba Paragonów]" caption="Liczba Paragonów" measure="1" displayFolder="" measureGroup="fact_sales" count="0"/>
    <cacheHierarchy uniqueName="[Measures].[Przychód Netto PY]" caption="Przychód Netto PY" measure="1" displayFolder="" measureGroup="fact_sales" count="0"/>
    <cacheHierarchy uniqueName="[Measures].[Zmiana Przychodu r/r %]" caption="Zmiana Przychodu r/r %" measure="1" displayFolder="" measureGroup="fact_sales" count="0"/>
    <cacheHierarchy uniqueName="[Measures].[Zmiana Przychodu r/r]" caption="Zmiana Przychodu r/r" measure="1" displayFolder="" measureGroup="fact_sales" count="0"/>
    <cacheHierarchy uniqueName="[Measures].[Marża PY]" caption="Marża PY" measure="1" displayFolder="" measureGroup="fact_sales" count="0"/>
    <cacheHierarchy uniqueName="[Measures].[Zmiana Marży r/r %]" caption="Zmiana Marży r/r %" measure="1" displayFolder="" measureGroup="fact_sales" count="0"/>
    <cacheHierarchy uniqueName="[Measures].[Zmiana Marży r/r]" caption="Zmiana Marży r/r" measure="1" displayFolder="" measureGroup="fact_sales" count="0"/>
    <cacheHierarchy uniqueName="[Measures].[Marża % PY]" caption="Marża % PY" measure="1" displayFolder="" measureGroup="fact_sales" count="0"/>
    <cacheHierarchy uniqueName="[Measures].[Zmiana Marży % r/r]" caption="Zmiana Marży % r/r" measure="1" displayFolder="" measureGroup="fact_sales" count="0"/>
    <cacheHierarchy uniqueName="[Measures].[Liczba Paragonów PY]" caption="Liczba Paragonów PY" measure="1" displayFolder="" measureGroup="fact_sales" count="0"/>
    <cacheHierarchy uniqueName="[Measures].[Zmiana Paragonów r/r %]" caption="Zmiana Paragonów r/r %" measure="1" displayFolder="" measureGroup="fact_sales" count="0"/>
    <cacheHierarchy uniqueName="[Measures].[Zmiana Paragonów r/r]" caption="Zmiana Paragonów r/r" measure="1" displayFolder="" measureGroup="fact_sales" count="0"/>
    <cacheHierarchy uniqueName="[Measures].[__XL_Count dim_date]" caption="__XL_Count dim_date" measure="1" displayFolder="" measureGroup="dim_date" count="0" hidden="1"/>
    <cacheHierarchy uniqueName="[Measures].[__XL_Count dim_product]" caption="__XL_Count dim_product" measure="1" displayFolder="" measureGroup="dim_product" count="0" hidden="1"/>
    <cacheHierarchy uniqueName="[Measures].[__XL_Count fact_sales]" caption="__XL_Count fact_sales" measure="1" displayFolder="" measureGroup="fact_sales" count="0" hidden="1"/>
    <cacheHierarchy uniqueName="[Measures].[__XL_Count dim_customer]" caption="__XL_Count dim_customer" measure="1" displayFolder="" measureGroup="dim_customer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70669390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38808-CBF3-45F7-8403-56F355F36B61}" name="PivotChartTable10" cacheId="3987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6">
  <location ref="A1:B5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696062680">
        <x15:pivotRow count="1">
          <x15:c>
            <x15:v>491333.83</x15:v>
          </x15:c>
        </x15:pivotRow>
        <x15:pivotRow count="1">
          <x15:c>
            <x15:v>948264.68</x15:v>
          </x15:c>
        </x15:pivotRow>
        <x15:pivotRow count="1">
          <x15:c>
            <x15:v>1398956.56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product]"/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38808-CBF3-45F7-8403-56F355F36B61}" name="PivotChartTable8" cacheId="3977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5">
  <location ref="A1:B5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1581847769">
        <x15:pivotRow count="1">
          <x15:c>
            <x15:v>491333.83</x15:v>
          </x15:c>
        </x15:pivotRow>
        <x15:pivotRow count="1">
          <x15:c>
            <x15:v>948264.68</x15:v>
          </x15:c>
        </x15:pivotRow>
        <x15:pivotRow count="1">
          <x15:c>
            <x15:v>1398956.56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product]"/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E9E709-A6BF-429B-9421-9FD8B90AC695}" name="PivotChartTable7" cacheId="3979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6">
  <location ref="A1:B5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2078336082">
        <x15:pivotRow count="1">
          <x15:c>
            <x15:v>1673265.35</x15:v>
          </x15:c>
        </x15:pivotRow>
        <x15:pivotRow count="1">
          <x15:c>
            <x15:v>237165.25</x15:v>
          </x15:c>
        </x15:pivotRow>
        <x15:pivotRow count="1">
          <x15:c>
            <x15:v>928124.47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customer]"/>
        <x15:activeTabTopLevelEntity name="[fact_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E9E709-A6BF-429B-9421-9FD8B90AC695}" name="PivotChartTable6" cacheId="3992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4">
  <location ref="A1:B5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778705543">
        <x15:pivotRow count="1">
          <x15:c>
            <x15:v>1673265.35</x15:v>
          </x15:c>
        </x15:pivotRow>
        <x15:pivotRow count="1">
          <x15:c>
            <x15:v>237165.25</x15:v>
          </x15:c>
        </x15:pivotRow>
        <x15:pivotRow count="1">
          <x15:c>
            <x15:v>928124.47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customer]"/>
        <x15:activeTabTopLevelEntity name="[fact_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D23DF-4AC9-41CA-9E08-144AE5652142}" name="PivotChartTable4" cacheId="3975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7">
  <location ref="A1:B9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" columnCount="1" cacheId="1239234157">
        <x15:pivotRow count="1">
          <x15:c>
            <x15:v>184013.14</x15:v>
          </x15:c>
        </x15:pivotRow>
        <x15:pivotRow count="1">
          <x15:c>
            <x15:v>110427.24</x15:v>
          </x15:c>
        </x15:pivotRow>
        <x15:pivotRow count="1">
          <x15:c>
            <x15:v>604942.88</x15:v>
          </x15:c>
        </x15:pivotRow>
        <x15:pivotRow count="1">
          <x15:c>
            <x15:v>237507.71</x15:v>
          </x15:c>
        </x15:pivotRow>
        <x15:pivotRow count="1">
          <x15:c>
            <x15:v>876958.59</x15:v>
          </x15:c>
        </x15:pivotRow>
        <x15:pivotRow count="1">
          <x15:c>
            <x15:v>277910.59000000003</x15:v>
          </x15:c>
        </x15:pivotRow>
        <x15:pivotRow count="1">
          <x15:c>
            <x15:v>546794.92000000004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product]"/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D23DF-4AC9-41CA-9E08-144AE5652142}" name="PivotChartTable3" cacheId="3990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3">
  <location ref="A1:B9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2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8" columnCount="1" cacheId="1251658431">
        <x15:pivotRow count="1">
          <x15:c>
            <x15:v>184013.14</x15:v>
          </x15:c>
        </x15:pivotRow>
        <x15:pivotRow count="1">
          <x15:c>
            <x15:v>110427.24</x15:v>
          </x15:c>
        </x15:pivotRow>
        <x15:pivotRow count="1">
          <x15:c>
            <x15:v>604942.88</x15:v>
          </x15:c>
        </x15:pivotRow>
        <x15:pivotRow count="1">
          <x15:c>
            <x15:v>237507.71</x15:v>
          </x15:c>
        </x15:pivotRow>
        <x15:pivotRow count="1">
          <x15:c>
            <x15:v>876958.59</x15:v>
          </x15:c>
        </x15:pivotRow>
        <x15:pivotRow count="1">
          <x15:c>
            <x15:v>277910.59000000003</x15:v>
          </x15:c>
        </x15:pivotRow>
        <x15:pivotRow count="1">
          <x15:c>
            <x15:v>546794.92000000004</x15:v>
          </x15:c>
        </x15:pivotRow>
        <x15:pivotRow count="1">
          <x15:c>
            <x15:v>2838555.07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product]"/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BBE65-21E8-4BC6-A832-ED222F0F3F71}" name="PivotChartTable2" cacheId="3994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10">
  <location ref="A1:C9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llDrilled="1" subtotalTop="0" showAll="0" dataSourceSort="1" defaultSubtotal="0" defaultAttributeDrillState="1"/>
  </pivotFields>
  <rowFields count="2">
    <field x="3"/>
    <field x="0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0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8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"/>
        <x15:serverFormat format="0.00%;-0.00%;0.00%"/>
      </x15:pivotTableServerFormats>
    </ext>
    <ext xmlns:x15="http://schemas.microsoft.com/office/spreadsheetml/2010/11/main" uri="{44433962-1CF7-4059-B4EE-95C3D5FFCF73}">
      <x15:pivotTableData rowCount="8" columnCount="2" cacheId="1952443417">
        <x15:pivotRow count="2">
          <x15:c t="e">
            <x15:v/>
          </x15:c>
          <x15:c t="e">
            <x15:v/>
          </x15:c>
        </x15:pivotRow>
        <x15:pivotRow count="2">
          <x15:c>
            <x15:v>451121.98</x15:v>
            <x15:x in="0"/>
          </x15:c>
          <x15:c>
            <x15:v>0.54486296588784977</x15:v>
            <x15:x in="1"/>
          </x15:c>
        </x15:pivotRow>
        <x15:pivotRow count="2">
          <x15:c>
            <x15:v>440629.54</x15:v>
            <x15:x in="0"/>
          </x15:c>
          <x15:c>
            <x15:v>0.5452329637273069</x15:v>
            <x15:x in="1"/>
          </x15:c>
        </x15:pivotRow>
        <x15:pivotRow count="2">
          <x15:c>
            <x15:v>498494.46</x15:v>
            <x15:x in="0"/>
          </x15:c>
          <x15:c>
            <x15:v>0.54804950089114235</x15:v>
            <x15:x in="1"/>
          </x15:c>
        </x15:pivotRow>
        <x15:pivotRow count="2">
          <x15:c>
            <x15:v>496047.24</x15:v>
            <x15:x in="0"/>
          </x15:c>
          <x15:c>
            <x15:v>0.54784133059585205</x15:v>
            <x15:x in="1"/>
          </x15:c>
        </x15:pivotRow>
        <x15:pivotRow count="2">
          <x15:c>
            <x15:v>469582.88</x15:v>
            <x15:x in="0"/>
          </x15:c>
          <x15:c>
            <x15:v>0.54731650353181616</x15:v>
            <x15:x in="1"/>
          </x15:c>
        </x15:pivotRow>
        <x15:pivotRow count="2">
          <x15:c>
            <x15:v>482678.97</x15:v>
            <x15:x in="0"/>
          </x15:c>
          <x15:c>
            <x15:v>0.5497547987226401</x15:v>
            <x15:x in="1"/>
          </x15:c>
        </x15:pivotRow>
        <x15:pivotRow count="2">
          <x15:c>
            <x15:v>2838555.07</x15:v>
            <x15:x in="0"/>
          </x15:c>
          <x15:c>
            <x15:v>0.54723820101894283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date]"/>
        <x15:activeTabTopLevelEntity name="[fact_sales]"/>
        <x15:activeTabTopLevelEntity name="[dim_produc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BBE65-21E8-4BC6-A832-ED222F0F3F71}" name="PivotChartTable1" cacheId="3981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15">
  <location ref="A3:C11" firstHeaderRow="0" firstDataRow="1" firstDataCol="1"/>
  <pivotFields count="6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3"/>
    <field x="0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7">
      <pivotArea type="data" outline="0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3" count="1" selected="0">
            <x v="1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filters count="1">
    <filter fld="4" type="dateBetween" evalOrder="-1" id="36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2">
    <rowHierarchyUsage hierarchyUsage="8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"/>
        <x15:serverFormat format="0.00%;-0.00%;0.00%"/>
      </x15:pivotTableServerFormats>
    </ext>
    <ext xmlns:x15="http://schemas.microsoft.com/office/spreadsheetml/2010/11/main" uri="{44433962-1CF7-4059-B4EE-95C3D5FFCF73}">
      <x15:pivotTableData rowCount="8" columnCount="2" cacheId="524968631">
        <x15:pivotRow count="2">
          <x15:c t="e">
            <x15:v/>
          </x15:c>
          <x15:c t="e">
            <x15:v/>
          </x15:c>
        </x15:pivotRow>
        <x15:pivotRow count="2">
          <x15:c>
            <x15:v>451121.98</x15:v>
            <x15:x in="0"/>
          </x15:c>
          <x15:c>
            <x15:v>0.54486296588784977</x15:v>
            <x15:x in="1"/>
          </x15:c>
        </x15:pivotRow>
        <x15:pivotRow count="2">
          <x15:c>
            <x15:v>440629.54</x15:v>
            <x15:x in="0"/>
          </x15:c>
          <x15:c>
            <x15:v>0.5452329637273069</x15:v>
            <x15:x in="1"/>
          </x15:c>
        </x15:pivotRow>
        <x15:pivotRow count="2">
          <x15:c>
            <x15:v>498494.46</x15:v>
            <x15:x in="0"/>
          </x15:c>
          <x15:c>
            <x15:v>0.54804950089114235</x15:v>
            <x15:x in="1"/>
          </x15:c>
        </x15:pivotRow>
        <x15:pivotRow count="2">
          <x15:c>
            <x15:v>496047.24</x15:v>
            <x15:x in="0"/>
          </x15:c>
          <x15:c>
            <x15:v>0.54784133059585205</x15:v>
            <x15:x in="1"/>
          </x15:c>
        </x15:pivotRow>
        <x15:pivotRow count="2">
          <x15:c>
            <x15:v>469582.88</x15:v>
            <x15:x in="0"/>
          </x15:c>
          <x15:c>
            <x15:v>0.54731650353181616</x15:v>
            <x15:x in="1"/>
          </x15:c>
        </x15:pivotRow>
        <x15:pivotRow count="2">
          <x15:c>
            <x15:v>482678.97</x15:v>
            <x15:x in="0"/>
          </x15:c>
          <x15:c>
            <x15:v>0.5497547987226401</x15:v>
            <x15:x in="1"/>
          </x15:c>
        </x15:pivotRow>
        <x15:pivotRow count="2">
          <x15:c>
            <x15:v>2838555.07</x15:v>
            <x15:x in="0"/>
          </x15:c>
          <x15:c>
            <x15:v>0.54723820101894283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_date]"/>
        <x15:activeTabTopLevelEntity name="[fact_sales]"/>
        <x15:activeTabTopLevelEntity name="[dim_produc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FF3674-F681-4C92-BEC2-2B74E10836F7}" name="tabela_kpi" cacheId="3983" applyNumberFormats="0" applyBorderFormats="0" applyFontFormats="0" applyPatternFormats="0" applyAlignmentFormats="0" applyWidthHeightFormats="1" dataCaption="Wartości" tag="9e650bab-dcd1-4ad8-9934-b72da629f652" updatedVersion="8" minRefreshableVersion="5" useAutoFormatting="1" itemPrintTitles="1" createdVersion="8" indent="0" outline="1" outlineData="1" multipleFieldFilters="0">
  <location ref="A1:K2" firstHeaderRow="0" firstDataRow="1" firstDataCol="0"/>
  <pivotFields count="13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formats count="1">
    <format dxfId="39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1" type="dateBetween" evalOrder="-1" id="35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5F301-AAFB-40F9-B224-5FF033966424}" name="tabela_top10" cacheId="3985" applyNumberFormats="0" applyBorderFormats="0" applyFontFormats="0" applyPatternFormats="0" applyAlignmentFormats="0" applyWidthHeightFormats="1" dataCaption="Wartości" tag="cf07bfad-d2dc-4ebc-be7a-c73fe68d541f" updatedVersion="8" minRefreshableVersion="5" useAutoFormatting="1" itemPrintTitles="1" createdVersion="8" indent="0" outline="1" outlineData="1" multipleFieldFilters="0">
  <location ref="A1:D12" firstHeaderRow="0" firstDataRow="1" firstDataCol="1"/>
  <pivotFields count="6">
    <pivotField axis="axisRow" allDrilled="1" subtotalTop="0" showAll="0" measureFilter="1" defaultSubtotal="0" defaultAttributeDrillState="1">
      <items count="37">
        <item x="0"/>
        <item x="4"/>
        <item x="6"/>
        <item x="7"/>
        <item x="2"/>
        <item x="5"/>
        <item x="8"/>
        <item x="1"/>
        <item x="3"/>
        <item x="9"/>
        <item x="28"/>
        <item x="24"/>
        <item x="29"/>
        <item x="19"/>
        <item x="20"/>
        <item x="21"/>
        <item x="22"/>
        <item x="36"/>
        <item x="23"/>
        <item x="10"/>
        <item x="11"/>
        <item x="12"/>
        <item x="16"/>
        <item x="13"/>
        <item x="17"/>
        <item x="14"/>
        <item x="15"/>
        <item x="18"/>
        <item x="30"/>
        <item x="31"/>
        <item x="32"/>
        <item x="33"/>
        <item x="34"/>
        <item x="25"/>
        <item x="26"/>
        <item x="27"/>
        <item x="3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3" subtotal="count" baseField="0" baseItem="0"/>
    <dataField fld="2" subtotal="count" baseField="0" baseItem="0" numFmtId="165"/>
  </dataFields>
  <formats count="13">
    <format dxfId="38">
      <pivotArea collapsedLevelsAreSubtotals="1" fieldPosition="0">
        <references count="2">
          <reference field="4294967294" count="1" selected="0">
            <x v="1"/>
          </reference>
          <reference field="0" count="1">
            <x v="0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6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5">
      <pivotArea collapsedLevelsAreSubtotals="1" fieldPosition="0">
        <references count="2">
          <reference field="4294967294" count="1" selected="0">
            <x v="2"/>
          </reference>
          <reference field="0" count="1">
            <x v="0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2"/>
          </reference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0" count="1">
            <x v="3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0" count="3">
            <x v="10"/>
            <x v="11"/>
            <x v="12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2"/>
          </reference>
          <reference field="0" count="3">
            <x v="13"/>
            <x v="14"/>
            <x v="15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2"/>
          </reference>
          <reference field="0" count="3">
            <x v="16"/>
            <x v="17"/>
            <x v="18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0" count="9">
            <x v="19"/>
            <x v="20"/>
            <x v="21"/>
            <x v="22"/>
            <x v="23"/>
            <x v="24"/>
            <x v="25"/>
            <x v="26"/>
            <x v="27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2"/>
          </reference>
          <reference field="0" count="9"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1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2">
    <conditionalFormat priority="8">
      <pivotAreas count="1">
        <pivotArea type="data" outline="0" collapsedLevelsAreSubtotals="1" fieldPosition="0">
          <references count="1">
            <reference field="4294967294" count="2" selected="0">
              <x v="1"/>
              <x v="2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2" selected="0">
              <x v="1"/>
              <x v="2"/>
            </reference>
          </references>
        </pivotArea>
      </pivotAreas>
    </conditionalFormat>
  </conditional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" showRowHeaders="1" showColHeaders="1" showRowStripes="0" showColStripes="0" showLastColumn="1"/>
  <filters count="2">
    <filter fld="4" type="dateBetween" evalOrder="-1" id="36" name="[dim_date].[FullDate]">
      <autoFilter ref="A1">
        <filterColumn colId="0">
          <customFilters and="1">
            <customFilter operator="greaterThanOrEqual" val="46023"/>
            <customFilter operator="lessThanOrEqual" val="463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0" type="count" id="1" iMeasureHier="48">
      <autoFilter ref="A1">
        <filterColumn colId="0">
          <top10 val="10" filterVal="10"/>
        </filterColumn>
      </autoFilter>
    </filter>
  </filters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product]"/>
        <x15:activeTabTopLevelEntity name="[fact_sales]"/>
        <x15:activeTabTopLevelEntity name="[dim_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" xr10:uid="{AF3FEF79-8402-4C2C-BDD0-493A6A2E47F0}" sourceName="[dim_product].[Category]">
  <pivotTables>
    <pivotTable tabId="6" name="tabela_kpi"/>
    <pivotTable tabId="4" name="tabela_top10"/>
  </pivotTables>
  <data>
    <olap pivotCacheId="676998173">
      <levels count="2">
        <level uniqueName="[dim_product].[Category].[(All)]" sourceCaption="(All)" count="0"/>
        <level uniqueName="[dim_product].[Category].[Category]" sourceCaption="Category" count="7">
          <ranges>
            <range startItem="0">
              <i n="[dim_product].[Category].&amp;[Dziecko]" c="Dziecko"/>
              <i n="[dim_product].[Category].&amp;[Higiena intymna]" c="Higiena intymna"/>
              <i n="[dim_product].[Category].&amp;[Makijaż]" c="Makijaż"/>
              <i n="[dim_product].[Category].&amp;[Perfumy]" c="Perfumy"/>
              <i n="[dim_product].[Category].&amp;[Pielęgnacja twarzy]" c="Pielęgnacja twarzy"/>
              <i n="[dim_product].[Category].&amp;[Suplementy i Zdrowie]" c="Suplementy i Zdrowie"/>
              <i n="[dim_product].[Category].&amp;[Włosy]" c="Włosy"/>
            </range>
          </ranges>
        </level>
      </levels>
      <selections count="1">
        <selection n="[dim_product].[Category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8"/>
        <pivotTable tabId="4294967295" name="PivotChartTable7"/>
        <pivotTable tabId="4294967295" name="PivotChartTable1"/>
        <pivotTable tabId="4294967295" name="PivotChartTable10"/>
        <pivotTable tabId="4294967295" name="PivotChartTable3"/>
        <pivotTable tabId="4294967295" name="PivotChartTable6"/>
        <pivotTable tabId="4294967295" name="PivotChartTable2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riceSegment" xr10:uid="{9E41D533-98FB-4940-926B-5053BCD436CF}" sourceName="[dim_product].[PriceSegment]">
  <pivotTables>
    <pivotTable tabId="6" name="tabela_kpi"/>
    <pivotTable tabId="4" name="tabela_top10"/>
  </pivotTables>
  <data>
    <olap pivotCacheId="676998173">
      <levels count="2">
        <level uniqueName="[dim_product].[PriceSegment].[(All)]" sourceCaption="(All)" count="0"/>
        <level uniqueName="[dim_product].[PriceSegment].[PriceSegment]" sourceCaption="PriceSegment" count="3">
          <ranges>
            <range startItem="0">
              <i n="[dim_product].[PriceSegment].&amp;[Economy]" c="Economy"/>
              <i n="[dim_product].[PriceSegment].&amp;[Mid-Market]" c="Mid-Market"/>
              <i n="[dim_product].[PriceSegment].&amp;[Premium]" c="Premium"/>
            </range>
          </ranges>
        </level>
      </levels>
      <selections count="1">
        <selection n="[dim_product].[PriceSegment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8"/>
        <pivotTable tabId="4294967295" name="PivotChartTable4"/>
        <pivotTable tabId="4294967295" name="PivotChartTable7"/>
        <pivotTable tabId="4294967295" name="PivotChartTable1"/>
        <pivotTable tabId="4294967295" name="PivotChartTable10"/>
        <pivotTable tabId="4294967295" name="PivotChartTable3"/>
        <pivotTable tabId="4294967295" name="PivotChartTable6"/>
        <pivotTable tabId="4294967295" name="PivotChartTable2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" xr10:uid="{84A4E263-1623-479B-B2B1-C9A213C22E1B}" cache="Fragmentator_Category" caption="Kategorie" columnCount="2" level="1" style="SlicerStyleLight5" rowHeight="249238"/>
  <slicer name="PriceSegment" xr10:uid="{80BAF269-22C1-47A7-96C8-F8F01AA6AB22}" cache="Fragmentator_PriceSegment" caption="Półka cenowa" level="1" style="SlicerStyleLight5" rowHeight="249238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śCzasu_FullDate" xr10:uid="{07C4A33E-40FC-4B43-98BA-4E5842B776B6}" sourceName="[dim_date].[FullDate]">
  <pivotTables>
    <pivotTable tabId="6" name="tabela_kpi"/>
    <pivotTable tabId="4" name="tabela_top10"/>
    <pivotTable tabId="4294967295" name="PivotChartTable4"/>
    <pivotTable tabId="4294967295" name="PivotChartTable8"/>
    <pivotTable tabId="4294967295" name="PivotChartTable7"/>
    <pivotTable tabId="4294967295" name="PivotChartTable1"/>
    <pivotTable tabId="4294967295" name="PivotChartTable10"/>
    <pivotTable tabId="4294967295" name="PivotChartTable3"/>
    <pivotTable tabId="4294967295" name="PivotChartTable6"/>
    <pivotTable tabId="4294967295" name="PivotChartTable2"/>
  </pivotTables>
  <state minimalRefreshVersion="6" lastRefreshVersion="6" pivotCacheId="706693902" filterType="dateBetween">
    <selection startDate="2026-01-01T00:00:00" endDate="2026-12-31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ullDate" xr10:uid="{2C40890F-62FB-43BD-93E0-66D1A6E7A17D}" cache="OśCzasu_FullDate" caption="Wybierz okres czasu" level="0" selectionLevel="0" scrollPosition="2023-01-01T00:00:00" style="TimeSlicerStyleLight5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815C-BD34-447A-946E-19037CA09728}">
  <sheetPr codeName="Arkusz1"/>
  <dimension ref="AI4:AI10"/>
  <sheetViews>
    <sheetView tabSelected="1" zoomScale="55" zoomScaleNormal="55" workbookViewId="0">
      <selection activeCell="AG21" sqref="AG21"/>
    </sheetView>
  </sheetViews>
  <sheetFormatPr defaultRowHeight="14.25" x14ac:dyDescent="0.45"/>
  <cols>
    <col min="1" max="16384" width="9.06640625" style="13"/>
  </cols>
  <sheetData>
    <row r="4" spans="35:35" x14ac:dyDescent="0.45">
      <c r="AI4" s="12"/>
    </row>
    <row r="9" spans="35:35" s="14" customFormat="1" x14ac:dyDescent="0.45"/>
    <row r="10" spans="35:35" s="15" customFormat="1" ht="1.9" customHeight="1" x14ac:dyDescent="0.45"/>
  </sheetData>
  <pageMargins left="0.7" right="0.7" top="0.75" bottom="0.75" header="0.3" footer="0.3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E4A11-EB5E-4D49-B5C4-737FA4935DDB}">
  <sheetPr codeName="Arkusz2"/>
  <dimension ref="A1:K3"/>
  <sheetViews>
    <sheetView workbookViewId="0">
      <selection activeCell="G13" sqref="G13"/>
    </sheetView>
  </sheetViews>
  <sheetFormatPr defaultRowHeight="14.25" x14ac:dyDescent="0.45"/>
  <cols>
    <col min="1" max="1" width="12.9296875" bestFit="1" customWidth="1"/>
    <col min="2" max="2" width="9.06640625" bestFit="1" customWidth="1"/>
    <col min="3" max="3" width="11.3984375" bestFit="1" customWidth="1"/>
    <col min="4" max="5" width="9.53125" bestFit="1" customWidth="1"/>
    <col min="6" max="6" width="11.86328125" bestFit="1" customWidth="1"/>
    <col min="7" max="7" width="10.73046875" bestFit="1" customWidth="1"/>
    <col min="8" max="9" width="11.53125" bestFit="1" customWidth="1"/>
    <col min="10" max="10" width="7.265625" bestFit="1" customWidth="1"/>
    <col min="11" max="11" width="11.73046875" bestFit="1" customWidth="1"/>
  </cols>
  <sheetData>
    <row r="1" spans="1:11" s="9" customFormat="1" ht="42.75" x14ac:dyDescent="0.45">
      <c r="A1" s="9" t="s">
        <v>0</v>
      </c>
      <c r="B1" s="9" t="s">
        <v>17</v>
      </c>
      <c r="C1" s="9" t="s">
        <v>1</v>
      </c>
      <c r="D1" s="9" t="s">
        <v>14</v>
      </c>
      <c r="E1" s="9" t="s">
        <v>18</v>
      </c>
      <c r="F1" s="9" t="s">
        <v>15</v>
      </c>
      <c r="G1" s="9" t="s">
        <v>12</v>
      </c>
      <c r="H1" s="9" t="s">
        <v>19</v>
      </c>
      <c r="I1" s="9" t="s">
        <v>3</v>
      </c>
      <c r="J1" s="9" t="s">
        <v>2</v>
      </c>
      <c r="K1" s="9" t="s">
        <v>13</v>
      </c>
    </row>
    <row r="2" spans="1:11" x14ac:dyDescent="0.45">
      <c r="A2" s="10">
        <v>2838555.07</v>
      </c>
      <c r="B2" s="10">
        <v>58934.279999999795</v>
      </c>
      <c r="C2" s="1">
        <v>2.1202273422339667E-2</v>
      </c>
      <c r="D2" s="10">
        <v>18364</v>
      </c>
      <c r="E2" s="10">
        <v>346</v>
      </c>
      <c r="F2" s="1">
        <v>1.9203019203019204E-2</v>
      </c>
      <c r="G2" s="10">
        <v>1553365.7699999991</v>
      </c>
      <c r="H2" s="10">
        <v>36132.409999999218</v>
      </c>
      <c r="I2" s="1">
        <v>2.3814668825894534E-2</v>
      </c>
      <c r="J2" s="1">
        <v>0.54723820101894283</v>
      </c>
      <c r="K2" s="10">
        <v>0.13963489726427358</v>
      </c>
    </row>
    <row r="3" spans="1:11" x14ac:dyDescent="0.45">
      <c r="A3" s="6">
        <f>GETPIVOTDATA("[Measures].[Przychód Netto]",$A$1)/1000</f>
        <v>2838.5550699999999</v>
      </c>
      <c r="B3" s="6">
        <f>GETPIVOTDATA("[Measures].[Zmiana Przychodu r/r]",$A$1)/1000</f>
        <v>58.934279999999795</v>
      </c>
      <c r="C3" s="8">
        <f>GETPIVOTDATA("[Measures].[Zmiana Przychodu r/r %]",$A$1)</f>
        <v>2.1202273422339667E-2</v>
      </c>
      <c r="D3" s="7">
        <f>GETPIVOTDATA("[Measures].[Liczba Paragonów]",$A$1)</f>
        <v>18364</v>
      </c>
      <c r="E3">
        <f>GETPIVOTDATA("[Measures].[Zmiana Paragonów r/r]",$A$1)</f>
        <v>346</v>
      </c>
      <c r="F3" s="8">
        <f>GETPIVOTDATA("[Measures].[Zmiana Paragonów r/r %]",$A$1)</f>
        <v>1.9203019203019204E-2</v>
      </c>
      <c r="G3" s="6">
        <f>GETPIVOTDATA("[Measures].[Marża]",$A$1)/1000</f>
        <v>1553.365769999999</v>
      </c>
      <c r="H3" s="6">
        <f>GETPIVOTDATA("[Measures].[Zmiana Marży r/r]",$A$1)/1000</f>
        <v>36.132409999999219</v>
      </c>
      <c r="I3" s="8">
        <f>GETPIVOTDATA("[Measures].[Zmiana Marży r/r %]",$A$1)</f>
        <v>2.3814668825894534E-2</v>
      </c>
      <c r="J3" s="4">
        <f>GETPIVOTDATA("[Measures].[Marża %]",$A$1)</f>
        <v>0.54723820101894283</v>
      </c>
      <c r="K3" s="5">
        <f>GETPIVOTDATA("[Measures].[Zmiana Marży % r/r]",$A$1)</f>
        <v>0.13963489726427358</v>
      </c>
    </row>
  </sheetData>
  <conditionalFormatting sqref="B3:C3">
    <cfRule type="cellIs" dxfId="30" priority="7" operator="lessThan">
      <formula>0</formula>
    </cfRule>
    <cfRule type="cellIs" dxfId="29" priority="8" operator="greaterThanOrEqual">
      <formula>0</formula>
    </cfRule>
  </conditionalFormatting>
  <conditionalFormatting sqref="E3:F3">
    <cfRule type="cellIs" dxfId="28" priority="3" operator="lessThan">
      <formula>0</formula>
    </cfRule>
    <cfRule type="cellIs" dxfId="27" priority="4" operator="greaterThanOrEqual">
      <formula>0</formula>
    </cfRule>
  </conditionalFormatting>
  <conditionalFormatting sqref="H3:I3">
    <cfRule type="cellIs" dxfId="26" priority="1" operator="lessThan">
      <formula>0</formula>
    </cfRule>
    <cfRule type="cellIs" dxfId="25" priority="2" operator="greaterThanOrEqual">
      <formula>0</formula>
    </cfRule>
  </conditionalFormatting>
  <conditionalFormatting sqref="K3">
    <cfRule type="cellIs" dxfId="24" priority="9" operator="lessThan">
      <formula>0</formula>
    </cfRule>
    <cfRule type="cellIs" dxfId="23" priority="10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71385-F34F-4566-821D-1B504F79EA76}">
  <sheetPr codeName="Arkusz3"/>
  <dimension ref="A1:F51"/>
  <sheetViews>
    <sheetView zoomScale="55" zoomScaleNormal="55" workbookViewId="0">
      <selection activeCell="Q15" sqref="Q15"/>
    </sheetView>
  </sheetViews>
  <sheetFormatPr defaultRowHeight="14.25" x14ac:dyDescent="0.45"/>
  <cols>
    <col min="1" max="1" width="45.3984375" bestFit="1" customWidth="1"/>
    <col min="2" max="2" width="12.9296875" bestFit="1" customWidth="1"/>
    <col min="3" max="3" width="17.86328125" bestFit="1" customWidth="1"/>
    <col min="4" max="4" width="19.73046875" bestFit="1" customWidth="1"/>
  </cols>
  <sheetData>
    <row r="1" spans="1:4" x14ac:dyDescent="0.45">
      <c r="A1" s="2" t="s">
        <v>4</v>
      </c>
      <c r="B1" t="s">
        <v>0</v>
      </c>
      <c r="C1" t="s">
        <v>17</v>
      </c>
      <c r="D1" t="s">
        <v>1</v>
      </c>
    </row>
    <row r="2" spans="1:4" x14ac:dyDescent="0.45">
      <c r="A2" s="3" t="s">
        <v>6</v>
      </c>
      <c r="B2" s="10">
        <v>11399.27</v>
      </c>
      <c r="C2" s="6">
        <v>1322.2200000000012</v>
      </c>
      <c r="D2" s="8">
        <v>0.13121101909785118</v>
      </c>
    </row>
    <row r="3" spans="1:4" x14ac:dyDescent="0.45">
      <c r="A3" s="3" t="s">
        <v>8</v>
      </c>
      <c r="B3" s="10">
        <v>10664.85</v>
      </c>
      <c r="C3" s="6">
        <v>966.28000000000065</v>
      </c>
      <c r="D3" s="8">
        <v>9.9631182741373281E-2</v>
      </c>
    </row>
    <row r="4" spans="1:4" x14ac:dyDescent="0.45">
      <c r="A4" s="3" t="s">
        <v>10</v>
      </c>
      <c r="B4" s="10">
        <v>8520.93</v>
      </c>
      <c r="C4" s="6">
        <v>316.92000000000007</v>
      </c>
      <c r="D4" s="8">
        <v>3.862988952963247E-2</v>
      </c>
    </row>
    <row r="5" spans="1:4" x14ac:dyDescent="0.45">
      <c r="A5" s="3" t="s">
        <v>11</v>
      </c>
      <c r="B5" s="10">
        <v>9153.49</v>
      </c>
      <c r="C5" s="10">
        <v>-421.71000000000095</v>
      </c>
      <c r="D5" s="8">
        <v>-4.4041899908096011E-2</v>
      </c>
    </row>
    <row r="6" spans="1:4" x14ac:dyDescent="0.45">
      <c r="A6" s="3" t="s">
        <v>16</v>
      </c>
      <c r="B6" s="10">
        <v>8474.11</v>
      </c>
      <c r="C6" s="6">
        <v>61.380000000001019</v>
      </c>
      <c r="D6" s="8">
        <v>7.2960858128099937E-3</v>
      </c>
    </row>
    <row r="7" spans="1:4" x14ac:dyDescent="0.45">
      <c r="A7" s="3" t="s">
        <v>9</v>
      </c>
      <c r="B7" s="10">
        <v>11075.28</v>
      </c>
      <c r="C7" s="6">
        <v>2742.1400000000012</v>
      </c>
      <c r="D7" s="8">
        <v>0.32906443429487581</v>
      </c>
    </row>
    <row r="8" spans="1:4" x14ac:dyDescent="0.45">
      <c r="A8" s="3" t="s">
        <v>20</v>
      </c>
      <c r="B8" s="10">
        <v>8511.5400000000009</v>
      </c>
      <c r="C8" s="6">
        <v>-334.90999999999985</v>
      </c>
      <c r="D8" s="8">
        <v>-3.785812388020051E-2</v>
      </c>
    </row>
    <row r="9" spans="1:4" x14ac:dyDescent="0.45">
      <c r="A9" s="3" t="s">
        <v>7</v>
      </c>
      <c r="B9" s="10">
        <v>9173.34</v>
      </c>
      <c r="C9" s="6">
        <v>2599.62</v>
      </c>
      <c r="D9" s="8">
        <v>0.39545645387999484</v>
      </c>
    </row>
    <row r="10" spans="1:4" x14ac:dyDescent="0.45">
      <c r="A10" s="3" t="s">
        <v>21</v>
      </c>
      <c r="B10" s="10">
        <v>9103.42</v>
      </c>
      <c r="C10" s="6">
        <v>999.76000000000022</v>
      </c>
      <c r="D10" s="8">
        <v>0.12337141489154287</v>
      </c>
    </row>
    <row r="11" spans="1:4" x14ac:dyDescent="0.45">
      <c r="A11" s="3" t="s">
        <v>22</v>
      </c>
      <c r="B11" s="10">
        <v>8727.07</v>
      </c>
      <c r="C11" s="6">
        <v>1124.3899999999994</v>
      </c>
      <c r="D11" s="8">
        <v>0.14789390057190352</v>
      </c>
    </row>
    <row r="12" spans="1:4" x14ac:dyDescent="0.45">
      <c r="A12" s="3" t="s">
        <v>5</v>
      </c>
      <c r="B12" s="10">
        <v>94803.3</v>
      </c>
      <c r="C12" s="6">
        <v>9376.0899999999965</v>
      </c>
      <c r="D12" s="8">
        <v>0.10975531098346764</v>
      </c>
    </row>
    <row r="19" spans="3:6" x14ac:dyDescent="0.45">
      <c r="F19" s="8"/>
    </row>
    <row r="20" spans="3:6" x14ac:dyDescent="0.45">
      <c r="C20" s="8"/>
      <c r="F20" s="8"/>
    </row>
    <row r="21" spans="3:6" x14ac:dyDescent="0.45">
      <c r="C21" s="8"/>
      <c r="F21" s="8"/>
    </row>
    <row r="22" spans="3:6" x14ac:dyDescent="0.45">
      <c r="C22" s="8"/>
    </row>
    <row r="23" spans="3:6" x14ac:dyDescent="0.45">
      <c r="C23" s="6"/>
    </row>
    <row r="25" spans="3:6" x14ac:dyDescent="0.45">
      <c r="C25" s="6"/>
    </row>
    <row r="26" spans="3:6" x14ac:dyDescent="0.45">
      <c r="C26" s="6"/>
    </row>
    <row r="27" spans="3:6" x14ac:dyDescent="0.45">
      <c r="C27" s="6"/>
    </row>
    <row r="28" spans="3:6" x14ac:dyDescent="0.45">
      <c r="C28" s="6"/>
      <c r="E28" s="6"/>
    </row>
    <row r="29" spans="3:6" x14ac:dyDescent="0.45">
      <c r="C29" s="6"/>
      <c r="E29" s="6"/>
    </row>
    <row r="30" spans="3:6" x14ac:dyDescent="0.45">
      <c r="C30" s="6"/>
      <c r="E30" s="6"/>
    </row>
    <row r="31" spans="3:6" x14ac:dyDescent="0.45">
      <c r="C31" s="6"/>
      <c r="E31" s="6"/>
    </row>
    <row r="32" spans="3:6" x14ac:dyDescent="0.45">
      <c r="E32" s="6"/>
    </row>
    <row r="33" spans="3:5" x14ac:dyDescent="0.45">
      <c r="C33" s="6"/>
      <c r="E33" s="6"/>
    </row>
    <row r="34" spans="3:5" x14ac:dyDescent="0.45">
      <c r="C34" s="6"/>
      <c r="E34" s="6"/>
    </row>
    <row r="35" spans="3:5" x14ac:dyDescent="0.45">
      <c r="E35" s="6"/>
    </row>
    <row r="36" spans="3:5" x14ac:dyDescent="0.45">
      <c r="E36" s="6"/>
    </row>
    <row r="37" spans="3:5" x14ac:dyDescent="0.45">
      <c r="E37" s="6"/>
    </row>
    <row r="42" spans="3:5" x14ac:dyDescent="0.45">
      <c r="E42" s="8"/>
    </row>
    <row r="43" spans="3:5" x14ac:dyDescent="0.45">
      <c r="E43" s="8"/>
    </row>
    <row r="44" spans="3:5" x14ac:dyDescent="0.45">
      <c r="E44" s="8"/>
    </row>
    <row r="45" spans="3:5" x14ac:dyDescent="0.45">
      <c r="E45" s="8"/>
    </row>
    <row r="46" spans="3:5" x14ac:dyDescent="0.45">
      <c r="E46" s="8"/>
    </row>
    <row r="47" spans="3:5" x14ac:dyDescent="0.45">
      <c r="E47" s="8"/>
    </row>
    <row r="48" spans="3:5" x14ac:dyDescent="0.45">
      <c r="E48" s="8"/>
    </row>
    <row r="49" spans="5:5" x14ac:dyDescent="0.45">
      <c r="E49" s="8"/>
    </row>
    <row r="50" spans="5:5" x14ac:dyDescent="0.45">
      <c r="E50" s="8"/>
    </row>
    <row r="51" spans="5:5" x14ac:dyDescent="0.45">
      <c r="E51" s="11"/>
    </row>
  </sheetData>
  <conditionalFormatting pivot="1" sqref="C2:D12">
    <cfRule type="cellIs" dxfId="12" priority="8" operator="greaterThanOrEqual">
      <formula>0</formula>
    </cfRule>
  </conditionalFormatting>
  <conditionalFormatting pivot="1" sqref="C2:D12">
    <cfRule type="cellIs" dxfId="11" priority="7" operator="lessThan">
      <formula>0</formula>
    </cfRule>
  </conditionalFormatting>
  <conditionalFormatting sqref="C20:C22">
    <cfRule type="cellIs" dxfId="10" priority="6" operator="greaterThanOrEqual">
      <formula>0</formula>
    </cfRule>
  </conditionalFormatting>
  <conditionalFormatting sqref="C20:C22">
    <cfRule type="cellIs" dxfId="9" priority="5" operator="lessThan">
      <formula>0</formula>
    </cfRule>
  </conditionalFormatting>
  <conditionalFormatting sqref="F19:F21">
    <cfRule type="cellIs" dxfId="8" priority="4" operator="greaterThanOrEqual">
      <formula>0</formula>
    </cfRule>
  </conditionalFormatting>
  <conditionalFormatting sqref="F19:F21">
    <cfRule type="cellIs" dxfId="7" priority="3" operator="lessThan">
      <formula>0</formula>
    </cfRule>
  </conditionalFormatting>
  <conditionalFormatting sqref="E42:E51">
    <cfRule type="cellIs" dxfId="4" priority="2" operator="greaterThanOrEqual">
      <formula>0</formula>
    </cfRule>
  </conditionalFormatting>
  <conditionalFormatting sqref="E42:E51">
    <cfRule type="cellIs" dxfId="3" priority="1" operator="lessThan">
      <formula>0</formula>
    </cfRule>
  </conditionalFormatting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B B | | | | | | | | | | | | 
</file>

<file path=customXml/item9.xml>�� 
</file>

<file path=customXml/item10.xml>�� 
</file>

<file path=customXml/item11.xml>�� B B | | | | | | | | 
</file>

<file path=customXml/item12.xml>�� B B | | | | | | | | | | | | 
</file>

<file path=customXml/item13.xml>�� 
</file>

<file path=customXml/item14.xml>�� 
</file>

<file path=customXml/item15.xml>�� 
</file>

<file path=customXml/item16.xml>�� 
</file>

<file path=customXml/item17.xml>�� B B | | | | | | | | | | | | | | 
</file>

<file path=customXml/item18.xml>�� 
</file>

<file path=customXml/item19.xml>�� 
</file>

<file path=customXml/item20.xml>�� 
</file>

<file path=customXml/item21.xml>�� 
</file>

<file path=customXml/item22.xml>�� B [ B B B B [ | | B | [ | | B | [ B [ B [ B [ B [ | | B | [ | | B | [ | | B | [ | | B | [ | | B | [ B [ B [ B [ B [ B B B B [ | | B | [ | | B | [ B [ B [ B [ B [ | | B | [ | | B | [ | | B | [ | | B | [ | | B | [ B [ B [ B [ B [ B [ B [ B [ B | | | | | | | B | | | | | | | D D D D D D 
</file>

<file path=customXml/item23.xml>�� 
</file>

<file path=customXml/item24.xml>�� B B | | | | | | | | | | | | | | 
</file>

<file path=customXml/item25.xml>�� B B | | | | | | | | | | | | | |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BC5A4318-4CAE-407D-B559-924D981168CA}">
  <ds:schemaRefs/>
</ds:datastoreItem>
</file>

<file path=customXml/itemProps2.xml><?xml version="1.0" encoding="utf-8"?>
<ds:datastoreItem xmlns:ds="http://schemas.openxmlformats.org/officeDocument/2006/customXml" ds:itemID="{0E5C06C9-103A-4B17-A151-82CE23733D06}">
  <ds:schemaRefs/>
</ds:datastoreItem>
</file>

<file path=customXml/itemProps3.xml><?xml version="1.0" encoding="utf-8"?>
<ds:datastoreItem xmlns:ds="http://schemas.openxmlformats.org/officeDocument/2006/customXml" ds:itemID="{59B8903D-96B7-41D8-955C-2D8F283AF313}">
  <ds:schemaRefs/>
</ds:datastoreItem>
</file>

<file path=customXml/itemProps4.xml><?xml version="1.0" encoding="utf-8"?>
<ds:datastoreItem xmlns:ds="http://schemas.openxmlformats.org/officeDocument/2006/customXml" ds:itemID="{BF727FF1-1FF8-435F-A6AA-288B847C7EBB}">
  <ds:schemaRefs/>
</ds:datastoreItem>
</file>

<file path=customXml/itemProps5.xml><?xml version="1.0" encoding="utf-8"?>
<ds:datastoreItem xmlns:ds="http://schemas.openxmlformats.org/officeDocument/2006/customXml" ds:itemID="{B98B5593-46BA-472D-9DE8-E7F2F17B8D37}">
  <ds:schemaRefs/>
</ds:datastoreItem>
</file>

<file path=customXml/itemProps6.xml><?xml version="1.0" encoding="utf-8"?>
<ds:datastoreItem xmlns:ds="http://schemas.openxmlformats.org/officeDocument/2006/customXml" ds:itemID="{3D4AC5DE-D2EB-47C3-BE30-E12A6A3B64C1}">
  <ds:schemaRefs/>
</ds:datastoreItem>
</file>

<file path=customXml/itemProps7.xml><?xml version="1.0" encoding="utf-8"?>
<ds:datastoreItem xmlns:ds="http://schemas.openxmlformats.org/officeDocument/2006/customXml" ds:itemID="{1F573E4B-E46C-457E-9FA3-32DB34F77BDC}">
  <ds:schemaRefs/>
</ds:datastoreItem>
</file>

<file path=customXml/itemProps8.xml><?xml version="1.0" encoding="utf-8"?>
<ds:datastoreItem xmlns:ds="http://schemas.openxmlformats.org/officeDocument/2006/customXml" ds:itemID="{52F9F1F0-9BB9-4771-984C-1D853D45B44E}">
  <ds:schemaRefs/>
</ds:datastoreItem>
</file>

<file path=customXml/itemProps9.xml><?xml version="1.0" encoding="utf-8"?>
<ds:datastoreItem xmlns:ds="http://schemas.openxmlformats.org/officeDocument/2006/customXml" ds:itemID="{C851BE90-7EB6-43AA-9B9E-DAB9AC383E20}">
  <ds:schemaRefs/>
</ds:datastoreItem>
</file>

<file path=customXml/itemProps10.xml><?xml version="1.0" encoding="utf-8"?>
<ds:datastoreItem xmlns:ds="http://schemas.openxmlformats.org/officeDocument/2006/customXml" ds:itemID="{1034395A-4BFB-4F10-BF5F-838A9946C045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EFBFDE96-D4B0-468A-8AF8-6241867F19A4}">
  <ds:schemaRefs/>
</ds:datastoreItem>
</file>

<file path=customXml/itemProps12.xml><?xml version="1.0" encoding="utf-8"?>
<ds:datastoreItem xmlns:ds="http://schemas.openxmlformats.org/officeDocument/2006/customXml" ds:itemID="{A44E5A2E-F495-43B5-A687-B5B6CB20FF67}">
  <ds:schemaRefs/>
</ds:datastoreItem>
</file>

<file path=customXml/itemProps13.xml><?xml version="1.0" encoding="utf-8"?>
<ds:datastoreItem xmlns:ds="http://schemas.openxmlformats.org/officeDocument/2006/customXml" ds:itemID="{58577A05-CB91-48E6-99FD-3CC9F63AC1F7}">
  <ds:schemaRefs/>
</ds:datastoreItem>
</file>

<file path=customXml/itemProps14.xml><?xml version="1.0" encoding="utf-8"?>
<ds:datastoreItem xmlns:ds="http://schemas.openxmlformats.org/officeDocument/2006/customXml" ds:itemID="{06397C5F-7440-47EF-9F35-E81371CEDF9A}">
  <ds:schemaRefs/>
</ds:datastoreItem>
</file>

<file path=customXml/itemProps15.xml><?xml version="1.0" encoding="utf-8"?>
<ds:datastoreItem xmlns:ds="http://schemas.openxmlformats.org/officeDocument/2006/customXml" ds:itemID="{96A7259D-52ED-4D20-8103-E06C88358D1E}">
  <ds:schemaRefs/>
</ds:datastoreItem>
</file>

<file path=customXml/itemProps16.xml><?xml version="1.0" encoding="utf-8"?>
<ds:datastoreItem xmlns:ds="http://schemas.openxmlformats.org/officeDocument/2006/customXml" ds:itemID="{6328D2BE-C995-45DB-BCBD-6A62769ECBB1}">
  <ds:schemaRefs/>
</ds:datastoreItem>
</file>

<file path=customXml/itemProps17.xml><?xml version="1.0" encoding="utf-8"?>
<ds:datastoreItem xmlns:ds="http://schemas.openxmlformats.org/officeDocument/2006/customXml" ds:itemID="{897E4EC5-C9C7-4F70-A7B9-814B1D48CBA2}">
  <ds:schemaRefs/>
</ds:datastoreItem>
</file>

<file path=customXml/itemProps18.xml><?xml version="1.0" encoding="utf-8"?>
<ds:datastoreItem xmlns:ds="http://schemas.openxmlformats.org/officeDocument/2006/customXml" ds:itemID="{22B96508-CCF0-4517-9B56-58AA7334BCF4}">
  <ds:schemaRefs/>
</ds:datastoreItem>
</file>

<file path=customXml/itemProps19.xml><?xml version="1.0" encoding="utf-8"?>
<ds:datastoreItem xmlns:ds="http://schemas.openxmlformats.org/officeDocument/2006/customXml" ds:itemID="{8467B647-2557-48B6-8BCA-0F62C7610863}">
  <ds:schemaRefs/>
</ds:datastoreItem>
</file>

<file path=customXml/itemProps20.xml><?xml version="1.0" encoding="utf-8"?>
<ds:datastoreItem xmlns:ds="http://schemas.openxmlformats.org/officeDocument/2006/customXml" ds:itemID="{ED1C80E1-54C2-4F6F-A0C1-E8AC86E0DA08}">
  <ds:schemaRefs/>
</ds:datastoreItem>
</file>

<file path=customXml/itemProps21.xml><?xml version="1.0" encoding="utf-8"?>
<ds:datastoreItem xmlns:ds="http://schemas.openxmlformats.org/officeDocument/2006/customXml" ds:itemID="{11B5F1D7-8B9B-463E-A1C1-0ACD807A88D4}">
  <ds:schemaRefs/>
</ds:datastoreItem>
</file>

<file path=customXml/itemProps22.xml><?xml version="1.0" encoding="utf-8"?>
<ds:datastoreItem xmlns:ds="http://schemas.openxmlformats.org/officeDocument/2006/customXml" ds:itemID="{08E5D0D0-82D0-47E9-AB6C-144F9A10FADE}">
  <ds:schemaRefs/>
</ds:datastoreItem>
</file>

<file path=customXml/itemProps23.xml><?xml version="1.0" encoding="utf-8"?>
<ds:datastoreItem xmlns:ds="http://schemas.openxmlformats.org/officeDocument/2006/customXml" ds:itemID="{B3A253F9-BFB2-4B8D-81EB-21748882101D}">
  <ds:schemaRefs/>
</ds:datastoreItem>
</file>

<file path=customXml/itemProps24.xml><?xml version="1.0" encoding="utf-8"?>
<ds:datastoreItem xmlns:ds="http://schemas.openxmlformats.org/officeDocument/2006/customXml" ds:itemID="{5105CD3A-8E2D-4571-8C80-925625EAF794}">
  <ds:schemaRefs/>
</ds:datastoreItem>
</file>

<file path=customXml/itemProps25.xml><?xml version="1.0" encoding="utf-8"?>
<ds:datastoreItem xmlns:ds="http://schemas.openxmlformats.org/officeDocument/2006/customXml" ds:itemID="{DB8CBBBB-61D6-43C0-99D5-AC6746DAEDEB}">
  <ds:schemaRefs/>
</ds:datastoreItem>
</file>

<file path=customXml/itemProps26.xml><?xml version="1.0" encoding="utf-8"?>
<ds:datastoreItem xmlns:ds="http://schemas.openxmlformats.org/officeDocument/2006/customXml" ds:itemID="{3D0DE42B-225E-4301-A076-3C71FD2459B6}">
  <ds:schemaRefs/>
</ds:datastoreItem>
</file>

<file path=customXml/itemProps27.xml><?xml version="1.0" encoding="utf-8"?>
<ds:datastoreItem xmlns:ds="http://schemas.openxmlformats.org/officeDocument/2006/customXml" ds:itemID="{6F37A58F-504D-49A4-A22A-E5D6B2DF5E1B}">
  <ds:schemaRefs/>
</ds:datastoreItem>
</file>

<file path=customXml/itemProps28.xml><?xml version="1.0" encoding="utf-8"?>
<ds:datastoreItem xmlns:ds="http://schemas.openxmlformats.org/officeDocument/2006/customXml" ds:itemID="{A7EFE83A-4AF3-4E47-9F97-C985B2DA564F}">
  <ds:schemaRefs/>
</ds:datastoreItem>
</file>

<file path=customXml/itemProps29.xml><?xml version="1.0" encoding="utf-8"?>
<ds:datastoreItem xmlns:ds="http://schemas.openxmlformats.org/officeDocument/2006/customXml" ds:itemID="{92238EC8-5B8D-4CCC-B87D-1D045078FF14}">
  <ds:schemaRefs/>
</ds:datastoreItem>
</file>

<file path=customXml/itemProps30.xml><?xml version="1.0" encoding="utf-8"?>
<ds:datastoreItem xmlns:ds="http://schemas.openxmlformats.org/officeDocument/2006/customXml" ds:itemID="{4D6D5321-67AC-4548-B965-D67C85EF2A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dashboard</vt:lpstr>
      <vt:lpstr>KPI</vt:lpstr>
      <vt:lpstr>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Glicner</dc:creator>
  <cp:lastModifiedBy>Julia Glicner</cp:lastModifiedBy>
  <dcterms:created xsi:type="dcterms:W3CDTF">2026-06-12T09:48:37Z</dcterms:created>
  <dcterms:modified xsi:type="dcterms:W3CDTF">2026-06-19T14:57:24Z</dcterms:modified>
</cp:coreProperties>
</file>