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BF749C30-037E-3442-BB12-D92305EC68FD}" xr6:coauthVersionLast="36" xr6:coauthVersionMax="44" xr10:uidLastSave="{00000000-0000-0000-0000-000000000000}"/>
  <bookViews>
    <workbookView xWindow="2860" yWindow="2160" windowWidth="47160" windowHeight="24360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W10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Z2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<sst xmlns="http://schemas.openxmlformats.org/spreadsheetml/2006/main" count="434" uniqueCount="111">
  <si>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</si>
  <si>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</si>
  <si>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</si>
  <si>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</si>
  <si>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</si>
  <si>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</si>
  <si>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</si>
  <si>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</si>
  <si>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</si>
  <si>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</si>
  <si>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</si>
  <si>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</si>
  <si>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</si>
  <si>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</si>
  <si>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</si>
  <si>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</si>
  <si>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</si>
  <si>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</si>
  <si>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</si>
  <si>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</si>
  <si>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</si>
  <si>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</si>
  <si>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</si>
  <si>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</si>
  <si>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</si>
  <si>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</si>
  <si>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</si>
  <si>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</si>
  <si>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</si>
  <si>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</si>
  <si>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</si>
  <si>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</si>
  <si>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</si>
  <si>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</si>
  <si>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</si>
  <si>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</si>
  <si>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</si>
  <si>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</si>
  <si>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</si>
  <si>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</si>
  <si>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</si>
  <si>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</si>
  <si>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</si>
  <si>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</si>
  <si>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</si>
  <si>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</si>
  <si>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</si>
  <si>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</si>
  <si>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</si>
  <si>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</si>
  <si>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</si>
  <si>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</si>
  <si>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</si>
  <si>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</si>
  <si>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</si>
  <si>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</si>
  <si>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</si>
  <si>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</si>
  <si>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</si>
  <si>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</si>
  <si>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</si>
  <si>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</si>
  <si>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</si>
  <si>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</si>
  <si>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</si>
  <si>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</si>
  <si>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</si>
  <si>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</si>
  <si>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</si>
  <si>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</si>
  <si>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</si>
  <si>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</si>
  <si>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</si>
  <si>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</si>
  <si>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</si>
  <si>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</si>
  <si>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</si>
  <si>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</si>
  <si>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</si>
  <si>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</si>
  <si>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</si>
  <si>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</si>
  <si>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</si>
  <si>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</si>
  <si>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</si>
  <si>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</si>
  <si>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</si>
  <si>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</si>
  <si>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</si>
  <si>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</si>
  <si>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</si>
  <si>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</si>
  <si>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</si>
  <si>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</si>
  <si>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</si>
  <si>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</si>
  <si>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</si>
  <si>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</si>
  <si>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</si>
  <si>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</si>
  <si>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</si>
  <si>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</si>
  <si>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</si>
  <si>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</si>
  <si>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Was the urchin deterred during video?</t>
  </si>
  <si>
    <t>Was the urchin sucessfully deterred during video?</t>
  </si>
  <si>
    <t>no video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</si>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</sst>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workbookViewId="0">
      <selection activeCell="A27" sqref="A27:B27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  <col min="5" max="5" width="22.6640625" bestFit="1" customWidth="1"/>
    <col min="7" max="7" width="20.33203125" bestFit="1" customWidth="1"/>
  </cols>
  <sheetData>
    <row r="1" spans="1:2" x14ac:dyDescent="0.2">
      <c r="A1" t="s">
        <v>32</v>
      </c>
    </row>
    <row r="3" spans="1:2" x14ac:dyDescent="0.2">
      <c r="A3" s="16" t="s">
        <v>26</v>
      </c>
      <c r="B3" s="16"/>
    </row>
    <row r="4" spans="1:2" x14ac:dyDescent="0.2">
      <c r="A4" s="2" t="s">
        <v>1</v>
      </c>
      <c r="B4" s="8" t="s">
        <v>42</v>
      </c>
    </row>
    <row r="5" spans="1:2" x14ac:dyDescent="0.2">
      <c r="A5" s="2" t="s">
        <v>30</v>
      </c>
      <c r="B5" t="s">
        <v>93</v>
      </c>
    </row>
    <row r="6" spans="1:2" x14ac:dyDescent="0.2">
      <c r="A6" s="2" t="s">
        <v>31</v>
      </c>
      <c r="B6" t="s">
        <v>92</v>
      </c>
    </row>
    <row r="7" spans="1:2" x14ac:dyDescent="0.2">
      <c r="A7" s="2" t="s">
        <v>64</v>
      </c>
      <c r="B7" t="s">
        <v>91</v>
      </c>
    </row>
    <row r="8" spans="1:2" x14ac:dyDescent="0.2">
      <c r="A8" s="2" t="s">
        <v>0</v>
      </c>
      <c r="B8" t="s">
        <v>37</v>
      </c>
    </row>
    <row r="9" spans="1:2" x14ac:dyDescent="0.2">
      <c r="A9" s="2" t="s">
        <v>2</v>
      </c>
      <c r="B9" t="s">
        <v>38</v>
      </c>
    </row>
    <row r="10" spans="1:2" x14ac:dyDescent="0.2">
      <c r="A10" s="2" t="s">
        <v>18</v>
      </c>
      <c r="B10" t="s">
        <v>41</v>
      </c>
    </row>
    <row r="11" spans="1:2" x14ac:dyDescent="0.2">
      <c r="A11" s="2" t="s">
        <v>3</v>
      </c>
      <c r="B11" t="s">
        <v>40</v>
      </c>
    </row>
    <row r="12" spans="1:2" x14ac:dyDescent="0.2">
      <c r="A12" s="2" t="s">
        <v>4</v>
      </c>
      <c r="B12" t="s">
        <v>39</v>
      </c>
    </row>
    <row r="13" spans="1:2" x14ac:dyDescent="0.2">
      <c r="A13" s="2" t="s">
        <v>9</v>
      </c>
      <c r="B13" t="s">
        <v>22</v>
      </c>
    </row>
    <row r="14" spans="1:2" x14ac:dyDescent="0.2">
      <c r="A14" s="2" t="s">
        <v>5</v>
      </c>
      <c r="B14" t="s">
        <v>79</v>
      </c>
    </row>
    <row r="15" spans="1:2" x14ac:dyDescent="0.2">
      <c r="A15" s="2" t="s">
        <v>44</v>
      </c>
      <c r="B15" t="s">
        <v>80</v>
      </c>
    </row>
    <row r="16" spans="1:2" x14ac:dyDescent="0.2">
      <c r="A16" s="2" t="s">
        <v>43</v>
      </c>
      <c r="B16" t="s">
        <v>81</v>
      </c>
    </row>
    <row r="17" spans="1:4" x14ac:dyDescent="0.2">
      <c r="A17" s="2" t="s">
        <v>65</v>
      </c>
      <c r="B17" t="s">
        <v>82</v>
      </c>
    </row>
    <row r="18" spans="1:4" x14ac:dyDescent="0.2">
      <c r="A18" s="2" t="s">
        <v>8</v>
      </c>
      <c r="B18" t="s">
        <v>21</v>
      </c>
    </row>
    <row r="19" spans="1:4" x14ac:dyDescent="0.2">
      <c r="A19" s="2" t="s">
        <v>6</v>
      </c>
      <c r="B19" t="s">
        <v>19</v>
      </c>
    </row>
    <row r="20" spans="1:4" x14ac:dyDescent="0.2">
      <c r="A20" s="2" t="s">
        <v>7</v>
      </c>
      <c r="B20" t="s">
        <v>20</v>
      </c>
    </row>
    <row r="21" spans="1:4" x14ac:dyDescent="0.2">
      <c r="A21" s="2" t="s">
        <v>10</v>
      </c>
      <c r="B21" t="s">
        <v>23</v>
      </c>
    </row>
    <row r="22" spans="1:4" x14ac:dyDescent="0.2">
      <c r="A22" s="2" t="s">
        <v>11</v>
      </c>
      <c r="B22" t="s">
        <v>24</v>
      </c>
    </row>
    <row r="23" spans="1:4" x14ac:dyDescent="0.2">
      <c r="A23" s="2" t="s">
        <v>56</v>
      </c>
      <c r="B23" t="s">
        <v>83</v>
      </c>
    </row>
    <row r="24" spans="1:4" x14ac:dyDescent="0.2">
      <c r="A24" s="2" t="s">
        <v>17</v>
      </c>
      <c r="B24" t="s">
        <v>25</v>
      </c>
    </row>
    <row r="25" spans="1:4" x14ac:dyDescent="0.2">
      <c r="A25" s="2" t="s">
        <v>16</v>
      </c>
      <c r="B25" t="s">
        <v>34</v>
      </c>
    </row>
    <row r="26" spans="1:4" x14ac:dyDescent="0.2">
      <c r="A26" s="2"/>
    </row>
    <row r="27" spans="1:4" x14ac:dyDescent="0.2">
      <c r="A27" s="16" t="s">
        <v>27</v>
      </c>
      <c r="B27" s="16"/>
    </row>
    <row r="28" spans="1:4" x14ac:dyDescent="0.2">
      <c r="A28" s="2" t="s">
        <v>13</v>
      </c>
      <c r="B28" t="s">
        <v>28</v>
      </c>
    </row>
    <row r="29" spans="1:4" x14ac:dyDescent="0.2">
      <c r="A29" s="2" t="s">
        <v>84</v>
      </c>
      <c r="B29" t="s">
        <v>86</v>
      </c>
      <c r="D29" s="2"/>
    </row>
    <row r="30" spans="1:4" x14ac:dyDescent="0.2">
      <c r="A30" s="2" t="s">
        <v>48</v>
      </c>
      <c r="B30" t="s">
        <v>87</v>
      </c>
      <c r="D30" s="2"/>
    </row>
    <row r="31" spans="1:4" x14ac:dyDescent="0.2">
      <c r="A31" s="2" t="s">
        <v>49</v>
      </c>
      <c r="B31" t="s">
        <v>88</v>
      </c>
      <c r="D31" s="2"/>
    </row>
    <row r="32" spans="1:4" x14ac:dyDescent="0.2">
      <c r="A32" s="2" t="s">
        <v>12</v>
      </c>
      <c r="B32" t="s">
        <v>33</v>
      </c>
      <c r="D32" s="2"/>
    </row>
    <row r="33" spans="1:4" x14ac:dyDescent="0.2">
      <c r="A33" s="2" t="s">
        <v>74</v>
      </c>
      <c r="B33" t="s">
        <v>89</v>
      </c>
      <c r="D33" s="2"/>
    </row>
    <row r="34" spans="1:4" x14ac:dyDescent="0.2">
      <c r="A34" s="2" t="s">
        <v>75</v>
      </c>
      <c r="B34" t="s">
        <v>90</v>
      </c>
      <c r="D34" s="2"/>
    </row>
    <row r="35" spans="1:4" x14ac:dyDescent="0.2">
      <c r="A35" s="2" t="s">
        <v>73</v>
      </c>
      <c r="B35" t="s">
        <v>85</v>
      </c>
      <c r="D35" s="2"/>
    </row>
    <row r="36" spans="1:4" x14ac:dyDescent="0.2">
      <c r="A36" s="2" t="s">
        <v>14</v>
      </c>
      <c r="B36" t="s">
        <v>107</v>
      </c>
      <c r="D36" s="2"/>
    </row>
    <row r="37" spans="1:4" x14ac:dyDescent="0.2">
      <c r="A37" s="2" t="s">
        <v>103</v>
      </c>
      <c r="B37" s="1" t="s">
        <v>29</v>
      </c>
      <c r="D37" s="2"/>
    </row>
    <row r="38" spans="1:4" x14ac:dyDescent="0.2">
      <c r="A38" s="2" t="s">
        <v>95</v>
      </c>
      <c r="B38" t="s">
        <v>108</v>
      </c>
      <c r="D38" s="2"/>
    </row>
    <row r="39" spans="1:4" x14ac:dyDescent="0.2">
      <c r="A39" s="2" t="s">
        <v>104</v>
      </c>
      <c r="B39" t="s">
        <v>109</v>
      </c>
      <c r="D39" s="2"/>
    </row>
    <row r="40" spans="1:4" x14ac:dyDescent="0.2">
      <c r="A40" s="2" t="s">
        <v>105</v>
      </c>
      <c r="B40" t="s">
        <v>110</v>
      </c>
      <c r="D40" s="6"/>
    </row>
    <row r="41" spans="1:4" x14ac:dyDescent="0.2">
      <c r="A41" s="2" t="s">
        <v>16</v>
      </c>
      <c r="B41" t="s">
        <v>34</v>
      </c>
      <c r="D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40" activePane="bottomLeft" state="frozen"/>
      <selection pane="bottomLeft" activeCell="U48" sqref="U48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30</v>
      </c>
      <c r="C1" s="2" t="s">
        <v>31</v>
      </c>
      <c r="D1" s="2" t="s">
        <v>64</v>
      </c>
      <c r="E1" s="2" t="s">
        <v>0</v>
      </c>
      <c r="F1" s="2" t="s">
        <v>2</v>
      </c>
      <c r="G1" s="2" t="s">
        <v>18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44</v>
      </c>
      <c r="M1" s="2" t="s">
        <v>43</v>
      </c>
      <c r="N1" s="2" t="s">
        <v>65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17</v>
      </c>
      <c r="V1" s="2" t="s">
        <v>16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36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66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53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35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66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54</v>
      </c>
      <c r="U3" t="str">
        <f t="shared" si="1"/>
        <v>yes</v>
      </c>
      <c r="V3" t="s">
        <v>59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36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66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53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35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66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53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35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66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53</v>
      </c>
      <c r="U6" t="str">
        <f t="shared" si="1"/>
        <v>yes</v>
      </c>
      <c r="V6" t="s">
        <v>58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35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66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53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35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66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54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36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66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54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35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66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54</v>
      </c>
      <c r="U10" t="str">
        <f t="shared" si="1"/>
        <v>no</v>
      </c>
      <c r="V10" t="s">
        <v>59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36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66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54</v>
      </c>
      <c r="U11" t="str">
        <f t="shared" si="1"/>
        <v>no</v>
      </c>
      <c r="V11" t="s">
        <v>60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35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66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53</v>
      </c>
      <c r="U12" t="str">
        <f t="shared" si="1"/>
        <v>no</v>
      </c>
      <c r="V12" t="s">
        <v>59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35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66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53</v>
      </c>
      <c r="U13" t="str">
        <f t="shared" si="1"/>
        <v>no</v>
      </c>
      <c r="V13" t="s">
        <v>58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36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66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53</v>
      </c>
      <c r="U14" t="str">
        <f t="shared" si="1"/>
        <v>no</v>
      </c>
      <c r="V14" t="s">
        <v>60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36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66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54</v>
      </c>
      <c r="U15" t="str">
        <f t="shared" si="1"/>
        <v>no</v>
      </c>
      <c r="V15" t="s">
        <v>58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35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66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54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36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66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53</v>
      </c>
      <c r="U17" t="str">
        <f t="shared" si="1"/>
        <v>yes</v>
      </c>
      <c r="V17" t="s">
        <v>50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35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66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54</v>
      </c>
      <c r="U18" t="str">
        <f t="shared" si="1"/>
        <v>yes</v>
      </c>
      <c r="V18" t="s">
        <v>51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36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66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54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35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66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53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35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66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54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35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66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54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36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66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54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35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66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54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35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66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54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36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66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53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35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66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54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35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66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54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36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66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54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36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66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53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36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66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53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36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66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53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36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66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54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35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66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53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35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66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54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36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66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53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36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66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54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36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66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53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36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66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53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35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66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53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35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66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53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36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66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53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35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66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54</v>
      </c>
      <c r="U43" t="str">
        <f t="shared" si="1"/>
        <v>no</v>
      </c>
      <c r="V43" t="s">
        <v>52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36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67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53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35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66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53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35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67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54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36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67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54</v>
      </c>
      <c r="U47" t="s">
        <v>54</v>
      </c>
      <c r="V47" t="s">
        <v>106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35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66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54</v>
      </c>
      <c r="U48" t="str">
        <f t="shared" ref="U48:U77" si="4">IF(E48&gt;6,"no","yes")</f>
        <v>yes</v>
      </c>
      <c r="V48" t="s">
        <v>69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35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67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54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35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67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53</v>
      </c>
      <c r="U50" t="str">
        <f t="shared" si="4"/>
        <v>no</v>
      </c>
      <c r="V50" t="s">
        <v>55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36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66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54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35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67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53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36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66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54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35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67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53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35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66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53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35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66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53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35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67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53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36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67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54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35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67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53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36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67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54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35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67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54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35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67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53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36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67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53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35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67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53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35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67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54</v>
      </c>
      <c r="U65" t="str">
        <f t="shared" si="4"/>
        <v>no</v>
      </c>
      <c r="V65" t="s">
        <v>57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35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67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53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35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67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53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35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67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54</v>
      </c>
      <c r="U68" t="str">
        <f t="shared" si="4"/>
        <v>yes</v>
      </c>
      <c r="V68" t="s">
        <v>68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36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67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53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36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67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54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35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67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53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35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67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53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36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67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53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36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67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53</v>
      </c>
      <c r="U74" t="str">
        <f t="shared" si="4"/>
        <v>yes</v>
      </c>
      <c r="V74" t="s">
        <v>77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36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67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53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35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67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53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35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67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54</v>
      </c>
      <c r="U77" t="str">
        <f t="shared" si="4"/>
        <v>yes</v>
      </c>
      <c r="V77" t="s">
        <v>76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abSelected="1" zoomScale="107" workbookViewId="0">
      <pane ySplit="1" topLeftCell="A2" activePane="bottomLeft" state="frozen"/>
      <selection activeCell="G1" sqref="G1"/>
      <selection pane="bottomLeft" activeCell="AB29" sqref="AB29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5" bestFit="1" customWidth="1"/>
    <col min="22" max="22" width="18.5" bestFit="1" customWidth="1"/>
    <col min="23" max="23" width="17.83203125" bestFit="1" customWidth="1"/>
    <col min="24" max="24" width="17.1640625" bestFit="1" customWidth="1"/>
    <col min="25" max="25" width="9.5" customWidth="1"/>
    <col min="26" max="26" width="30.1640625" bestFit="1" customWidth="1"/>
    <col min="27" max="28" width="30.1640625" customWidth="1"/>
    <col min="29" max="29" width="10.1640625" bestFit="1" customWidth="1"/>
  </cols>
  <sheetData>
    <row r="1" spans="1:29" s="2" customFormat="1" x14ac:dyDescent="0.2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'Kelp consumption'!T1</f>
        <v>Kelp visibly consumed?</v>
      </c>
      <c r="Z1" s="2" t="s">
        <v>95</v>
      </c>
      <c r="AA1" s="2" t="s">
        <v>104</v>
      </c>
      <c r="AB1" s="2" t="s">
        <v>105</v>
      </c>
      <c r="AC1" s="2" t="s">
        <v>16</v>
      </c>
    </row>
    <row r="2" spans="1:29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>P2/V2</f>
        <v>0.51691729323308266</v>
      </c>
      <c r="Y2" s="4" t="str">
        <f>'Kelp consumption'!T2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35</v>
      </c>
      <c r="F3" t="str">
        <f t="shared" ref="F3:F25" si="0">IF(H3&lt;=0, "Control", IF(H3&lt;=10, "Red", IF(H3&gt;=21, "Pink", "Orange")))</f>
        <v>Orange</v>
      </c>
      <c r="G3">
        <f t="shared" ref="G3:G25" si="1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>P3/V3</f>
        <v>0</v>
      </c>
      <c r="Y3" s="4" t="str">
        <f>'Kelp consumption'!T3</f>
        <v>no</v>
      </c>
      <c r="Z3" s="4" t="str">
        <f t="shared" ref="Z3:Z36" si="2">IF(Y3="yes",IF(P3&gt;0,"kelp consumed during video","kelp consumed AFTER video"),"urchin never ate kelp")</f>
        <v>urchin never ate kelp</v>
      </c>
      <c r="AA3" s="4" t="str">
        <f t="shared" ref="AA3:AA36" si="3">IF(Q3=0, "urchin never tried",IF(R3&gt;0, "Yes", "No"))</f>
        <v>Yes</v>
      </c>
      <c r="AB3" s="4" t="str">
        <f t="shared" ref="AB3:AB36" si="4">IF(AA3="yes",IF(P3&gt;0,"Corynactis was so close","Corynactis was a monster"),IF(Q3&gt;0,"Urchin was a beast","Urchin didn't even try"))</f>
        <v>Corynactis was a monster</v>
      </c>
    </row>
    <row r="4" spans="1:29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36</v>
      </c>
      <c r="F4" t="str">
        <f t="shared" si="0"/>
        <v>Control</v>
      </c>
      <c r="G4">
        <f t="shared" si="1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>P4/V4</f>
        <v>0.93865030674846628</v>
      </c>
      <c r="Y4" s="4" t="str">
        <f>'Kelp consumption'!T4</f>
        <v>yes</v>
      </c>
      <c r="Z4" s="4" t="str">
        <f t="shared" si="2"/>
        <v>kelp consumed during video</v>
      </c>
      <c r="AA4" s="4" t="str">
        <f t="shared" si="3"/>
        <v>No</v>
      </c>
      <c r="AB4" s="4" t="str">
        <f t="shared" si="4"/>
        <v>Urchin was a beast</v>
      </c>
      <c r="AC4" t="s">
        <v>45</v>
      </c>
    </row>
    <row r="5" spans="1:29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35</v>
      </c>
      <c r="F5" t="str">
        <f t="shared" si="0"/>
        <v>Red</v>
      </c>
      <c r="G5">
        <f t="shared" si="1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>P5/V5</f>
        <v>0.82531194295900179</v>
      </c>
      <c r="Y5" s="4" t="str">
        <f>'Kelp consumption'!T5</f>
        <v>yes</v>
      </c>
      <c r="Z5" s="4" t="str">
        <f t="shared" si="2"/>
        <v>kelp consumed during video</v>
      </c>
      <c r="AA5" s="4" t="str">
        <f t="shared" si="3"/>
        <v>Yes</v>
      </c>
      <c r="AB5" s="4" t="str">
        <f t="shared" si="4"/>
        <v>Corynactis was so close</v>
      </c>
    </row>
    <row r="6" spans="1:29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35</v>
      </c>
      <c r="F6" t="str">
        <f t="shared" si="0"/>
        <v>Pink</v>
      </c>
      <c r="G6">
        <f t="shared" si="1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>P6/V6</f>
        <v>0.734375</v>
      </c>
      <c r="Y6" s="4" t="str">
        <f>'Kelp consumption'!T6</f>
        <v>yes</v>
      </c>
      <c r="Z6" s="4" t="str">
        <f t="shared" si="2"/>
        <v>kelp consumed during video</v>
      </c>
      <c r="AA6" s="4" t="str">
        <f t="shared" si="3"/>
        <v>No</v>
      </c>
      <c r="AB6" s="4" t="str">
        <f t="shared" si="4"/>
        <v>Urchin was a beast</v>
      </c>
    </row>
    <row r="7" spans="1:29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35</v>
      </c>
      <c r="F7" t="str">
        <f t="shared" si="0"/>
        <v>Orange</v>
      </c>
      <c r="G7">
        <f t="shared" si="1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>P7/V7</f>
        <v>0.49196141479099681</v>
      </c>
      <c r="Y7" s="4" t="str">
        <f>'Kelp consumption'!T7</f>
        <v>yes</v>
      </c>
      <c r="Z7" s="4" t="str">
        <f t="shared" si="2"/>
        <v>kelp consumed during video</v>
      </c>
      <c r="AA7" s="4" t="str">
        <f t="shared" si="3"/>
        <v>Yes</v>
      </c>
      <c r="AB7" s="4" t="str">
        <f t="shared" si="4"/>
        <v>Corynactis was so close</v>
      </c>
    </row>
    <row r="8" spans="1:29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35</v>
      </c>
      <c r="F8" t="str">
        <f t="shared" si="0"/>
        <v>Red</v>
      </c>
      <c r="G8">
        <f t="shared" si="1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>P8/V8</f>
        <v>0</v>
      </c>
      <c r="Y8" s="4" t="str">
        <f>'Kelp consumption'!T16</f>
        <v>no</v>
      </c>
      <c r="Z8" s="4" t="str">
        <f t="shared" si="2"/>
        <v>urchin never ate kelp</v>
      </c>
      <c r="AA8" s="4" t="str">
        <f t="shared" si="3"/>
        <v>urchin never tried</v>
      </c>
      <c r="AB8" s="4" t="str">
        <f t="shared" si="4"/>
        <v>Urchin didn't even try</v>
      </c>
      <c r="AC8" t="s">
        <v>47</v>
      </c>
    </row>
    <row r="9" spans="1:29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36</v>
      </c>
      <c r="F9" t="str">
        <f t="shared" si="0"/>
        <v>Orange</v>
      </c>
      <c r="G9">
        <f t="shared" si="1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>P9/V9</f>
        <v>0.87037037037037035</v>
      </c>
      <c r="Y9" s="4" t="str">
        <f>'Kelp consumption'!T17</f>
        <v>yes</v>
      </c>
      <c r="Z9" s="4" t="str">
        <f t="shared" si="2"/>
        <v>kelp consumed during video</v>
      </c>
      <c r="AA9" s="4" t="str">
        <f t="shared" si="3"/>
        <v>No</v>
      </c>
      <c r="AB9" s="4" t="str">
        <f t="shared" si="4"/>
        <v>Urchin was a beast</v>
      </c>
    </row>
    <row r="10" spans="1:29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35</v>
      </c>
      <c r="F10" t="str">
        <f t="shared" si="0"/>
        <v>Orange</v>
      </c>
      <c r="G10">
        <f t="shared" si="1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(V10-P10-T10-(U10*5))/V10</f>
        <v>0.64967105263157898</v>
      </c>
      <c r="X10">
        <f>P10/V10</f>
        <v>0.21546052631578946</v>
      </c>
      <c r="Y10" s="4" t="str">
        <f>'Kelp consumption'!T18</f>
        <v>no</v>
      </c>
      <c r="Z10" s="4" t="str">
        <f t="shared" si="2"/>
        <v>urchin never ate kelp</v>
      </c>
      <c r="AA10" s="4" t="str">
        <f t="shared" si="3"/>
        <v>Yes</v>
      </c>
      <c r="AB10" s="4" t="str">
        <f t="shared" si="4"/>
        <v>Corynactis was so close</v>
      </c>
      <c r="AC10" t="s">
        <v>94</v>
      </c>
    </row>
    <row r="11" spans="1:29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36</v>
      </c>
      <c r="F11" t="str">
        <f t="shared" si="0"/>
        <v>Control</v>
      </c>
      <c r="G11">
        <f t="shared" si="1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Q11">
        <v>0</v>
      </c>
      <c r="R11">
        <v>0</v>
      </c>
      <c r="S11">
        <v>0</v>
      </c>
      <c r="V11">
        <v>605</v>
      </c>
      <c r="W11">
        <f>(V11-P11-T11-U11)/V11</f>
        <v>1</v>
      </c>
      <c r="X11">
        <f>P11/V11</f>
        <v>0</v>
      </c>
      <c r="Y11" s="4" t="str">
        <f>'Kelp consumption'!T19</f>
        <v>no</v>
      </c>
      <c r="Z11" s="4" t="str">
        <f t="shared" si="2"/>
        <v>urchin never ate kelp</v>
      </c>
      <c r="AA11" s="4" t="str">
        <f t="shared" si="3"/>
        <v>urchin never tried</v>
      </c>
      <c r="AB11" s="4" t="str">
        <f t="shared" si="4"/>
        <v>Urchin didn't even try</v>
      </c>
      <c r="AC11" t="s">
        <v>47</v>
      </c>
    </row>
    <row r="12" spans="1:29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35</v>
      </c>
      <c r="F12" t="str">
        <f t="shared" si="0"/>
        <v>Pink</v>
      </c>
      <c r="G12">
        <f t="shared" si="1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>(V12-P12-T12-U12)/V12</f>
        <v>0.38530465949820786</v>
      </c>
      <c r="X12">
        <f>P12/V12</f>
        <v>0.60035842293906805</v>
      </c>
      <c r="Y12" s="4" t="str">
        <f>'Kelp consumption'!T20</f>
        <v>yes</v>
      </c>
      <c r="Z12" s="4" t="str">
        <f t="shared" si="2"/>
        <v>kelp consumed during video</v>
      </c>
      <c r="AA12" s="4" t="str">
        <f t="shared" si="3"/>
        <v>Yes</v>
      </c>
      <c r="AB12" s="4" t="str">
        <f t="shared" si="4"/>
        <v>Corynactis was so close</v>
      </c>
    </row>
    <row r="13" spans="1:29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35</v>
      </c>
      <c r="F13" t="str">
        <f t="shared" si="0"/>
        <v>Red</v>
      </c>
      <c r="G13">
        <f t="shared" si="1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Q13">
        <v>3</v>
      </c>
      <c r="R13">
        <v>3</v>
      </c>
      <c r="S13">
        <v>0</v>
      </c>
      <c r="V13">
        <v>617</v>
      </c>
      <c r="W13">
        <f>(V13-P13-T13-U13)/V13</f>
        <v>1</v>
      </c>
      <c r="X13">
        <f>P13/V13</f>
        <v>0</v>
      </c>
      <c r="Y13" s="4" t="str">
        <f>'Kelp consumption'!T21</f>
        <v>no</v>
      </c>
      <c r="Z13" s="4" t="str">
        <f t="shared" si="2"/>
        <v>urchin never ate kelp</v>
      </c>
      <c r="AA13" s="4" t="str">
        <f t="shared" si="3"/>
        <v>Yes</v>
      </c>
      <c r="AB13" s="4" t="str">
        <f t="shared" si="4"/>
        <v>Corynactis was a monster</v>
      </c>
    </row>
    <row r="14" spans="1:29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36</v>
      </c>
      <c r="F14" t="str">
        <f t="shared" si="0"/>
        <v>Control</v>
      </c>
      <c r="G14">
        <f t="shared" si="1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>(V14-P14-T14-U14)/V14</f>
        <v>0.14678899082568808</v>
      </c>
      <c r="X14">
        <f>P14/V14</f>
        <v>0.83180428134556572</v>
      </c>
      <c r="Y14" s="4" t="str">
        <f>'Kelp consumption'!T30</f>
        <v>yes</v>
      </c>
      <c r="Z14" s="4" t="str">
        <f t="shared" si="2"/>
        <v>kelp consumed during video</v>
      </c>
      <c r="AA14" s="4" t="str">
        <f t="shared" si="3"/>
        <v>No</v>
      </c>
      <c r="AB14" s="4" t="str">
        <f t="shared" si="4"/>
        <v>Urchin was a beast</v>
      </c>
      <c r="AC14" t="s">
        <v>46</v>
      </c>
    </row>
    <row r="15" spans="1:29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36</v>
      </c>
      <c r="F15" t="str">
        <f t="shared" si="0"/>
        <v>Pink</v>
      </c>
      <c r="G15">
        <f t="shared" si="1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>(V15-P15-T15-U15)/V15</f>
        <v>6.2305295950155763E-2</v>
      </c>
      <c r="X15">
        <f>P15/V15</f>
        <v>0.90186915887850472</v>
      </c>
      <c r="Y15" s="4" t="str">
        <f>'Kelp consumption'!T31</f>
        <v>yes</v>
      </c>
      <c r="Z15" s="4" t="str">
        <f t="shared" si="2"/>
        <v>kelp consumed during video</v>
      </c>
      <c r="AA15" s="4" t="str">
        <f t="shared" si="3"/>
        <v>No</v>
      </c>
      <c r="AB15" s="4" t="str">
        <f t="shared" si="4"/>
        <v>Urchin was a beast</v>
      </c>
    </row>
    <row r="16" spans="1:29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36</v>
      </c>
      <c r="F16" t="str">
        <f t="shared" si="0"/>
        <v>Red</v>
      </c>
      <c r="G16">
        <f t="shared" si="1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>(V16-P16-T16-U16)/V16</f>
        <v>0.47342995169082125</v>
      </c>
      <c r="X16">
        <f>P16/V16</f>
        <v>0.49919484702093397</v>
      </c>
      <c r="Y16" s="4" t="str">
        <f>'Kelp consumption'!T32</f>
        <v>yes</v>
      </c>
      <c r="Z16" s="4" t="str">
        <f t="shared" si="2"/>
        <v>kelp consumed during video</v>
      </c>
      <c r="AA16" s="4" t="str">
        <f t="shared" si="3"/>
        <v>Yes</v>
      </c>
      <c r="AB16" s="4" t="str">
        <f t="shared" si="4"/>
        <v>Corynactis was so close</v>
      </c>
      <c r="AC16" t="s">
        <v>96</v>
      </c>
    </row>
    <row r="17" spans="1:29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36</v>
      </c>
      <c r="F17" t="str">
        <f t="shared" si="0"/>
        <v>Orange</v>
      </c>
      <c r="G17">
        <f t="shared" si="1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Q17">
        <v>0</v>
      </c>
      <c r="R17">
        <v>0</v>
      </c>
      <c r="S17">
        <v>0</v>
      </c>
      <c r="V17">
        <v>544</v>
      </c>
      <c r="W17">
        <f>(V17-P17-T17-U17)/V17</f>
        <v>1</v>
      </c>
      <c r="X17">
        <f>P17/V17</f>
        <v>0</v>
      </c>
      <c r="Y17" s="4" t="str">
        <f>'Kelp consumption'!T33</f>
        <v>no</v>
      </c>
      <c r="Z17" s="4" t="str">
        <f t="shared" si="2"/>
        <v>urchin never ate kelp</v>
      </c>
      <c r="AA17" s="4" t="str">
        <f t="shared" si="3"/>
        <v>urchin never tried</v>
      </c>
      <c r="AB17" s="4" t="str">
        <f t="shared" si="4"/>
        <v>Urchin didn't even try</v>
      </c>
      <c r="AC17" t="s">
        <v>47</v>
      </c>
    </row>
    <row r="18" spans="1:29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35</v>
      </c>
      <c r="F18" t="str">
        <f t="shared" si="0"/>
        <v>Orange</v>
      </c>
      <c r="G18">
        <f t="shared" si="1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>(V18-P18-T18-U18)/V18</f>
        <v>2.936378466557912E-2</v>
      </c>
      <c r="X18">
        <f>P18/V18</f>
        <v>0.77487765089722671</v>
      </c>
      <c r="Y18" s="4" t="str">
        <f>'Kelp consumption'!T34</f>
        <v>yes</v>
      </c>
      <c r="Z18" s="4" t="str">
        <f t="shared" si="2"/>
        <v>kelp consumed during video</v>
      </c>
      <c r="AA18" s="4" t="str">
        <f t="shared" si="3"/>
        <v>No</v>
      </c>
      <c r="AB18" s="4" t="str">
        <f t="shared" si="4"/>
        <v>Urchin was a beast</v>
      </c>
    </row>
    <row r="19" spans="1:29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35</v>
      </c>
      <c r="F19" t="str">
        <f t="shared" si="0"/>
        <v>Red</v>
      </c>
      <c r="G19">
        <f t="shared" si="1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>(V19-P19-T19-U19)/V19</f>
        <v>2.7444253859348199E-2</v>
      </c>
      <c r="X19">
        <f>P19/V19</f>
        <v>0.95540308747855918</v>
      </c>
      <c r="Y19" s="4" t="str">
        <f>'Kelp consumption'!T35</f>
        <v>no</v>
      </c>
      <c r="Z19" s="4" t="str">
        <f t="shared" si="2"/>
        <v>urchin never ate kelp</v>
      </c>
      <c r="AA19" s="4" t="str">
        <f t="shared" si="3"/>
        <v>Yes</v>
      </c>
      <c r="AB19" s="4" t="str">
        <f t="shared" si="4"/>
        <v>Corynactis was so close</v>
      </c>
      <c r="AC19" t="s">
        <v>97</v>
      </c>
    </row>
    <row r="20" spans="1:29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36</v>
      </c>
      <c r="F20" t="str">
        <f t="shared" si="0"/>
        <v>Red</v>
      </c>
      <c r="G20">
        <f t="shared" si="1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>(V20-P20-T20-U20)/V20</f>
        <v>0.15886287625418061</v>
      </c>
      <c r="X20">
        <f>P20/V20</f>
        <v>0.7876254180602007</v>
      </c>
      <c r="Y20" s="4" t="str">
        <f>'Kelp consumption'!T44</f>
        <v>yes</v>
      </c>
      <c r="Z20" s="4" t="str">
        <f t="shared" si="2"/>
        <v>kelp consumed during video</v>
      </c>
      <c r="AA20" s="4" t="str">
        <f t="shared" si="3"/>
        <v>No</v>
      </c>
      <c r="AB20" s="4" t="str">
        <f t="shared" si="4"/>
        <v>Urchin was a beast</v>
      </c>
    </row>
    <row r="21" spans="1:29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35</v>
      </c>
      <c r="F21" t="str">
        <f t="shared" si="0"/>
        <v>Pink</v>
      </c>
      <c r="G21">
        <f t="shared" si="1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>(V21-P21-T21-U21)/V21</f>
        <v>0.66398713826366562</v>
      </c>
      <c r="X21">
        <f>P21/V21</f>
        <v>0.2459807073954984</v>
      </c>
      <c r="Y21" s="4" t="str">
        <f>'Kelp consumption'!T45</f>
        <v>yes</v>
      </c>
      <c r="Z21" s="4" t="str">
        <f t="shared" si="2"/>
        <v>kelp consumed during video</v>
      </c>
      <c r="AA21" s="4" t="str">
        <f t="shared" si="3"/>
        <v>Yes</v>
      </c>
      <c r="AB21" s="4" t="str">
        <f t="shared" si="4"/>
        <v>Corynactis was so close</v>
      </c>
    </row>
    <row r="22" spans="1:29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35</v>
      </c>
      <c r="F22" t="str">
        <f t="shared" si="0"/>
        <v>Red</v>
      </c>
      <c r="G22">
        <f t="shared" si="1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Q22">
        <v>0</v>
      </c>
      <c r="R22">
        <v>0</v>
      </c>
      <c r="S22">
        <v>0</v>
      </c>
      <c r="V22">
        <v>641</v>
      </c>
      <c r="W22">
        <f>(V22-P22-T22-U22)/V22</f>
        <v>1</v>
      </c>
      <c r="X22">
        <f>P22/V22</f>
        <v>0</v>
      </c>
      <c r="Y22" s="4" t="str">
        <f>'Kelp consumption'!T46</f>
        <v>no</v>
      </c>
      <c r="Z22" s="4" t="str">
        <f t="shared" si="2"/>
        <v>urchin never ate kelp</v>
      </c>
      <c r="AA22" s="4" t="str">
        <f t="shared" si="3"/>
        <v>urchin never tried</v>
      </c>
      <c r="AB22" s="4" t="str">
        <f t="shared" si="4"/>
        <v>Urchin didn't even try</v>
      </c>
      <c r="AC22" t="s">
        <v>47</v>
      </c>
    </row>
    <row r="23" spans="1:29" x14ac:dyDescent="0.2">
      <c r="A23">
        <v>47</v>
      </c>
      <c r="B23" s="3">
        <v>43711</v>
      </c>
      <c r="C23">
        <f>'Kelp consumption'!D48</f>
        <v>15.516025641025639</v>
      </c>
      <c r="D23">
        <v>5</v>
      </c>
      <c r="E23" t="s">
        <v>35</v>
      </c>
      <c r="F23" t="str">
        <f t="shared" si="0"/>
        <v>Control</v>
      </c>
      <c r="G23">
        <f t="shared" si="1"/>
        <v>1</v>
      </c>
      <c r="H23" s="7">
        <v>0</v>
      </c>
      <c r="I23">
        <f>'Kelp consumption'!J48</f>
        <v>0</v>
      </c>
      <c r="J23">
        <f>'Kelp consumption'!K48</f>
        <v>55</v>
      </c>
      <c r="K23">
        <f>'Kelp consumption'!L48</f>
        <v>82</v>
      </c>
      <c r="L23">
        <f>'Kelp consumption'!O48</f>
        <v>10</v>
      </c>
      <c r="M23">
        <f>'Kelp consumption'!P48</f>
        <v>1930</v>
      </c>
      <c r="N23">
        <f>'Kelp consumption'!Q48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>(V23-P23-T23-U23)/V23</f>
        <v>0.56153846153846154</v>
      </c>
      <c r="X23">
        <f>P23/V23</f>
        <v>0.43076923076923079</v>
      </c>
      <c r="Y23" s="4" t="str">
        <f>'Kelp consumption'!T48</f>
        <v>no</v>
      </c>
      <c r="Z23" s="4" t="str">
        <f t="shared" si="2"/>
        <v>urchin never ate kelp</v>
      </c>
      <c r="AA23" s="4" t="str">
        <f t="shared" si="3"/>
        <v>No</v>
      </c>
      <c r="AB23" s="4" t="str">
        <f t="shared" si="4"/>
        <v>Urchin was a beast</v>
      </c>
      <c r="AC23" t="s">
        <v>61</v>
      </c>
    </row>
    <row r="24" spans="1:29" x14ac:dyDescent="0.2">
      <c r="A24">
        <v>48</v>
      </c>
      <c r="B24" s="3">
        <v>43711</v>
      </c>
      <c r="C24">
        <f>'Kelp consumption'!D49</f>
        <v>15.516025641025639</v>
      </c>
      <c r="D24">
        <v>6</v>
      </c>
      <c r="E24" t="s">
        <v>35</v>
      </c>
      <c r="F24" t="str">
        <f t="shared" si="0"/>
        <v>Pink</v>
      </c>
      <c r="G24">
        <f t="shared" si="1"/>
        <v>4</v>
      </c>
      <c r="H24" s="7">
        <v>27</v>
      </c>
      <c r="I24">
        <f>'Kelp consumption'!J49</f>
        <v>0</v>
      </c>
      <c r="J24">
        <f>'Kelp consumption'!K49</f>
        <v>43</v>
      </c>
      <c r="K24">
        <f>'Kelp consumption'!L49</f>
        <v>35</v>
      </c>
      <c r="L24">
        <f>'Kelp consumption'!O49</f>
        <v>7</v>
      </c>
      <c r="M24">
        <f>'Kelp consumption'!P49</f>
        <v>1930</v>
      </c>
      <c r="N24">
        <f>'Kelp consumption'!Q49</f>
        <v>720</v>
      </c>
      <c r="Q24">
        <v>0</v>
      </c>
      <c r="R24">
        <v>0</v>
      </c>
      <c r="S24">
        <v>0</v>
      </c>
      <c r="V24">
        <v>588</v>
      </c>
      <c r="W24">
        <f>(V24-P24-T24-U24)/V24</f>
        <v>1</v>
      </c>
      <c r="X24">
        <f>P24/V24</f>
        <v>0</v>
      </c>
      <c r="Y24" s="4" t="str">
        <f>'Kelp consumption'!T49</f>
        <v>no</v>
      </c>
      <c r="Z24" s="4" t="str">
        <f t="shared" si="2"/>
        <v>urchin never ate kelp</v>
      </c>
      <c r="AA24" s="4" t="str">
        <f t="shared" si="3"/>
        <v>urchin never tried</v>
      </c>
      <c r="AB24" s="4" t="str">
        <f t="shared" si="4"/>
        <v>Urchin didn't even try</v>
      </c>
      <c r="AC24" t="s">
        <v>98</v>
      </c>
    </row>
    <row r="25" spans="1:29" x14ac:dyDescent="0.2">
      <c r="A25">
        <v>65</v>
      </c>
      <c r="B25" s="3">
        <v>43713</v>
      </c>
      <c r="C25">
        <f>'Kelp consumption'!D66</f>
        <v>15.385384615384615</v>
      </c>
      <c r="D25">
        <v>1</v>
      </c>
      <c r="E25" t="s">
        <v>35</v>
      </c>
      <c r="F25" t="str">
        <f t="shared" si="0"/>
        <v>Control</v>
      </c>
      <c r="G25">
        <f t="shared" si="1"/>
        <v>1</v>
      </c>
      <c r="H25" s="7">
        <v>0</v>
      </c>
      <c r="I25">
        <f>'Kelp consumption'!J66</f>
        <v>0</v>
      </c>
      <c r="J25">
        <f>'Kelp consumption'!K66</f>
        <v>56</v>
      </c>
      <c r="K25">
        <f>'Kelp consumption'!L66</f>
        <v>82</v>
      </c>
      <c r="L25">
        <f>'Kelp consumption'!O66</f>
        <v>9</v>
      </c>
      <c r="M25">
        <f>'Kelp consumption'!P66</f>
        <v>1920</v>
      </c>
      <c r="N25">
        <f>'Kelp consumption'!Q66</f>
        <v>720</v>
      </c>
      <c r="Q25">
        <v>0</v>
      </c>
      <c r="R25">
        <v>0</v>
      </c>
      <c r="S25">
        <v>0</v>
      </c>
      <c r="V25">
        <v>241</v>
      </c>
      <c r="W25">
        <f>(V25-P25-T25-U25)/V25</f>
        <v>1</v>
      </c>
      <c r="X25">
        <f>P25/V25</f>
        <v>0</v>
      </c>
      <c r="Y25" s="4" t="str">
        <f>'Kelp consumption'!T66</f>
        <v>yes</v>
      </c>
      <c r="Z25" s="4" t="str">
        <f t="shared" si="2"/>
        <v>kelp consumed AFTER video</v>
      </c>
      <c r="AA25" s="4" t="str">
        <f t="shared" si="3"/>
        <v>urchin never tried</v>
      </c>
      <c r="AB25" s="4" t="str">
        <f t="shared" si="4"/>
        <v>Urchin didn't even try</v>
      </c>
      <c r="AC25" t="s">
        <v>99</v>
      </c>
    </row>
    <row r="26" spans="1:29" x14ac:dyDescent="0.2">
      <c r="A26">
        <v>66</v>
      </c>
      <c r="B26" s="3">
        <v>43713</v>
      </c>
      <c r="C26">
        <f>'Kelp consumption'!D67</f>
        <v>15.385384615384615</v>
      </c>
      <c r="D26">
        <v>2</v>
      </c>
      <c r="E26" t="s">
        <v>35</v>
      </c>
      <c r="F26" t="str">
        <f t="shared" ref="F26:F36" si="5">IF(H26&lt;=0, "Control", IF(H26&lt;=10, "Red", IF(H26&gt;=21, "Pink", "Orange")))</f>
        <v>Orange</v>
      </c>
      <c r="G26">
        <f t="shared" ref="G26:G36" si="6">IF(F26="Control", 1, IF(F26="Red", 2, IF(F26="Orange", 3, 4)))</f>
        <v>3</v>
      </c>
      <c r="H26" s="7">
        <v>17</v>
      </c>
      <c r="I26">
        <f>'Kelp consumption'!J67</f>
        <v>0</v>
      </c>
      <c r="J26">
        <f>'Kelp consumption'!K67</f>
        <v>43</v>
      </c>
      <c r="K26">
        <f>'Kelp consumption'!L67</f>
        <v>36</v>
      </c>
      <c r="L26">
        <f>'Kelp consumption'!O67</f>
        <v>9</v>
      </c>
      <c r="M26">
        <f>'Kelp consumption'!P67</f>
        <v>1920</v>
      </c>
      <c r="N26">
        <f>'Kelp consumption'!Q67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>(V26-P26-T26-U26)/V26</f>
        <v>5.4545454545454543E-2</v>
      </c>
      <c r="X26">
        <f>P26/V26</f>
        <v>0.92</v>
      </c>
      <c r="Y26" s="4" t="str">
        <f>'Kelp consumption'!T67</f>
        <v>yes</v>
      </c>
      <c r="Z26" s="4" t="str">
        <f t="shared" si="2"/>
        <v>kelp consumed during video</v>
      </c>
      <c r="AA26" s="4" t="str">
        <f t="shared" si="3"/>
        <v>No</v>
      </c>
      <c r="AB26" s="4" t="str">
        <f t="shared" si="4"/>
        <v>Urchin was a beast</v>
      </c>
      <c r="AC26" t="s">
        <v>70</v>
      </c>
    </row>
    <row r="27" spans="1:29" x14ac:dyDescent="0.2">
      <c r="A27">
        <v>67</v>
      </c>
      <c r="B27" s="3">
        <v>43713</v>
      </c>
      <c r="C27">
        <f>'Kelp consumption'!D68</f>
        <v>15.385384615384615</v>
      </c>
      <c r="D27">
        <v>3</v>
      </c>
      <c r="E27" t="s">
        <v>35</v>
      </c>
      <c r="F27" t="str">
        <f t="shared" si="5"/>
        <v>Pink</v>
      </c>
      <c r="G27">
        <f t="shared" si="6"/>
        <v>4</v>
      </c>
      <c r="H27" s="7">
        <v>24</v>
      </c>
      <c r="I27">
        <f>'Kelp consumption'!J68</f>
        <v>0</v>
      </c>
      <c r="J27">
        <f>'Kelp consumption'!K68</f>
        <v>56</v>
      </c>
      <c r="K27">
        <f>'Kelp consumption'!L68</f>
        <v>88</v>
      </c>
      <c r="L27">
        <f>'Kelp consumption'!O68</f>
        <v>9</v>
      </c>
      <c r="M27">
        <f>'Kelp consumption'!P68</f>
        <v>1920</v>
      </c>
      <c r="N27">
        <f>'Kelp consumption'!Q68</f>
        <v>720</v>
      </c>
      <c r="Q27">
        <v>12</v>
      </c>
      <c r="R27">
        <v>12</v>
      </c>
      <c r="S27">
        <v>0</v>
      </c>
      <c r="V27">
        <v>609</v>
      </c>
      <c r="W27">
        <f>(V27-P27-T27-U27)/V27</f>
        <v>1</v>
      </c>
      <c r="X27">
        <f>P27/V27</f>
        <v>0</v>
      </c>
      <c r="Y27" s="4" t="str">
        <f>'Kelp consumption'!T68</f>
        <v>no</v>
      </c>
      <c r="Z27" s="4" t="str">
        <f t="shared" si="2"/>
        <v>urchin never ate kelp</v>
      </c>
      <c r="AA27" s="4" t="str">
        <f t="shared" si="3"/>
        <v>Yes</v>
      </c>
      <c r="AB27" s="4" t="str">
        <f t="shared" si="4"/>
        <v>Corynactis was a monster</v>
      </c>
      <c r="AC27" t="s">
        <v>71</v>
      </c>
    </row>
    <row r="28" spans="1:29" x14ac:dyDescent="0.2">
      <c r="A28">
        <v>68</v>
      </c>
      <c r="B28" s="3">
        <v>43713</v>
      </c>
      <c r="C28">
        <f>'Kelp consumption'!D69</f>
        <v>15.385384615384615</v>
      </c>
      <c r="D28">
        <v>4</v>
      </c>
      <c r="E28" t="s">
        <v>36</v>
      </c>
      <c r="F28" t="str">
        <f t="shared" si="5"/>
        <v>Pink</v>
      </c>
      <c r="G28">
        <f t="shared" si="6"/>
        <v>4</v>
      </c>
      <c r="H28" s="7">
        <v>22</v>
      </c>
      <c r="I28">
        <f>'Kelp consumption'!J69</f>
        <v>0</v>
      </c>
      <c r="J28">
        <f>'Kelp consumption'!K69</f>
        <v>58</v>
      </c>
      <c r="K28">
        <f>'Kelp consumption'!L69</f>
        <v>84</v>
      </c>
      <c r="L28">
        <f>'Kelp consumption'!O69</f>
        <v>9</v>
      </c>
      <c r="M28">
        <f>'Kelp consumption'!P69</f>
        <v>1920</v>
      </c>
      <c r="N28">
        <f>'Kelp consumption'!Q69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>(V28-P28-T28-U28)/V28</f>
        <v>0.45081967213114754</v>
      </c>
      <c r="X28">
        <f>P28/V28</f>
        <v>0.52459016393442626</v>
      </c>
      <c r="Y28" s="4" t="str">
        <f>'Kelp consumption'!T69</f>
        <v>yes</v>
      </c>
      <c r="Z28" s="4" t="str">
        <f t="shared" si="2"/>
        <v>kelp consumed during video</v>
      </c>
      <c r="AA28" s="4" t="str">
        <f t="shared" si="3"/>
        <v>Yes</v>
      </c>
      <c r="AB28" s="4" t="str">
        <f t="shared" si="4"/>
        <v>Corynactis was so close</v>
      </c>
    </row>
    <row r="29" spans="1:29" x14ac:dyDescent="0.2">
      <c r="A29">
        <v>69</v>
      </c>
      <c r="B29" s="3">
        <v>43713</v>
      </c>
      <c r="C29">
        <f>'Kelp consumption'!D70</f>
        <v>15.385384615384615</v>
      </c>
      <c r="D29">
        <v>5</v>
      </c>
      <c r="E29" t="s">
        <v>36</v>
      </c>
      <c r="F29" t="str">
        <f t="shared" si="5"/>
        <v>Pink</v>
      </c>
      <c r="G29">
        <f t="shared" si="6"/>
        <v>4</v>
      </c>
      <c r="H29" s="7">
        <v>28</v>
      </c>
      <c r="I29">
        <f>'Kelp consumption'!J70</f>
        <v>0</v>
      </c>
      <c r="J29">
        <f>'Kelp consumption'!K70</f>
        <v>60</v>
      </c>
      <c r="K29">
        <f>'Kelp consumption'!L70</f>
        <v>101</v>
      </c>
      <c r="L29">
        <f>'Kelp consumption'!O70</f>
        <v>9</v>
      </c>
      <c r="M29">
        <f>'Kelp consumption'!P70</f>
        <v>1920</v>
      </c>
      <c r="N29">
        <f>'Kelp consumption'!Q70</f>
        <v>720</v>
      </c>
      <c r="S29">
        <v>0</v>
      </c>
      <c r="V29">
        <v>600</v>
      </c>
      <c r="W29">
        <f>(V29-P29-T29-U29)/V29</f>
        <v>1</v>
      </c>
      <c r="X29">
        <f>P29/V29</f>
        <v>0</v>
      </c>
      <c r="Y29" s="4" t="str">
        <f>'Kelp consumption'!T70</f>
        <v>no</v>
      </c>
      <c r="Z29" s="4" t="str">
        <f t="shared" si="2"/>
        <v>urchin never ate kelp</v>
      </c>
      <c r="AA29" s="4" t="str">
        <f t="shared" si="3"/>
        <v>urchin never tried</v>
      </c>
      <c r="AB29" s="4" t="str">
        <f t="shared" si="4"/>
        <v>Urchin didn't even try</v>
      </c>
      <c r="AC29" t="s">
        <v>100</v>
      </c>
    </row>
    <row r="30" spans="1:29" x14ac:dyDescent="0.2">
      <c r="A30">
        <v>70</v>
      </c>
      <c r="B30" s="3">
        <v>43713</v>
      </c>
      <c r="C30">
        <f>'Kelp consumption'!D71</f>
        <v>15.385384615384615</v>
      </c>
      <c r="D30">
        <v>6</v>
      </c>
      <c r="E30" t="s">
        <v>35</v>
      </c>
      <c r="F30" t="str">
        <f t="shared" si="5"/>
        <v>Red</v>
      </c>
      <c r="G30">
        <f t="shared" si="6"/>
        <v>2</v>
      </c>
      <c r="H30" s="7">
        <v>10</v>
      </c>
      <c r="I30">
        <f>'Kelp consumption'!J71</f>
        <v>0</v>
      </c>
      <c r="J30">
        <f>'Kelp consumption'!K71</f>
        <v>42</v>
      </c>
      <c r="K30">
        <f>'Kelp consumption'!L71</f>
        <v>36</v>
      </c>
      <c r="L30">
        <f>'Kelp consumption'!O71</f>
        <v>9</v>
      </c>
      <c r="M30">
        <f>'Kelp consumption'!P71</f>
        <v>1920</v>
      </c>
      <c r="N30">
        <f>'Kelp consumption'!Q71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>(V30-P30-T30-U30)/V30</f>
        <v>0.31419457735247208</v>
      </c>
      <c r="X30">
        <f>P30/V30</f>
        <v>0.65231259968102073</v>
      </c>
      <c r="Y30" s="4" t="str">
        <f>'Kelp consumption'!T71</f>
        <v>yes</v>
      </c>
      <c r="Z30" s="4" t="str">
        <f t="shared" si="2"/>
        <v>kelp consumed during video</v>
      </c>
      <c r="AA30" s="4" t="str">
        <f t="shared" si="3"/>
        <v>Yes</v>
      </c>
      <c r="AB30" s="4" t="str">
        <f t="shared" si="4"/>
        <v>Corynactis was so close</v>
      </c>
    </row>
    <row r="31" spans="1:29" x14ac:dyDescent="0.2">
      <c r="A31">
        <v>71</v>
      </c>
      <c r="B31" s="3">
        <v>43714</v>
      </c>
      <c r="C31">
        <f>'Kelp consumption'!D72</f>
        <v>15.675466666666658</v>
      </c>
      <c r="D31">
        <v>1</v>
      </c>
      <c r="E31" t="s">
        <v>35</v>
      </c>
      <c r="F31" t="str">
        <f t="shared" si="5"/>
        <v>Control</v>
      </c>
      <c r="G31">
        <f t="shared" si="6"/>
        <v>1</v>
      </c>
      <c r="H31" s="7">
        <v>0</v>
      </c>
      <c r="I31">
        <f>'Kelp consumption'!J72</f>
        <v>0</v>
      </c>
      <c r="J31">
        <f>'Kelp consumption'!K72</f>
        <v>60</v>
      </c>
      <c r="K31">
        <f>'Kelp consumption'!L72</f>
        <v>103</v>
      </c>
      <c r="L31">
        <f>'Kelp consumption'!O72</f>
        <v>10</v>
      </c>
      <c r="M31">
        <f>'Kelp consumption'!P72</f>
        <v>1910</v>
      </c>
      <c r="N31">
        <f>'Kelp consumption'!Q72</f>
        <v>715</v>
      </c>
      <c r="Q31">
        <v>0</v>
      </c>
      <c r="R31">
        <v>0</v>
      </c>
      <c r="S31">
        <v>0</v>
      </c>
      <c r="V31">
        <v>328</v>
      </c>
      <c r="W31">
        <f>(V31-P31-T31-U31)/V31</f>
        <v>1</v>
      </c>
      <c r="X31">
        <f>P31/V31</f>
        <v>0</v>
      </c>
      <c r="Y31" s="4" t="str">
        <f>'Kelp consumption'!T72</f>
        <v>yes</v>
      </c>
      <c r="Z31" s="4" t="str">
        <f t="shared" si="2"/>
        <v>kelp consumed AFTER video</v>
      </c>
      <c r="AA31" s="4" t="str">
        <f t="shared" si="3"/>
        <v>urchin never tried</v>
      </c>
      <c r="AB31" s="4" t="str">
        <f t="shared" si="4"/>
        <v>Urchin didn't even try</v>
      </c>
      <c r="AC31" t="s">
        <v>101</v>
      </c>
    </row>
    <row r="32" spans="1:29" x14ac:dyDescent="0.2">
      <c r="A32">
        <v>72</v>
      </c>
      <c r="B32" s="3">
        <v>43714</v>
      </c>
      <c r="C32">
        <f>'Kelp consumption'!D73</f>
        <v>15.675466666666658</v>
      </c>
      <c r="D32">
        <v>2</v>
      </c>
      <c r="E32" t="s">
        <v>36</v>
      </c>
      <c r="F32" t="str">
        <f t="shared" si="5"/>
        <v>Pink</v>
      </c>
      <c r="G32">
        <f t="shared" si="6"/>
        <v>4</v>
      </c>
      <c r="H32" s="7">
        <v>26</v>
      </c>
      <c r="I32">
        <f>'Kelp consumption'!J73</f>
        <v>0</v>
      </c>
      <c r="J32">
        <f>'Kelp consumption'!K73</f>
        <v>58</v>
      </c>
      <c r="K32">
        <f>'Kelp consumption'!L73</f>
        <v>87</v>
      </c>
      <c r="L32">
        <f>'Kelp consumption'!O73</f>
        <v>10</v>
      </c>
      <c r="M32">
        <f>'Kelp consumption'!P73</f>
        <v>1910</v>
      </c>
      <c r="N32">
        <f>'Kelp consumption'!Q73</f>
        <v>715</v>
      </c>
      <c r="Q32">
        <v>5</v>
      </c>
      <c r="R32">
        <v>5</v>
      </c>
      <c r="S32">
        <v>0</v>
      </c>
      <c r="V32">
        <v>612</v>
      </c>
      <c r="W32">
        <f>(V32-P32-T32-U32)/V32</f>
        <v>1</v>
      </c>
      <c r="X32">
        <f>P32/V32</f>
        <v>0</v>
      </c>
      <c r="Y32" s="4" t="str">
        <f>'Kelp consumption'!T73</f>
        <v>yes</v>
      </c>
      <c r="Z32" s="4" t="str">
        <f t="shared" si="2"/>
        <v>kelp consumed AFTER video</v>
      </c>
      <c r="AA32" s="4" t="str">
        <f t="shared" si="3"/>
        <v>Yes</v>
      </c>
      <c r="AB32" s="4" t="str">
        <f t="shared" si="4"/>
        <v>Corynactis was a monster</v>
      </c>
    </row>
    <row r="33" spans="1:29" x14ac:dyDescent="0.2">
      <c r="A33">
        <v>73</v>
      </c>
      <c r="B33" s="3">
        <v>43714</v>
      </c>
      <c r="C33">
        <f>'Kelp consumption'!D74</f>
        <v>15.675466666666658</v>
      </c>
      <c r="D33">
        <v>3</v>
      </c>
      <c r="E33" t="s">
        <v>36</v>
      </c>
      <c r="F33" t="str">
        <f t="shared" si="5"/>
        <v>Orange</v>
      </c>
      <c r="G33">
        <f t="shared" si="6"/>
        <v>3</v>
      </c>
      <c r="H33" s="7">
        <v>13</v>
      </c>
      <c r="I33">
        <f>'Kelp consumption'!J74</f>
        <v>0</v>
      </c>
      <c r="J33">
        <f>'Kelp consumption'!K74</f>
        <v>43</v>
      </c>
      <c r="K33">
        <f>'Kelp consumption'!L74</f>
        <v>36</v>
      </c>
      <c r="L33">
        <f>'Kelp consumption'!O74</f>
        <v>10</v>
      </c>
      <c r="M33">
        <f>'Kelp consumption'!P74</f>
        <v>1910</v>
      </c>
      <c r="N33">
        <f>'Kelp consumption'!Q74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>(V33-P33-T33-U33)/V33</f>
        <v>0.23214285714285715</v>
      </c>
      <c r="X33">
        <f>P33/V33</f>
        <v>0.74464285714285716</v>
      </c>
      <c r="Y33" s="4" t="str">
        <f>'Kelp consumption'!T74</f>
        <v>yes</v>
      </c>
      <c r="Z33" s="4" t="str">
        <f t="shared" si="2"/>
        <v>kelp consumed during video</v>
      </c>
      <c r="AA33" s="4" t="str">
        <f t="shared" si="3"/>
        <v>Yes</v>
      </c>
      <c r="AB33" s="4" t="str">
        <f t="shared" si="4"/>
        <v>Corynactis was so close</v>
      </c>
      <c r="AC33" t="s">
        <v>102</v>
      </c>
    </row>
    <row r="34" spans="1:29" x14ac:dyDescent="0.2">
      <c r="A34">
        <v>74</v>
      </c>
      <c r="B34" s="3">
        <v>43714</v>
      </c>
      <c r="C34">
        <f>'Kelp consumption'!D75</f>
        <v>15.675466666666658</v>
      </c>
      <c r="D34">
        <v>4</v>
      </c>
      <c r="E34" t="s">
        <v>36</v>
      </c>
      <c r="F34" t="str">
        <f t="shared" si="5"/>
        <v>Red</v>
      </c>
      <c r="G34">
        <f t="shared" si="6"/>
        <v>2</v>
      </c>
      <c r="H34" s="7">
        <v>4</v>
      </c>
      <c r="I34">
        <f>'Kelp consumption'!J75</f>
        <v>0</v>
      </c>
      <c r="J34">
        <f>'Kelp consumption'!K75</f>
        <v>59</v>
      </c>
      <c r="K34">
        <f>'Kelp consumption'!L75</f>
        <v>92</v>
      </c>
      <c r="L34">
        <f>'Kelp consumption'!O75</f>
        <v>10</v>
      </c>
      <c r="M34">
        <f>'Kelp consumption'!P75</f>
        <v>1910</v>
      </c>
      <c r="N34">
        <f>'Kelp consumption'!Q75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>(V34-P34-T34-U34)/V34</f>
        <v>0.8236434108527132</v>
      </c>
      <c r="X34">
        <f>P34/V34</f>
        <v>0.15310077519379844</v>
      </c>
      <c r="Y34" s="4" t="str">
        <f>'Kelp consumption'!T75</f>
        <v>yes</v>
      </c>
      <c r="Z34" s="4" t="str">
        <f t="shared" si="2"/>
        <v>kelp consumed during video</v>
      </c>
      <c r="AA34" s="4" t="str">
        <f t="shared" si="3"/>
        <v>No</v>
      </c>
      <c r="AB34" s="4" t="str">
        <f t="shared" si="4"/>
        <v>Urchin was a beast</v>
      </c>
    </row>
    <row r="35" spans="1:29" x14ac:dyDescent="0.2">
      <c r="A35">
        <v>75</v>
      </c>
      <c r="B35" s="3">
        <v>43714</v>
      </c>
      <c r="C35">
        <f>'Kelp consumption'!D76</f>
        <v>15.675466666666658</v>
      </c>
      <c r="D35">
        <v>5</v>
      </c>
      <c r="E35" t="s">
        <v>35</v>
      </c>
      <c r="F35" t="str">
        <f t="shared" si="5"/>
        <v>Pink</v>
      </c>
      <c r="G35">
        <f t="shared" si="6"/>
        <v>4</v>
      </c>
      <c r="H35" s="7">
        <v>30</v>
      </c>
      <c r="I35">
        <f>'Kelp consumption'!J76</f>
        <v>0</v>
      </c>
      <c r="J35">
        <f>'Kelp consumption'!K76</f>
        <v>56</v>
      </c>
      <c r="K35">
        <f>'Kelp consumption'!L76</f>
        <v>72</v>
      </c>
      <c r="L35">
        <f>'Kelp consumption'!O76</f>
        <v>10</v>
      </c>
      <c r="M35">
        <f>'Kelp consumption'!P76</f>
        <v>1910</v>
      </c>
      <c r="N35">
        <f>'Kelp consumption'!Q76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>(V35-P35-T35-U35)/V35</f>
        <v>0.81338742393509122</v>
      </c>
      <c r="X35">
        <f>P35/V35</f>
        <v>0.16227180527383367</v>
      </c>
      <c r="Y35" s="4" t="str">
        <f>'Kelp consumption'!T76</f>
        <v>yes</v>
      </c>
      <c r="Z35" s="4" t="str">
        <f t="shared" si="2"/>
        <v>kelp consumed during video</v>
      </c>
      <c r="AA35" s="4" t="str">
        <f t="shared" si="3"/>
        <v>Yes</v>
      </c>
      <c r="AB35" s="4" t="str">
        <f t="shared" si="4"/>
        <v>Corynactis was so close</v>
      </c>
      <c r="AC35" t="s">
        <v>102</v>
      </c>
    </row>
    <row r="36" spans="1:29" x14ac:dyDescent="0.2">
      <c r="A36">
        <v>76</v>
      </c>
      <c r="B36" s="3">
        <v>43714</v>
      </c>
      <c r="C36">
        <f>'Kelp consumption'!D77</f>
        <v>15.675466666666658</v>
      </c>
      <c r="D36">
        <v>6</v>
      </c>
      <c r="E36" t="s">
        <v>35</v>
      </c>
      <c r="F36" t="str">
        <f t="shared" si="5"/>
        <v>Red</v>
      </c>
      <c r="G36">
        <f t="shared" si="6"/>
        <v>2</v>
      </c>
      <c r="H36" s="7">
        <v>6</v>
      </c>
      <c r="I36">
        <f>'Kelp consumption'!J77</f>
        <v>0</v>
      </c>
      <c r="J36">
        <f>'Kelp consumption'!K77</f>
        <v>60</v>
      </c>
      <c r="K36">
        <f>'Kelp consumption'!L77</f>
        <v>91</v>
      </c>
      <c r="L36">
        <f>'Kelp consumption'!O77</f>
        <v>10</v>
      </c>
      <c r="M36">
        <f>'Kelp consumption'!P77</f>
        <v>1930</v>
      </c>
      <c r="N36">
        <f>'Kelp consumption'!Q77</f>
        <v>725</v>
      </c>
      <c r="Q36">
        <v>3</v>
      </c>
      <c r="R36">
        <v>3</v>
      </c>
      <c r="S36">
        <v>0</v>
      </c>
      <c r="V36">
        <v>569</v>
      </c>
      <c r="W36">
        <f>(V36-P36-T36-U36)/V36</f>
        <v>1</v>
      </c>
      <c r="X36">
        <f>P36/V36</f>
        <v>0</v>
      </c>
      <c r="Y36" s="4" t="str">
        <f>'Kelp consumption'!T77</f>
        <v>no</v>
      </c>
      <c r="Z36" s="4" t="str">
        <f t="shared" si="2"/>
        <v>urchin never ate kelp</v>
      </c>
      <c r="AA36" s="4" t="str">
        <f t="shared" si="3"/>
        <v>Yes</v>
      </c>
      <c r="AB36" s="4" t="str">
        <f t="shared" si="4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30</v>
      </c>
      <c r="B1" s="15" t="s">
        <v>63</v>
      </c>
      <c r="C1" s="2" t="s">
        <v>62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30</v>
      </c>
      <c r="B1" s="15" t="s">
        <v>63</v>
      </c>
      <c r="C1" s="2" t="s">
        <v>62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2019-09-09T22:26:52Z</dcterms:modified>
</cp:coreProperties>
</file>