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42C50CB4-FB7B-DA4D-A627-5EBD340BE2AD}" xr6:coauthVersionLast="36" xr6:coauthVersionMax="44" xr10:uidLastSave="{00000000-0000-0000-0000-000000000000}"/>
  <bookViews>
    <workbookView xWindow="14820" yWindow="5920" windowWidth="23780" windowHeight="13760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1" l="1"/>
  <c r="R57" i="1"/>
  <c r="R52" i="1"/>
  <c r="R50" i="1"/>
  <c r="S2" i="1"/>
  <c r="S3" i="1"/>
  <c r="T3" i="1" s="1"/>
  <c r="S4" i="1"/>
  <c r="T4" i="1" s="1"/>
  <c r="S5" i="1"/>
  <c r="T5" i="1" s="1"/>
  <c r="S6" i="1"/>
  <c r="S7" i="1"/>
  <c r="T7" i="1" s="1"/>
  <c r="S8" i="1"/>
  <c r="T8" i="1" s="1"/>
  <c r="S9" i="1"/>
  <c r="T9" i="1" s="1"/>
  <c r="S10" i="1"/>
  <c r="S11" i="1"/>
  <c r="T11" i="1" s="1"/>
  <c r="S12" i="1"/>
  <c r="T12" i="1" s="1"/>
  <c r="S13" i="1"/>
  <c r="T13" i="1" s="1"/>
  <c r="S14" i="1"/>
  <c r="S15" i="1"/>
  <c r="T15" i="1" s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3" i="1"/>
  <c r="V4" i="1"/>
  <c r="V5" i="1"/>
  <c r="V6" i="1"/>
  <c r="V7" i="1"/>
  <c r="V2" i="1"/>
  <c r="T16" i="1"/>
  <c r="T6" i="1"/>
  <c r="T10" i="1"/>
  <c r="T14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16" i="1"/>
  <c r="R41" i="1"/>
  <c r="R34" i="1"/>
  <c r="R30" i="1"/>
  <c r="R17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H2" i="1" l="1"/>
</calcChain>
</file>

<file path=xl/sharedStrings.xml><?xml version="1.0" encoding="utf-8"?>
<sst xmlns="http://schemas.openxmlformats.org/spreadsheetml/2006/main" count="320" uniqueCount="96">
  <si>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</si>
  <si>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</si>
  <si>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</si>
  <si>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</si>
  <si>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</si>
  <si>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</si>
  <si>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</si>
  <si>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</si>
  <si>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</si>
  <si>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</si>
  <si>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</si>
  <si>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</si>
  <si>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</si>
  <si>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</si>
  <si>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</si>
  <si>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</si>
  <si>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</si>
  <si>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</si>
  <si>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</si>
  <si>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</si>
  <si>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</si>
  <si>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</si>
  <si>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</si>
  <si>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</si>
  <si>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</si>
  <si>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</si>
  <si>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</si>
  <si>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</si>
  <si>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</si>
  <si>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</si>
  <si>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</si>
  <si>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</si>
  <si>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</si>
  <si>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</si>
  <si>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</si>
  <si>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</si>
  <si>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</si>
  <si>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</si>
  <si>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</si>
  <si>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</si>
  <si>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</si>
  <si>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</si>
  <si>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</si>
  <si>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</si>
  <si>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</si>
  <si>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</si>
  <si>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</si>
  <si>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</si>
  <si>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</si>
  <si>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</si>
  <si>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</si>
  <si>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</si>
  <si>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</si>
  <si>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</si>
  <si>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</si>
  <si>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</si>
  <si>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</si>
  <si>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</si>
  <si>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</si>
  <si>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</si>
  <si>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</si>
  <si>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</si>
  <si>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</si>
  <si>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</si>
  <si>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</si>
  <si>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</si>
  <si>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</si>
  <si>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</si>
  <si>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</si>
  <si>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</si>
  <si>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</si>
  <si>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Double check GoPro - only 4 hours copied to computer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</si>
  <si>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</si>
  <si>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</si>
  <si>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</si>
  <si>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</si>
  <si>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</si>
  <si>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</si>
  <si>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</si>
  <si>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</si>
  <si>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</si>
  <si>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>too much measured on "after"</t>
  </si>
  <si>
    <t>not enough measured on "before"</t>
  </si>
  <si>
    <t>"after" included hole</t>
  </si>
  <si>
    <t xml:space="preserve">too much measured on "after" </t>
  </si>
  <si>
    <t>shade =&gt; guesstimate</t>
  </si>
  <si>
    <t>"after" included some shadow</t>
  </si>
  <si>
    <t>"before" and "after" included some shadow</t>
  </si>
  <si>
    <t>Kelp consumed?</t>
  </si>
  <si>
    <t>yes</t>
  </si>
  <si>
    <t>no</t>
  </si>
  <si>
    <t>maybe no</t>
  </si>
  <si>
    <t>NO</t>
  </si>
  <si>
    <t>hole included in "after"</t>
  </si>
  <si>
    <t>"before" included some shadow</t>
  </si>
  <si>
    <t>hole included in "before"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</si>
</sst>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W77"/>
  <sheetViews>
    <sheetView tabSelected="1" workbookViewId="0">
      <pane ySplit="1" topLeftCell="A10" activePane="bottomLeft" state="frozen"/>
      <selection pane="bottomLeft" activeCell="Q49" sqref="Q49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1" width="24.1640625" customWidth="1"/>
    <col min="22" max="22" width="7.1640625" bestFit="1" customWidth="1"/>
    <col min="23" max="23" width="10.1640625" bestFit="1" customWidth="1"/>
  </cols>
  <sheetData>
    <row r="1" spans="1:23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66</v>
      </c>
      <c r="M1" s="2" t="s">
        <v>65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88</v>
      </c>
      <c r="V1" s="2" t="s">
        <v>25</v>
      </c>
      <c r="W1" s="2" t="s">
        <v>23</v>
      </c>
    </row>
    <row r="2" spans="1:23" x14ac:dyDescent="0.2">
      <c r="A2">
        <v>1</v>
      </c>
      <c r="B2" s="3">
        <v>43708</v>
      </c>
      <c r="C2">
        <v>243</v>
      </c>
      <c r="E2">
        <v>1</v>
      </c>
      <c r="F2" t="s">
        <v>58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  <c r="S2">
        <f t="shared" ref="S2:S15" si="0">Q2-R2</f>
        <v>0</v>
      </c>
      <c r="T2" t="e">
        <f>S2/Q2</f>
        <v>#DIV/0!</v>
      </c>
      <c r="U2" t="s">
        <v>89</v>
      </c>
      <c r="V2" t="str">
        <f>IF(E2&gt;6,"no","yes")</f>
        <v>yes</v>
      </c>
    </row>
    <row r="3" spans="1:23" x14ac:dyDescent="0.2">
      <c r="A3">
        <v>2</v>
      </c>
      <c r="B3" s="3">
        <v>43708</v>
      </c>
      <c r="C3">
        <v>243</v>
      </c>
      <c r="E3">
        <v>2</v>
      </c>
      <c r="F3" t="s">
        <v>57</v>
      </c>
      <c r="G3" t="str">
        <f t="shared" ref="G3:G57" si="1">IF(I3&lt;=0, "Control", IF(I3&lt;=10, "Red", IF(I3&gt;=21, "Pink", "Orange")))</f>
        <v>Orange</v>
      </c>
      <c r="H3">
        <f t="shared" ref="H3:H57" si="2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43" si="3">C3-236</f>
        <v>7</v>
      </c>
      <c r="O3">
        <v>1920</v>
      </c>
      <c r="P3">
        <v>730</v>
      </c>
      <c r="S3">
        <f t="shared" si="0"/>
        <v>0</v>
      </c>
      <c r="T3" t="e">
        <f t="shared" ref="T3:T66" si="4">S3/Q3</f>
        <v>#DIV/0!</v>
      </c>
      <c r="U3" t="s">
        <v>90</v>
      </c>
      <c r="V3" t="str">
        <f t="shared" ref="V3:V66" si="5">IF(E3&gt;6,"no","yes")</f>
        <v>yes</v>
      </c>
    </row>
    <row r="4" spans="1:23" x14ac:dyDescent="0.2">
      <c r="A4">
        <v>3</v>
      </c>
      <c r="B4" s="3">
        <v>43708</v>
      </c>
      <c r="C4">
        <v>243</v>
      </c>
      <c r="E4">
        <v>3</v>
      </c>
      <c r="F4" t="s">
        <v>58</v>
      </c>
      <c r="G4" t="str">
        <f t="shared" si="1"/>
        <v>Control</v>
      </c>
      <c r="H4">
        <f t="shared" si="2"/>
        <v>1</v>
      </c>
      <c r="I4" s="7">
        <v>0</v>
      </c>
      <c r="K4" s="5">
        <v>44</v>
      </c>
      <c r="L4">
        <v>43</v>
      </c>
      <c r="M4">
        <v>43</v>
      </c>
      <c r="N4">
        <f t="shared" si="3"/>
        <v>7</v>
      </c>
      <c r="O4">
        <v>1920</v>
      </c>
      <c r="P4">
        <v>730</v>
      </c>
      <c r="S4">
        <f t="shared" si="0"/>
        <v>0</v>
      </c>
      <c r="T4" t="e">
        <f t="shared" si="4"/>
        <v>#DIV/0!</v>
      </c>
      <c r="U4" t="s">
        <v>89</v>
      </c>
      <c r="V4" t="str">
        <f t="shared" si="5"/>
        <v>yes</v>
      </c>
      <c r="W4" t="s">
        <v>67</v>
      </c>
    </row>
    <row r="5" spans="1:23" x14ac:dyDescent="0.2">
      <c r="A5">
        <v>4</v>
      </c>
      <c r="B5" s="3">
        <v>43708</v>
      </c>
      <c r="C5">
        <v>243</v>
      </c>
      <c r="E5">
        <v>4</v>
      </c>
      <c r="F5" t="s">
        <v>57</v>
      </c>
      <c r="G5" t="str">
        <f t="shared" si="1"/>
        <v>Red</v>
      </c>
      <c r="H5">
        <f t="shared" si="2"/>
        <v>2</v>
      </c>
      <c r="I5" s="7">
        <v>7</v>
      </c>
      <c r="K5" s="5">
        <v>49</v>
      </c>
      <c r="L5">
        <v>53</v>
      </c>
      <c r="M5">
        <v>52</v>
      </c>
      <c r="N5">
        <f t="shared" si="3"/>
        <v>7</v>
      </c>
      <c r="O5">
        <v>1920</v>
      </c>
      <c r="P5">
        <v>730</v>
      </c>
      <c r="S5">
        <f t="shared" si="0"/>
        <v>0</v>
      </c>
      <c r="T5" t="e">
        <f t="shared" si="4"/>
        <v>#DIV/0!</v>
      </c>
      <c r="U5" t="s">
        <v>89</v>
      </c>
      <c r="V5" t="str">
        <f t="shared" si="5"/>
        <v>yes</v>
      </c>
    </row>
    <row r="6" spans="1:23" x14ac:dyDescent="0.2">
      <c r="A6">
        <v>5</v>
      </c>
      <c r="B6" s="3">
        <v>43708</v>
      </c>
      <c r="C6">
        <v>243</v>
      </c>
      <c r="E6">
        <v>5</v>
      </c>
      <c r="F6" t="s">
        <v>57</v>
      </c>
      <c r="G6" t="str">
        <f t="shared" si="1"/>
        <v>Pink</v>
      </c>
      <c r="H6">
        <f t="shared" si="2"/>
        <v>4</v>
      </c>
      <c r="I6" s="7">
        <v>21</v>
      </c>
      <c r="K6" s="5">
        <v>50</v>
      </c>
      <c r="L6">
        <v>58</v>
      </c>
      <c r="M6">
        <v>58</v>
      </c>
      <c r="N6">
        <f t="shared" si="3"/>
        <v>7</v>
      </c>
      <c r="O6">
        <v>1920</v>
      </c>
      <c r="P6">
        <v>730</v>
      </c>
      <c r="S6">
        <f t="shared" si="0"/>
        <v>0</v>
      </c>
      <c r="T6" t="e">
        <f t="shared" si="4"/>
        <v>#DIV/0!</v>
      </c>
      <c r="U6" t="s">
        <v>89</v>
      </c>
      <c r="V6" t="str">
        <f t="shared" si="5"/>
        <v>yes</v>
      </c>
    </row>
    <row r="7" spans="1:23" x14ac:dyDescent="0.2">
      <c r="A7">
        <v>6</v>
      </c>
      <c r="B7" s="3">
        <v>43708</v>
      </c>
      <c r="C7">
        <v>243</v>
      </c>
      <c r="E7">
        <v>6</v>
      </c>
      <c r="F7" t="s">
        <v>57</v>
      </c>
      <c r="G7" t="str">
        <f t="shared" si="1"/>
        <v>Orange</v>
      </c>
      <c r="H7">
        <f t="shared" si="2"/>
        <v>3</v>
      </c>
      <c r="I7" s="7">
        <v>19</v>
      </c>
      <c r="K7" s="5">
        <v>44</v>
      </c>
      <c r="L7">
        <v>41</v>
      </c>
      <c r="M7">
        <v>41</v>
      </c>
      <c r="N7">
        <f t="shared" si="3"/>
        <v>7</v>
      </c>
      <c r="O7">
        <v>1920</v>
      </c>
      <c r="P7">
        <v>730</v>
      </c>
      <c r="S7">
        <f t="shared" si="0"/>
        <v>0</v>
      </c>
      <c r="T7" t="e">
        <f t="shared" si="4"/>
        <v>#DIV/0!</v>
      </c>
      <c r="U7" t="s">
        <v>89</v>
      </c>
      <c r="V7" t="str">
        <f t="shared" si="5"/>
        <v>yes</v>
      </c>
    </row>
    <row r="8" spans="1:23" x14ac:dyDescent="0.2">
      <c r="A8">
        <v>7</v>
      </c>
      <c r="B8" s="3">
        <v>43708</v>
      </c>
      <c r="C8">
        <v>243</v>
      </c>
      <c r="E8">
        <v>7</v>
      </c>
      <c r="F8" t="s">
        <v>57</v>
      </c>
      <c r="G8" t="str">
        <f t="shared" si="1"/>
        <v>Orange</v>
      </c>
      <c r="H8">
        <f t="shared" si="2"/>
        <v>3</v>
      </c>
      <c r="I8" s="5">
        <v>15</v>
      </c>
      <c r="K8" s="5">
        <v>57</v>
      </c>
      <c r="L8">
        <v>80</v>
      </c>
      <c r="M8">
        <v>78</v>
      </c>
      <c r="N8">
        <f t="shared" si="3"/>
        <v>7</v>
      </c>
      <c r="O8">
        <v>1930</v>
      </c>
      <c r="P8">
        <v>740</v>
      </c>
      <c r="S8">
        <f t="shared" si="0"/>
        <v>0</v>
      </c>
      <c r="T8" t="e">
        <f t="shared" si="4"/>
        <v>#DIV/0!</v>
      </c>
      <c r="U8" t="s">
        <v>90</v>
      </c>
      <c r="V8" t="str">
        <f t="shared" si="5"/>
        <v>no</v>
      </c>
    </row>
    <row r="9" spans="1:23" x14ac:dyDescent="0.2">
      <c r="A9">
        <v>8</v>
      </c>
      <c r="B9" s="3">
        <v>43708</v>
      </c>
      <c r="C9">
        <v>243</v>
      </c>
      <c r="E9">
        <v>8</v>
      </c>
      <c r="F9" t="s">
        <v>58</v>
      </c>
      <c r="G9" t="str">
        <f t="shared" si="1"/>
        <v>Pink</v>
      </c>
      <c r="H9">
        <f t="shared" si="2"/>
        <v>4</v>
      </c>
      <c r="I9" s="7">
        <v>30</v>
      </c>
      <c r="K9" s="5">
        <v>62</v>
      </c>
      <c r="L9">
        <v>97</v>
      </c>
      <c r="M9">
        <v>95</v>
      </c>
      <c r="N9">
        <f t="shared" si="3"/>
        <v>7</v>
      </c>
      <c r="O9">
        <v>1930</v>
      </c>
      <c r="P9">
        <v>740</v>
      </c>
      <c r="S9">
        <f t="shared" si="0"/>
        <v>0</v>
      </c>
      <c r="T9" t="e">
        <f t="shared" si="4"/>
        <v>#DIV/0!</v>
      </c>
      <c r="U9" t="s">
        <v>90</v>
      </c>
      <c r="V9" t="str">
        <f t="shared" si="5"/>
        <v>no</v>
      </c>
    </row>
    <row r="10" spans="1:23" x14ac:dyDescent="0.2">
      <c r="A10">
        <v>9</v>
      </c>
      <c r="B10" s="3">
        <v>43708</v>
      </c>
      <c r="C10">
        <v>243</v>
      </c>
      <c r="E10">
        <v>9</v>
      </c>
      <c r="F10" t="s">
        <v>57</v>
      </c>
      <c r="G10" t="str">
        <f t="shared" si="1"/>
        <v>Red</v>
      </c>
      <c r="H10">
        <f t="shared" si="2"/>
        <v>2</v>
      </c>
      <c r="I10" s="5">
        <v>3</v>
      </c>
      <c r="K10" s="5">
        <v>48</v>
      </c>
      <c r="L10">
        <v>53</v>
      </c>
      <c r="M10">
        <v>50</v>
      </c>
      <c r="N10">
        <f t="shared" si="3"/>
        <v>7</v>
      </c>
      <c r="O10">
        <v>1930</v>
      </c>
      <c r="P10">
        <v>740</v>
      </c>
      <c r="S10">
        <f t="shared" si="0"/>
        <v>0</v>
      </c>
      <c r="T10" t="e">
        <f t="shared" si="4"/>
        <v>#DIV/0!</v>
      </c>
      <c r="U10" t="s">
        <v>90</v>
      </c>
      <c r="V10" t="str">
        <f t="shared" si="5"/>
        <v>no</v>
      </c>
    </row>
    <row r="11" spans="1:23" x14ac:dyDescent="0.2">
      <c r="A11">
        <v>10</v>
      </c>
      <c r="B11" s="3">
        <v>43708</v>
      </c>
      <c r="C11">
        <v>243</v>
      </c>
      <c r="E11">
        <v>10</v>
      </c>
      <c r="F11" t="s">
        <v>58</v>
      </c>
      <c r="G11" t="str">
        <f t="shared" si="1"/>
        <v>Red</v>
      </c>
      <c r="H11">
        <f t="shared" si="2"/>
        <v>2</v>
      </c>
      <c r="I11" s="5">
        <v>8</v>
      </c>
      <c r="K11" s="5">
        <v>49</v>
      </c>
      <c r="L11">
        <v>64</v>
      </c>
      <c r="M11">
        <v>62</v>
      </c>
      <c r="N11">
        <f t="shared" si="3"/>
        <v>7</v>
      </c>
      <c r="O11">
        <v>1930</v>
      </c>
      <c r="P11">
        <v>740</v>
      </c>
      <c r="S11">
        <f t="shared" si="0"/>
        <v>0</v>
      </c>
      <c r="T11" t="e">
        <f t="shared" si="4"/>
        <v>#DIV/0!</v>
      </c>
      <c r="U11" t="s">
        <v>90</v>
      </c>
      <c r="V11" t="str">
        <f t="shared" si="5"/>
        <v>no</v>
      </c>
    </row>
    <row r="12" spans="1:23" x14ac:dyDescent="0.2">
      <c r="A12">
        <v>11</v>
      </c>
      <c r="B12" s="3">
        <v>43708</v>
      </c>
      <c r="C12">
        <v>243</v>
      </c>
      <c r="E12">
        <v>11</v>
      </c>
      <c r="F12" t="s">
        <v>57</v>
      </c>
      <c r="G12" t="str">
        <f t="shared" si="1"/>
        <v>Control</v>
      </c>
      <c r="H12">
        <f t="shared" si="2"/>
        <v>1</v>
      </c>
      <c r="I12" s="5">
        <v>0</v>
      </c>
      <c r="K12" s="5">
        <v>60</v>
      </c>
      <c r="L12">
        <v>91</v>
      </c>
      <c r="M12">
        <v>89</v>
      </c>
      <c r="N12">
        <f t="shared" si="3"/>
        <v>7</v>
      </c>
      <c r="O12">
        <v>1930</v>
      </c>
      <c r="P12">
        <v>740</v>
      </c>
      <c r="S12">
        <f t="shared" si="0"/>
        <v>0</v>
      </c>
      <c r="T12" t="e">
        <f t="shared" si="4"/>
        <v>#DIV/0!</v>
      </c>
      <c r="U12" t="s">
        <v>89</v>
      </c>
      <c r="V12" t="str">
        <f t="shared" si="5"/>
        <v>no</v>
      </c>
    </row>
    <row r="13" spans="1:23" x14ac:dyDescent="0.2">
      <c r="A13">
        <v>12</v>
      </c>
      <c r="B13" s="3">
        <v>43708</v>
      </c>
      <c r="C13">
        <v>243</v>
      </c>
      <c r="E13">
        <v>12</v>
      </c>
      <c r="F13" t="s">
        <v>57</v>
      </c>
      <c r="G13" t="str">
        <f t="shared" si="1"/>
        <v>Orange</v>
      </c>
      <c r="H13">
        <f t="shared" si="2"/>
        <v>3</v>
      </c>
      <c r="I13" s="5">
        <v>16</v>
      </c>
      <c r="K13" s="5">
        <v>42</v>
      </c>
      <c r="L13">
        <v>42</v>
      </c>
      <c r="M13">
        <v>43</v>
      </c>
      <c r="N13">
        <f t="shared" si="3"/>
        <v>7</v>
      </c>
      <c r="O13">
        <v>1930</v>
      </c>
      <c r="P13">
        <v>740</v>
      </c>
      <c r="S13">
        <f t="shared" si="0"/>
        <v>0</v>
      </c>
      <c r="T13" t="e">
        <f t="shared" si="4"/>
        <v>#DIV/0!</v>
      </c>
      <c r="U13" t="s">
        <v>89</v>
      </c>
      <c r="V13" t="str">
        <f t="shared" si="5"/>
        <v>no</v>
      </c>
    </row>
    <row r="14" spans="1:23" x14ac:dyDescent="0.2">
      <c r="A14">
        <v>13</v>
      </c>
      <c r="B14" s="3">
        <v>43708</v>
      </c>
      <c r="C14">
        <v>243</v>
      </c>
      <c r="E14">
        <v>13</v>
      </c>
      <c r="F14" t="s">
        <v>58</v>
      </c>
      <c r="G14" t="str">
        <f t="shared" si="1"/>
        <v>Control</v>
      </c>
      <c r="H14">
        <f t="shared" si="2"/>
        <v>1</v>
      </c>
      <c r="I14" s="5">
        <v>0</v>
      </c>
      <c r="K14" s="5">
        <v>49</v>
      </c>
      <c r="L14">
        <v>53</v>
      </c>
      <c r="M14">
        <v>53</v>
      </c>
      <c r="N14">
        <f t="shared" si="3"/>
        <v>7</v>
      </c>
      <c r="O14">
        <v>1930</v>
      </c>
      <c r="P14">
        <v>740</v>
      </c>
      <c r="S14">
        <f t="shared" si="0"/>
        <v>0</v>
      </c>
      <c r="T14" t="e">
        <f t="shared" si="4"/>
        <v>#DIV/0!</v>
      </c>
      <c r="U14" t="s">
        <v>89</v>
      </c>
      <c r="V14" t="str">
        <f t="shared" si="5"/>
        <v>no</v>
      </c>
    </row>
    <row r="15" spans="1:23" x14ac:dyDescent="0.2">
      <c r="A15">
        <v>14</v>
      </c>
      <c r="B15" s="3">
        <v>43708</v>
      </c>
      <c r="C15">
        <v>243</v>
      </c>
      <c r="E15">
        <v>14</v>
      </c>
      <c r="F15" t="s">
        <v>58</v>
      </c>
      <c r="G15" t="str">
        <f t="shared" si="1"/>
        <v>Pink</v>
      </c>
      <c r="H15">
        <f t="shared" si="2"/>
        <v>4</v>
      </c>
      <c r="I15" s="5">
        <v>25</v>
      </c>
      <c r="K15" s="5">
        <v>54</v>
      </c>
      <c r="L15">
        <v>62</v>
      </c>
      <c r="M15">
        <v>60</v>
      </c>
      <c r="N15">
        <f t="shared" si="3"/>
        <v>7</v>
      </c>
      <c r="O15">
        <v>1930</v>
      </c>
      <c r="P15">
        <v>740</v>
      </c>
      <c r="S15">
        <f t="shared" si="0"/>
        <v>0</v>
      </c>
      <c r="T15" t="e">
        <f t="shared" si="4"/>
        <v>#DIV/0!</v>
      </c>
      <c r="U15" t="s">
        <v>90</v>
      </c>
      <c r="V15" t="str">
        <f t="shared" si="5"/>
        <v>no</v>
      </c>
    </row>
    <row r="16" spans="1:23" x14ac:dyDescent="0.2">
      <c r="A16">
        <v>15</v>
      </c>
      <c r="B16" s="3">
        <v>43709</v>
      </c>
      <c r="C16">
        <v>244</v>
      </c>
      <c r="E16">
        <v>1</v>
      </c>
      <c r="F16" t="s">
        <v>57</v>
      </c>
      <c r="G16" t="str">
        <f t="shared" si="1"/>
        <v>Red</v>
      </c>
      <c r="H16">
        <f t="shared" si="2"/>
        <v>2</v>
      </c>
      <c r="I16" s="7">
        <v>8</v>
      </c>
      <c r="K16" s="4">
        <v>45</v>
      </c>
      <c r="L16">
        <v>45</v>
      </c>
      <c r="M16">
        <v>45</v>
      </c>
      <c r="N16">
        <f t="shared" si="3"/>
        <v>8</v>
      </c>
      <c r="O16">
        <v>1910</v>
      </c>
      <c r="P16">
        <v>710</v>
      </c>
      <c r="Q16">
        <v>108.065</v>
      </c>
      <c r="R16">
        <v>106.86199999999999</v>
      </c>
      <c r="S16">
        <f>Q16-R16</f>
        <v>1.203000000000003</v>
      </c>
      <c r="T16">
        <f t="shared" si="4"/>
        <v>1.1132188960347966E-2</v>
      </c>
      <c r="U16" t="s">
        <v>90</v>
      </c>
      <c r="V16" t="str">
        <f t="shared" si="5"/>
        <v>yes</v>
      </c>
    </row>
    <row r="17" spans="1:23" x14ac:dyDescent="0.2">
      <c r="A17">
        <v>16</v>
      </c>
      <c r="B17" s="3">
        <v>43709</v>
      </c>
      <c r="C17">
        <v>244</v>
      </c>
      <c r="E17">
        <v>2</v>
      </c>
      <c r="F17" t="s">
        <v>58</v>
      </c>
      <c r="G17" t="str">
        <f t="shared" si="1"/>
        <v>Orange</v>
      </c>
      <c r="H17">
        <f t="shared" si="2"/>
        <v>3</v>
      </c>
      <c r="I17" s="7">
        <v>12</v>
      </c>
      <c r="K17">
        <v>43</v>
      </c>
      <c r="L17">
        <v>50</v>
      </c>
      <c r="M17">
        <v>41</v>
      </c>
      <c r="N17">
        <f t="shared" si="3"/>
        <v>8</v>
      </c>
      <c r="O17">
        <v>1910</v>
      </c>
      <c r="P17">
        <v>710</v>
      </c>
      <c r="Q17">
        <v>101.61</v>
      </c>
      <c r="R17">
        <f>55.005+11.278</f>
        <v>66.283000000000001</v>
      </c>
      <c r="S17">
        <f t="shared" ref="S17:S77" si="6">Q17-R17</f>
        <v>35.326999999999998</v>
      </c>
      <c r="T17">
        <f t="shared" si="4"/>
        <v>0.34767247318177341</v>
      </c>
      <c r="U17" t="s">
        <v>89</v>
      </c>
      <c r="V17" t="str">
        <f t="shared" si="5"/>
        <v>yes</v>
      </c>
      <c r="W17" t="s">
        <v>84</v>
      </c>
    </row>
    <row r="18" spans="1:23" x14ac:dyDescent="0.2">
      <c r="A18">
        <v>17</v>
      </c>
      <c r="B18" s="3">
        <v>43709</v>
      </c>
      <c r="C18">
        <v>244</v>
      </c>
      <c r="E18">
        <v>3</v>
      </c>
      <c r="F18" t="s">
        <v>57</v>
      </c>
      <c r="G18" t="str">
        <f t="shared" si="1"/>
        <v>Orange</v>
      </c>
      <c r="H18">
        <f t="shared" si="2"/>
        <v>3</v>
      </c>
      <c r="I18" s="7">
        <v>16</v>
      </c>
      <c r="K18">
        <v>58</v>
      </c>
      <c r="L18">
        <v>85</v>
      </c>
      <c r="M18">
        <v>85</v>
      </c>
      <c r="N18">
        <f t="shared" si="3"/>
        <v>8</v>
      </c>
      <c r="O18">
        <v>1910</v>
      </c>
      <c r="P18">
        <v>710</v>
      </c>
      <c r="Q18">
        <v>90.218999999999994</v>
      </c>
      <c r="R18">
        <v>88.927000000000007</v>
      </c>
      <c r="S18">
        <f t="shared" si="6"/>
        <v>1.2919999999999874</v>
      </c>
      <c r="T18">
        <f t="shared" si="4"/>
        <v>1.4320708498209772E-2</v>
      </c>
      <c r="U18" t="s">
        <v>90</v>
      </c>
      <c r="V18" t="str">
        <f t="shared" si="5"/>
        <v>yes</v>
      </c>
      <c r="W18" t="s">
        <v>85</v>
      </c>
    </row>
    <row r="19" spans="1:23" x14ac:dyDescent="0.2">
      <c r="A19">
        <v>18</v>
      </c>
      <c r="B19" s="3">
        <v>43709</v>
      </c>
      <c r="C19">
        <v>244</v>
      </c>
      <c r="E19">
        <v>4</v>
      </c>
      <c r="F19" t="s">
        <v>58</v>
      </c>
      <c r="G19" t="str">
        <f t="shared" si="1"/>
        <v>Control</v>
      </c>
      <c r="H19">
        <f t="shared" si="2"/>
        <v>1</v>
      </c>
      <c r="I19" s="7">
        <v>0</v>
      </c>
      <c r="K19">
        <v>48</v>
      </c>
      <c r="L19">
        <v>51</v>
      </c>
      <c r="M19">
        <v>51</v>
      </c>
      <c r="N19">
        <f t="shared" si="3"/>
        <v>8</v>
      </c>
      <c r="O19">
        <v>1910</v>
      </c>
      <c r="P19">
        <v>710</v>
      </c>
      <c r="Q19">
        <v>90.47</v>
      </c>
      <c r="R19">
        <v>88.608999999999995</v>
      </c>
      <c r="S19">
        <f t="shared" si="6"/>
        <v>1.8610000000000042</v>
      </c>
      <c r="T19">
        <f t="shared" si="4"/>
        <v>2.0570354813750462E-2</v>
      </c>
      <c r="U19" t="s">
        <v>90</v>
      </c>
      <c r="V19" t="str">
        <f t="shared" si="5"/>
        <v>yes</v>
      </c>
    </row>
    <row r="20" spans="1:23" x14ac:dyDescent="0.2">
      <c r="A20">
        <v>19</v>
      </c>
      <c r="B20" s="3">
        <v>43709</v>
      </c>
      <c r="C20">
        <v>244</v>
      </c>
      <c r="E20">
        <v>5</v>
      </c>
      <c r="F20" t="s">
        <v>57</v>
      </c>
      <c r="G20" t="str">
        <f t="shared" si="1"/>
        <v>Pink</v>
      </c>
      <c r="H20">
        <f t="shared" si="2"/>
        <v>4</v>
      </c>
      <c r="I20" s="7">
        <v>25</v>
      </c>
      <c r="K20">
        <v>50</v>
      </c>
      <c r="L20">
        <v>60</v>
      </c>
      <c r="M20">
        <v>61</v>
      </c>
      <c r="N20">
        <f t="shared" si="3"/>
        <v>8</v>
      </c>
      <c r="O20">
        <v>1910</v>
      </c>
      <c r="P20">
        <v>710</v>
      </c>
      <c r="Q20">
        <v>131.33099999999999</v>
      </c>
      <c r="R20">
        <v>105.565</v>
      </c>
      <c r="S20">
        <f t="shared" si="6"/>
        <v>25.765999999999991</v>
      </c>
      <c r="T20">
        <f t="shared" si="4"/>
        <v>0.19619130289116807</v>
      </c>
      <c r="U20" t="s">
        <v>89</v>
      </c>
      <c r="V20" t="str">
        <f t="shared" si="5"/>
        <v>yes</v>
      </c>
    </row>
    <row r="21" spans="1:23" x14ac:dyDescent="0.2">
      <c r="A21">
        <v>20</v>
      </c>
      <c r="B21" s="3">
        <v>43709</v>
      </c>
      <c r="C21">
        <v>244</v>
      </c>
      <c r="E21">
        <v>6</v>
      </c>
      <c r="F21" t="s">
        <v>57</v>
      </c>
      <c r="G21" t="str">
        <f t="shared" si="1"/>
        <v>Red</v>
      </c>
      <c r="H21">
        <f t="shared" si="2"/>
        <v>2</v>
      </c>
      <c r="I21" s="7">
        <v>9</v>
      </c>
      <c r="K21">
        <v>49</v>
      </c>
      <c r="L21">
        <v>46</v>
      </c>
      <c r="M21">
        <v>45</v>
      </c>
      <c r="N21">
        <f t="shared" si="3"/>
        <v>8</v>
      </c>
      <c r="O21">
        <v>1910</v>
      </c>
      <c r="P21">
        <v>710</v>
      </c>
      <c r="Q21">
        <v>94.843000000000004</v>
      </c>
      <c r="R21">
        <v>94.238</v>
      </c>
      <c r="S21">
        <f t="shared" si="6"/>
        <v>0.60500000000000398</v>
      </c>
      <c r="T21">
        <f t="shared" si="4"/>
        <v>6.3789631285387843E-3</v>
      </c>
      <c r="U21" t="s">
        <v>90</v>
      </c>
      <c r="V21" t="str">
        <f t="shared" si="5"/>
        <v>yes</v>
      </c>
    </row>
    <row r="22" spans="1:23" x14ac:dyDescent="0.2">
      <c r="A22">
        <v>21</v>
      </c>
      <c r="B22" s="3">
        <v>43709</v>
      </c>
      <c r="C22">
        <v>244</v>
      </c>
      <c r="E22">
        <v>7</v>
      </c>
      <c r="F22" t="s">
        <v>57</v>
      </c>
      <c r="G22" t="str">
        <f t="shared" si="1"/>
        <v>Pink</v>
      </c>
      <c r="H22">
        <f t="shared" si="2"/>
        <v>4</v>
      </c>
      <c r="I22" s="7">
        <v>21</v>
      </c>
      <c r="K22">
        <v>48</v>
      </c>
      <c r="L22">
        <v>54</v>
      </c>
      <c r="M22">
        <v>53</v>
      </c>
      <c r="N22">
        <f t="shared" si="3"/>
        <v>8</v>
      </c>
      <c r="O22">
        <v>1905</v>
      </c>
      <c r="P22">
        <v>705</v>
      </c>
      <c r="Q22">
        <v>120.03700000000001</v>
      </c>
      <c r="R22">
        <v>118.857</v>
      </c>
      <c r="S22">
        <f t="shared" si="6"/>
        <v>1.1800000000000068</v>
      </c>
      <c r="T22">
        <f t="shared" si="4"/>
        <v>9.8303023234503264E-3</v>
      </c>
      <c r="U22" t="s">
        <v>89</v>
      </c>
      <c r="V22" t="str">
        <f t="shared" si="5"/>
        <v>no</v>
      </c>
      <c r="W22" t="s">
        <v>82</v>
      </c>
    </row>
    <row r="23" spans="1:23" x14ac:dyDescent="0.2">
      <c r="A23">
        <v>22</v>
      </c>
      <c r="B23" s="3">
        <v>43709</v>
      </c>
      <c r="C23">
        <v>244</v>
      </c>
      <c r="E23">
        <v>8</v>
      </c>
      <c r="F23" t="s">
        <v>58</v>
      </c>
      <c r="G23" t="str">
        <f t="shared" si="1"/>
        <v>Red</v>
      </c>
      <c r="H23">
        <f t="shared" si="2"/>
        <v>2</v>
      </c>
      <c r="I23" s="7">
        <v>5</v>
      </c>
      <c r="K23">
        <v>57</v>
      </c>
      <c r="L23">
        <v>79</v>
      </c>
      <c r="M23">
        <v>79</v>
      </c>
      <c r="N23">
        <f t="shared" si="3"/>
        <v>8</v>
      </c>
      <c r="O23">
        <v>1905</v>
      </c>
      <c r="P23">
        <v>705</v>
      </c>
      <c r="Q23">
        <v>122.246</v>
      </c>
      <c r="R23">
        <v>123.928</v>
      </c>
      <c r="S23">
        <f t="shared" si="6"/>
        <v>-1.6820000000000022</v>
      </c>
      <c r="T23">
        <f t="shared" si="4"/>
        <v>-1.3759141403399721E-2</v>
      </c>
      <c r="U23" t="s">
        <v>90</v>
      </c>
      <c r="V23" t="str">
        <f t="shared" si="5"/>
        <v>no</v>
      </c>
      <c r="W23" t="s">
        <v>81</v>
      </c>
    </row>
    <row r="24" spans="1:23" x14ac:dyDescent="0.2">
      <c r="A24">
        <v>23</v>
      </c>
      <c r="B24" s="3">
        <v>43709</v>
      </c>
      <c r="C24">
        <v>244</v>
      </c>
      <c r="E24">
        <v>9</v>
      </c>
      <c r="F24" t="s">
        <v>57</v>
      </c>
      <c r="G24" t="str">
        <f t="shared" si="1"/>
        <v>Red</v>
      </c>
      <c r="H24">
        <f t="shared" si="2"/>
        <v>2</v>
      </c>
      <c r="I24" s="7">
        <v>7</v>
      </c>
      <c r="K24">
        <v>50</v>
      </c>
      <c r="L24">
        <v>50</v>
      </c>
      <c r="M24">
        <v>51</v>
      </c>
      <c r="N24">
        <f t="shared" si="3"/>
        <v>8</v>
      </c>
      <c r="O24">
        <v>1905</v>
      </c>
      <c r="P24">
        <v>705</v>
      </c>
      <c r="Q24">
        <v>100.352</v>
      </c>
      <c r="R24">
        <v>99.629000000000005</v>
      </c>
      <c r="S24">
        <f t="shared" si="6"/>
        <v>0.72299999999999898</v>
      </c>
      <c r="T24">
        <f t="shared" si="4"/>
        <v>7.2046396683673368E-3</v>
      </c>
      <c r="U24" t="s">
        <v>90</v>
      </c>
      <c r="V24" t="str">
        <f t="shared" si="5"/>
        <v>no</v>
      </c>
    </row>
    <row r="25" spans="1:23" x14ac:dyDescent="0.2">
      <c r="A25">
        <v>24</v>
      </c>
      <c r="B25" s="3">
        <v>43709</v>
      </c>
      <c r="C25">
        <v>244</v>
      </c>
      <c r="E25">
        <v>10</v>
      </c>
      <c r="F25" t="s">
        <v>57</v>
      </c>
      <c r="G25" t="str">
        <f t="shared" si="1"/>
        <v>Red</v>
      </c>
      <c r="H25">
        <f t="shared" si="2"/>
        <v>2</v>
      </c>
      <c r="I25" s="7">
        <v>4</v>
      </c>
      <c r="K25">
        <v>50</v>
      </c>
      <c r="L25">
        <v>55</v>
      </c>
      <c r="M25">
        <v>56</v>
      </c>
      <c r="N25">
        <f t="shared" si="3"/>
        <v>8</v>
      </c>
      <c r="O25">
        <v>1905</v>
      </c>
      <c r="P25">
        <v>705</v>
      </c>
      <c r="Q25">
        <v>95.665999999999997</v>
      </c>
      <c r="R25">
        <v>94.129000000000005</v>
      </c>
      <c r="S25">
        <f t="shared" si="6"/>
        <v>1.5369999999999919</v>
      </c>
      <c r="T25">
        <f t="shared" si="4"/>
        <v>1.6066314050968911E-2</v>
      </c>
      <c r="U25" t="s">
        <v>90</v>
      </c>
      <c r="V25" t="str">
        <f t="shared" si="5"/>
        <v>no</v>
      </c>
    </row>
    <row r="26" spans="1:23" x14ac:dyDescent="0.2">
      <c r="A26">
        <v>25</v>
      </c>
      <c r="B26" s="3">
        <v>43709</v>
      </c>
      <c r="C26">
        <v>244</v>
      </c>
      <c r="E26">
        <v>11</v>
      </c>
      <c r="F26" t="s">
        <v>58</v>
      </c>
      <c r="G26" t="str">
        <f t="shared" si="1"/>
        <v>Control</v>
      </c>
      <c r="H26">
        <f t="shared" si="2"/>
        <v>1</v>
      </c>
      <c r="I26" s="7">
        <v>0</v>
      </c>
      <c r="K26">
        <v>61</v>
      </c>
      <c r="L26">
        <v>92</v>
      </c>
      <c r="M26">
        <v>94</v>
      </c>
      <c r="N26">
        <f t="shared" si="3"/>
        <v>8</v>
      </c>
      <c r="O26">
        <v>1905</v>
      </c>
      <c r="P26">
        <v>705</v>
      </c>
      <c r="Q26">
        <v>103.68300000000001</v>
      </c>
      <c r="R26">
        <v>92.808999999999997</v>
      </c>
      <c r="S26">
        <f t="shared" si="6"/>
        <v>10.874000000000009</v>
      </c>
      <c r="T26">
        <f t="shared" si="4"/>
        <v>0.104877366588544</v>
      </c>
      <c r="U26" t="s">
        <v>89</v>
      </c>
      <c r="V26" t="str">
        <f t="shared" si="5"/>
        <v>no</v>
      </c>
      <c r="W26" t="s">
        <v>83</v>
      </c>
    </row>
    <row r="27" spans="1:23" x14ac:dyDescent="0.2">
      <c r="A27">
        <v>26</v>
      </c>
      <c r="B27" s="3">
        <v>43709</v>
      </c>
      <c r="C27">
        <v>244</v>
      </c>
      <c r="E27">
        <v>12</v>
      </c>
      <c r="F27" t="s">
        <v>57</v>
      </c>
      <c r="G27" t="str">
        <f t="shared" si="1"/>
        <v>Pink</v>
      </c>
      <c r="H27">
        <f t="shared" si="2"/>
        <v>4</v>
      </c>
      <c r="I27" s="7">
        <v>24</v>
      </c>
      <c r="K27">
        <v>44</v>
      </c>
      <c r="L27">
        <v>34</v>
      </c>
      <c r="M27">
        <v>35</v>
      </c>
      <c r="N27">
        <f t="shared" si="3"/>
        <v>8</v>
      </c>
      <c r="O27">
        <v>1905</v>
      </c>
      <c r="P27">
        <v>705</v>
      </c>
      <c r="Q27">
        <v>102.07</v>
      </c>
      <c r="R27">
        <v>101.742</v>
      </c>
      <c r="S27">
        <f t="shared" si="6"/>
        <v>0.32799999999998875</v>
      </c>
      <c r="T27">
        <f t="shared" si="4"/>
        <v>3.2134809444497774E-3</v>
      </c>
      <c r="U27" t="s">
        <v>90</v>
      </c>
      <c r="V27" t="str">
        <f t="shared" si="5"/>
        <v>no</v>
      </c>
    </row>
    <row r="28" spans="1:23" x14ac:dyDescent="0.2">
      <c r="A28">
        <v>27</v>
      </c>
      <c r="B28" s="3">
        <v>43709</v>
      </c>
      <c r="C28">
        <v>244</v>
      </c>
      <c r="E28">
        <v>13</v>
      </c>
      <c r="F28" t="s">
        <v>57</v>
      </c>
      <c r="G28" t="str">
        <f t="shared" si="1"/>
        <v>Orange</v>
      </c>
      <c r="H28">
        <f t="shared" si="2"/>
        <v>3</v>
      </c>
      <c r="I28" s="7">
        <v>13</v>
      </c>
      <c r="K28">
        <v>45</v>
      </c>
      <c r="L28">
        <v>44</v>
      </c>
      <c r="M28">
        <v>45</v>
      </c>
      <c r="N28">
        <f t="shared" si="3"/>
        <v>8</v>
      </c>
      <c r="O28">
        <v>1905</v>
      </c>
      <c r="P28">
        <v>705</v>
      </c>
      <c r="Q28">
        <v>105.818</v>
      </c>
      <c r="R28">
        <v>104.006</v>
      </c>
      <c r="S28">
        <f t="shared" si="6"/>
        <v>1.8119999999999976</v>
      </c>
      <c r="T28">
        <f t="shared" si="4"/>
        <v>1.712374076244115E-2</v>
      </c>
      <c r="U28" t="s">
        <v>90</v>
      </c>
      <c r="V28" t="str">
        <f t="shared" si="5"/>
        <v>no</v>
      </c>
    </row>
    <row r="29" spans="1:23" x14ac:dyDescent="0.2">
      <c r="A29">
        <v>28</v>
      </c>
      <c r="B29" s="3">
        <v>43709</v>
      </c>
      <c r="C29">
        <v>244</v>
      </c>
      <c r="E29">
        <v>14</v>
      </c>
      <c r="F29" t="s">
        <v>58</v>
      </c>
      <c r="G29" t="str">
        <f t="shared" si="1"/>
        <v>Control</v>
      </c>
      <c r="H29">
        <f t="shared" si="2"/>
        <v>1</v>
      </c>
      <c r="I29" s="7">
        <v>0</v>
      </c>
      <c r="K29">
        <v>47</v>
      </c>
      <c r="L29">
        <v>40</v>
      </c>
      <c r="M29">
        <v>41</v>
      </c>
      <c r="N29">
        <f t="shared" si="3"/>
        <v>8</v>
      </c>
      <c r="O29">
        <v>1905</v>
      </c>
      <c r="P29">
        <v>705</v>
      </c>
      <c r="Q29">
        <v>109.04</v>
      </c>
      <c r="R29">
        <v>104.875</v>
      </c>
      <c r="S29">
        <f t="shared" si="6"/>
        <v>4.1650000000000063</v>
      </c>
      <c r="T29">
        <f t="shared" si="4"/>
        <v>3.8196991929567187E-2</v>
      </c>
      <c r="U29" t="s">
        <v>90</v>
      </c>
      <c r="V29" t="str">
        <f t="shared" si="5"/>
        <v>no</v>
      </c>
    </row>
    <row r="30" spans="1:23" x14ac:dyDescent="0.2">
      <c r="A30">
        <v>29</v>
      </c>
      <c r="B30" s="3">
        <v>43710</v>
      </c>
      <c r="C30">
        <v>245</v>
      </c>
      <c r="E30">
        <v>1</v>
      </c>
      <c r="F30" t="s">
        <v>58</v>
      </c>
      <c r="G30" t="str">
        <f t="shared" si="1"/>
        <v>Control</v>
      </c>
      <c r="H30">
        <f t="shared" si="2"/>
        <v>1</v>
      </c>
      <c r="I30" s="7">
        <v>0</v>
      </c>
      <c r="K30" s="7">
        <v>59</v>
      </c>
      <c r="L30" s="4">
        <v>96</v>
      </c>
      <c r="M30" s="4">
        <v>98</v>
      </c>
      <c r="N30">
        <f t="shared" si="3"/>
        <v>9</v>
      </c>
      <c r="O30">
        <v>1915</v>
      </c>
      <c r="P30">
        <v>720</v>
      </c>
      <c r="Q30">
        <v>90.497</v>
      </c>
      <c r="R30">
        <f>37.586+17.242</f>
        <v>54.828000000000003</v>
      </c>
      <c r="S30">
        <f t="shared" si="6"/>
        <v>35.668999999999997</v>
      </c>
      <c r="T30">
        <f t="shared" si="4"/>
        <v>0.39414566228714759</v>
      </c>
      <c r="U30" t="s">
        <v>89</v>
      </c>
      <c r="V30" t="str">
        <f t="shared" si="5"/>
        <v>yes</v>
      </c>
    </row>
    <row r="31" spans="1:23" x14ac:dyDescent="0.2">
      <c r="A31">
        <v>30</v>
      </c>
      <c r="B31" s="3">
        <v>43710</v>
      </c>
      <c r="C31">
        <v>245</v>
      </c>
      <c r="E31">
        <v>2</v>
      </c>
      <c r="F31" t="s">
        <v>58</v>
      </c>
      <c r="G31" t="str">
        <f t="shared" si="1"/>
        <v>Pink</v>
      </c>
      <c r="H31">
        <f t="shared" si="2"/>
        <v>4</v>
      </c>
      <c r="I31" s="7">
        <v>23</v>
      </c>
      <c r="K31" s="7">
        <v>45</v>
      </c>
      <c r="L31" s="4">
        <v>40</v>
      </c>
      <c r="M31" s="4">
        <v>42</v>
      </c>
      <c r="N31">
        <f t="shared" si="3"/>
        <v>9</v>
      </c>
      <c r="O31">
        <v>1915</v>
      </c>
      <c r="P31">
        <v>720</v>
      </c>
      <c r="Q31">
        <v>103.925</v>
      </c>
      <c r="R31">
        <v>74.176000000000002</v>
      </c>
      <c r="S31">
        <f t="shared" si="6"/>
        <v>29.748999999999995</v>
      </c>
      <c r="T31">
        <f t="shared" si="4"/>
        <v>0.28625451046427708</v>
      </c>
      <c r="U31" t="s">
        <v>89</v>
      </c>
      <c r="V31" t="str">
        <f t="shared" si="5"/>
        <v>yes</v>
      </c>
    </row>
    <row r="32" spans="1:23" x14ac:dyDescent="0.2">
      <c r="A32">
        <v>31</v>
      </c>
      <c r="B32" s="3">
        <v>43710</v>
      </c>
      <c r="C32">
        <v>245</v>
      </c>
      <c r="E32">
        <v>3</v>
      </c>
      <c r="F32" t="s">
        <v>58</v>
      </c>
      <c r="G32" t="str">
        <f t="shared" si="1"/>
        <v>Red</v>
      </c>
      <c r="H32">
        <f t="shared" si="2"/>
        <v>2</v>
      </c>
      <c r="I32" s="7">
        <v>2</v>
      </c>
      <c r="K32" s="7">
        <v>49</v>
      </c>
      <c r="L32" s="4">
        <v>62</v>
      </c>
      <c r="M32" s="4">
        <v>63</v>
      </c>
      <c r="N32">
        <f t="shared" si="3"/>
        <v>9</v>
      </c>
      <c r="O32">
        <v>1915</v>
      </c>
      <c r="P32">
        <v>720</v>
      </c>
      <c r="Q32">
        <v>74.209000000000003</v>
      </c>
      <c r="R32">
        <v>61.512</v>
      </c>
      <c r="S32">
        <f t="shared" si="6"/>
        <v>12.697000000000003</v>
      </c>
      <c r="T32">
        <f t="shared" si="4"/>
        <v>0.17109784527483193</v>
      </c>
      <c r="U32" t="s">
        <v>89</v>
      </c>
      <c r="V32" t="str">
        <f t="shared" si="5"/>
        <v>yes</v>
      </c>
    </row>
    <row r="33" spans="1:23" x14ac:dyDescent="0.2">
      <c r="A33">
        <v>32</v>
      </c>
      <c r="B33" s="3">
        <v>43710</v>
      </c>
      <c r="C33">
        <v>245</v>
      </c>
      <c r="E33">
        <v>4</v>
      </c>
      <c r="F33" t="s">
        <v>58</v>
      </c>
      <c r="G33" t="str">
        <f t="shared" si="1"/>
        <v>Orange</v>
      </c>
      <c r="H33">
        <f t="shared" si="2"/>
        <v>3</v>
      </c>
      <c r="I33" s="7">
        <v>14</v>
      </c>
      <c r="K33" s="7">
        <v>48</v>
      </c>
      <c r="L33" s="4">
        <v>47</v>
      </c>
      <c r="M33" s="4">
        <v>47</v>
      </c>
      <c r="N33">
        <f t="shared" si="3"/>
        <v>9</v>
      </c>
      <c r="O33">
        <v>1915</v>
      </c>
      <c r="P33">
        <v>720</v>
      </c>
      <c r="Q33">
        <v>93.227999999999994</v>
      </c>
      <c r="R33">
        <v>94.572000000000003</v>
      </c>
      <c r="S33">
        <f t="shared" si="6"/>
        <v>-1.3440000000000083</v>
      </c>
      <c r="T33">
        <f t="shared" si="4"/>
        <v>-1.4416269790191878E-2</v>
      </c>
      <c r="U33" t="s">
        <v>90</v>
      </c>
      <c r="V33" t="str">
        <f t="shared" si="5"/>
        <v>yes</v>
      </c>
    </row>
    <row r="34" spans="1:23" x14ac:dyDescent="0.2">
      <c r="A34">
        <v>33</v>
      </c>
      <c r="B34" s="3">
        <v>43710</v>
      </c>
      <c r="C34">
        <v>245</v>
      </c>
      <c r="E34">
        <v>5</v>
      </c>
      <c r="F34" t="s">
        <v>57</v>
      </c>
      <c r="G34" t="str">
        <f t="shared" si="1"/>
        <v>Orange</v>
      </c>
      <c r="H34">
        <f t="shared" si="2"/>
        <v>3</v>
      </c>
      <c r="I34" s="7">
        <v>15</v>
      </c>
      <c r="K34" s="7">
        <v>53</v>
      </c>
      <c r="L34" s="4">
        <v>76</v>
      </c>
      <c r="M34" s="4">
        <v>75</v>
      </c>
      <c r="N34">
        <f t="shared" si="3"/>
        <v>9</v>
      </c>
      <c r="O34">
        <v>1915</v>
      </c>
      <c r="P34">
        <v>720</v>
      </c>
      <c r="Q34">
        <v>84.347999999999999</v>
      </c>
      <c r="R34">
        <f>41.388+15.325</f>
        <v>56.712999999999994</v>
      </c>
      <c r="S34">
        <f t="shared" si="6"/>
        <v>27.635000000000005</v>
      </c>
      <c r="T34">
        <f t="shared" si="4"/>
        <v>0.32763076777161293</v>
      </c>
      <c r="U34" t="s">
        <v>89</v>
      </c>
      <c r="V34" t="str">
        <f t="shared" si="5"/>
        <v>yes</v>
      </c>
      <c r="W34" t="s">
        <v>83</v>
      </c>
    </row>
    <row r="35" spans="1:23" x14ac:dyDescent="0.2">
      <c r="A35">
        <v>34</v>
      </c>
      <c r="B35" s="3">
        <v>43710</v>
      </c>
      <c r="C35">
        <v>245</v>
      </c>
      <c r="E35">
        <v>6</v>
      </c>
      <c r="F35" t="s">
        <v>57</v>
      </c>
      <c r="G35" t="str">
        <f t="shared" si="1"/>
        <v>Red</v>
      </c>
      <c r="H35">
        <f t="shared" si="2"/>
        <v>2</v>
      </c>
      <c r="I35" s="7">
        <v>1</v>
      </c>
      <c r="K35" s="7">
        <v>47</v>
      </c>
      <c r="L35" s="4">
        <v>47</v>
      </c>
      <c r="M35" s="4">
        <v>47</v>
      </c>
      <c r="N35">
        <f t="shared" si="3"/>
        <v>9</v>
      </c>
      <c r="O35">
        <v>1915</v>
      </c>
      <c r="P35">
        <v>720</v>
      </c>
      <c r="Q35">
        <v>96.76</v>
      </c>
      <c r="R35">
        <v>95.731999999999999</v>
      </c>
      <c r="S35">
        <f t="shared" si="6"/>
        <v>1.0280000000000058</v>
      </c>
      <c r="T35">
        <f t="shared" si="4"/>
        <v>1.0624224886316719E-2</v>
      </c>
      <c r="U35" t="s">
        <v>90</v>
      </c>
      <c r="V35" t="str">
        <f t="shared" si="5"/>
        <v>yes</v>
      </c>
      <c r="W35" t="s">
        <v>86</v>
      </c>
    </row>
    <row r="36" spans="1:23" x14ac:dyDescent="0.2">
      <c r="A36">
        <v>35</v>
      </c>
      <c r="B36" s="3">
        <v>43710</v>
      </c>
      <c r="C36">
        <v>245</v>
      </c>
      <c r="E36">
        <v>7</v>
      </c>
      <c r="F36" t="s">
        <v>58</v>
      </c>
      <c r="G36" t="str">
        <f t="shared" si="1"/>
        <v>Control</v>
      </c>
      <c r="H36">
        <f t="shared" si="2"/>
        <v>1</v>
      </c>
      <c r="I36" s="7">
        <v>0</v>
      </c>
      <c r="K36" s="7">
        <v>52</v>
      </c>
      <c r="L36" s="4">
        <v>63</v>
      </c>
      <c r="M36" s="4">
        <v>63</v>
      </c>
      <c r="N36">
        <f t="shared" si="3"/>
        <v>9</v>
      </c>
      <c r="O36">
        <v>1920</v>
      </c>
      <c r="P36">
        <v>720</v>
      </c>
      <c r="Q36">
        <v>93.5</v>
      </c>
      <c r="R36">
        <v>62.167000000000002</v>
      </c>
      <c r="S36">
        <f t="shared" si="6"/>
        <v>31.332999999999998</v>
      </c>
      <c r="T36">
        <f t="shared" si="4"/>
        <v>0.33511229946524063</v>
      </c>
      <c r="U36" t="s">
        <v>89</v>
      </c>
      <c r="V36" t="str">
        <f t="shared" si="5"/>
        <v>no</v>
      </c>
    </row>
    <row r="37" spans="1:23" x14ac:dyDescent="0.2">
      <c r="A37">
        <v>36</v>
      </c>
      <c r="B37" s="3">
        <v>43710</v>
      </c>
      <c r="C37">
        <v>245</v>
      </c>
      <c r="E37">
        <v>8</v>
      </c>
      <c r="F37" t="s">
        <v>58</v>
      </c>
      <c r="G37" t="str">
        <f t="shared" si="1"/>
        <v>Control</v>
      </c>
      <c r="H37">
        <f t="shared" si="2"/>
        <v>1</v>
      </c>
      <c r="I37" s="7">
        <v>0</v>
      </c>
      <c r="K37" s="7">
        <v>47</v>
      </c>
      <c r="L37" s="4">
        <v>49</v>
      </c>
      <c r="M37" s="4">
        <v>50</v>
      </c>
      <c r="N37">
        <f t="shared" si="3"/>
        <v>9</v>
      </c>
      <c r="O37">
        <v>1920</v>
      </c>
      <c r="P37">
        <v>720</v>
      </c>
      <c r="Q37">
        <v>93.727999999999994</v>
      </c>
      <c r="R37">
        <v>92.887</v>
      </c>
      <c r="S37">
        <f t="shared" si="6"/>
        <v>0.84099999999999397</v>
      </c>
      <c r="T37">
        <f t="shared" si="4"/>
        <v>8.9727722772276596E-3</v>
      </c>
      <c r="U37" t="s">
        <v>90</v>
      </c>
      <c r="V37" t="str">
        <f t="shared" si="5"/>
        <v>no</v>
      </c>
    </row>
    <row r="38" spans="1:23" x14ac:dyDescent="0.2">
      <c r="A38">
        <v>37</v>
      </c>
      <c r="B38" s="3">
        <v>43710</v>
      </c>
      <c r="C38">
        <v>245</v>
      </c>
      <c r="E38">
        <v>9</v>
      </c>
      <c r="F38" t="s">
        <v>58</v>
      </c>
      <c r="G38" t="str">
        <f t="shared" si="1"/>
        <v>Orange</v>
      </c>
      <c r="H38">
        <f t="shared" si="2"/>
        <v>3</v>
      </c>
      <c r="I38" s="7">
        <v>19</v>
      </c>
      <c r="K38" s="7">
        <v>45</v>
      </c>
      <c r="L38" s="4">
        <v>46</v>
      </c>
      <c r="M38" s="4">
        <v>47</v>
      </c>
      <c r="N38">
        <f t="shared" si="3"/>
        <v>9</v>
      </c>
      <c r="O38">
        <v>1920</v>
      </c>
      <c r="P38">
        <v>720</v>
      </c>
      <c r="Q38">
        <v>101.639</v>
      </c>
      <c r="R38">
        <v>73.361999999999995</v>
      </c>
      <c r="S38">
        <f t="shared" si="6"/>
        <v>28.277000000000001</v>
      </c>
      <c r="T38">
        <f t="shared" si="4"/>
        <v>0.27821013587304089</v>
      </c>
      <c r="U38" t="s">
        <v>89</v>
      </c>
      <c r="V38" t="str">
        <f t="shared" si="5"/>
        <v>no</v>
      </c>
      <c r="W38" t="s">
        <v>83</v>
      </c>
    </row>
    <row r="39" spans="1:23" x14ac:dyDescent="0.2">
      <c r="A39">
        <v>38</v>
      </c>
      <c r="B39" s="3">
        <v>43710</v>
      </c>
      <c r="C39">
        <v>245</v>
      </c>
      <c r="E39">
        <v>10</v>
      </c>
      <c r="F39" t="s">
        <v>58</v>
      </c>
      <c r="G39" t="str">
        <f t="shared" si="1"/>
        <v>Orange</v>
      </c>
      <c r="H39">
        <f t="shared" si="2"/>
        <v>3</v>
      </c>
      <c r="I39" s="7">
        <v>11</v>
      </c>
      <c r="K39" s="7">
        <v>54</v>
      </c>
      <c r="L39" s="4">
        <v>72</v>
      </c>
      <c r="M39" s="4">
        <v>73</v>
      </c>
      <c r="N39">
        <f t="shared" si="3"/>
        <v>9</v>
      </c>
      <c r="O39">
        <v>1920</v>
      </c>
      <c r="P39">
        <v>720</v>
      </c>
      <c r="Q39">
        <v>80.153999999999996</v>
      </c>
      <c r="R39">
        <v>39.979999999999997</v>
      </c>
      <c r="S39">
        <f t="shared" si="6"/>
        <v>40.173999999999999</v>
      </c>
      <c r="T39">
        <f t="shared" si="4"/>
        <v>0.50121017042193783</v>
      </c>
      <c r="U39" t="s">
        <v>89</v>
      </c>
      <c r="V39" t="str">
        <f t="shared" si="5"/>
        <v>no</v>
      </c>
    </row>
    <row r="40" spans="1:23" x14ac:dyDescent="0.2">
      <c r="A40">
        <v>39</v>
      </c>
      <c r="B40" s="3">
        <v>43710</v>
      </c>
      <c r="C40">
        <v>245</v>
      </c>
      <c r="E40">
        <v>11</v>
      </c>
      <c r="F40" t="s">
        <v>57</v>
      </c>
      <c r="G40" t="str">
        <f t="shared" si="1"/>
        <v>Pink</v>
      </c>
      <c r="H40">
        <f t="shared" si="2"/>
        <v>4</v>
      </c>
      <c r="I40" s="7">
        <v>22</v>
      </c>
      <c r="K40" s="7">
        <v>53</v>
      </c>
      <c r="L40" s="4">
        <v>68</v>
      </c>
      <c r="M40" s="4">
        <v>70</v>
      </c>
      <c r="N40">
        <f t="shared" si="3"/>
        <v>9</v>
      </c>
      <c r="O40">
        <v>1920</v>
      </c>
      <c r="P40">
        <v>720</v>
      </c>
      <c r="Q40">
        <v>93.593000000000004</v>
      </c>
      <c r="R40">
        <v>53.595999999999997</v>
      </c>
      <c r="S40">
        <f t="shared" si="6"/>
        <v>39.997000000000007</v>
      </c>
      <c r="T40">
        <f t="shared" si="4"/>
        <v>0.42735033602940398</v>
      </c>
      <c r="U40" t="s">
        <v>89</v>
      </c>
      <c r="V40" t="str">
        <f t="shared" si="5"/>
        <v>no</v>
      </c>
    </row>
    <row r="41" spans="1:23" x14ac:dyDescent="0.2">
      <c r="A41">
        <v>40</v>
      </c>
      <c r="B41" s="3">
        <v>43710</v>
      </c>
      <c r="C41">
        <v>245</v>
      </c>
      <c r="E41">
        <v>12</v>
      </c>
      <c r="F41" t="s">
        <v>57</v>
      </c>
      <c r="G41" t="str">
        <f t="shared" si="1"/>
        <v>Red</v>
      </c>
      <c r="H41">
        <f t="shared" si="2"/>
        <v>2</v>
      </c>
      <c r="I41" s="7">
        <v>6</v>
      </c>
      <c r="K41" s="7">
        <v>5</v>
      </c>
      <c r="L41" s="4">
        <v>90</v>
      </c>
      <c r="M41" s="4">
        <v>89</v>
      </c>
      <c r="N41">
        <f t="shared" si="3"/>
        <v>9</v>
      </c>
      <c r="O41">
        <v>1920</v>
      </c>
      <c r="P41">
        <v>720</v>
      </c>
      <c r="Q41">
        <v>58.831000000000003</v>
      </c>
      <c r="R41">
        <f>3.778+0.998+0.429</f>
        <v>5.2050000000000001</v>
      </c>
      <c r="S41">
        <f t="shared" si="6"/>
        <v>53.626000000000005</v>
      </c>
      <c r="T41">
        <f t="shared" si="4"/>
        <v>0.91152623616800665</v>
      </c>
      <c r="U41" t="s">
        <v>89</v>
      </c>
      <c r="V41" t="str">
        <f t="shared" si="5"/>
        <v>no</v>
      </c>
    </row>
    <row r="42" spans="1:23" x14ac:dyDescent="0.2">
      <c r="A42">
        <v>41</v>
      </c>
      <c r="B42" s="3">
        <v>43710</v>
      </c>
      <c r="C42">
        <v>245</v>
      </c>
      <c r="E42">
        <v>13</v>
      </c>
      <c r="F42" t="s">
        <v>58</v>
      </c>
      <c r="G42" t="str">
        <f t="shared" si="1"/>
        <v>Pink</v>
      </c>
      <c r="H42">
        <f t="shared" si="2"/>
        <v>4</v>
      </c>
      <c r="I42" s="7">
        <v>27</v>
      </c>
      <c r="K42" s="7">
        <v>59</v>
      </c>
      <c r="L42" s="4">
        <v>83</v>
      </c>
      <c r="M42" s="4">
        <v>83</v>
      </c>
      <c r="N42">
        <f t="shared" si="3"/>
        <v>9</v>
      </c>
      <c r="O42">
        <v>1920</v>
      </c>
      <c r="P42">
        <v>720</v>
      </c>
      <c r="Q42">
        <v>75.53</v>
      </c>
      <c r="R42">
        <v>74.962000000000003</v>
      </c>
      <c r="S42">
        <f t="shared" si="6"/>
        <v>0.56799999999999784</v>
      </c>
      <c r="T42">
        <f t="shared" si="4"/>
        <v>7.5201906527207442E-3</v>
      </c>
      <c r="U42" t="s">
        <v>89</v>
      </c>
      <c r="V42" t="str">
        <f t="shared" si="5"/>
        <v>no</v>
      </c>
    </row>
    <row r="43" spans="1:23" x14ac:dyDescent="0.2">
      <c r="A43">
        <v>42</v>
      </c>
      <c r="B43" s="3">
        <v>43710</v>
      </c>
      <c r="C43">
        <v>245</v>
      </c>
      <c r="E43">
        <v>14</v>
      </c>
      <c r="F43" t="s">
        <v>57</v>
      </c>
      <c r="G43" t="str">
        <f t="shared" si="1"/>
        <v>Orange</v>
      </c>
      <c r="H43">
        <f t="shared" si="2"/>
        <v>3</v>
      </c>
      <c r="I43" s="7">
        <v>20</v>
      </c>
      <c r="K43" s="7">
        <v>50</v>
      </c>
      <c r="L43" s="4">
        <v>57</v>
      </c>
      <c r="M43" s="4">
        <v>57</v>
      </c>
      <c r="N43">
        <f t="shared" si="3"/>
        <v>9</v>
      </c>
      <c r="O43">
        <v>1920</v>
      </c>
      <c r="P43">
        <v>720</v>
      </c>
      <c r="Q43">
        <v>77.009</v>
      </c>
      <c r="R43">
        <v>75.542000000000002</v>
      </c>
      <c r="S43">
        <f t="shared" si="6"/>
        <v>1.4669999999999987</v>
      </c>
      <c r="T43">
        <f t="shared" si="4"/>
        <v>1.9049721461127905E-2</v>
      </c>
      <c r="U43" t="s">
        <v>90</v>
      </c>
      <c r="V43" t="str">
        <f t="shared" si="5"/>
        <v>no</v>
      </c>
      <c r="W43" t="s">
        <v>87</v>
      </c>
    </row>
    <row r="44" spans="1:23" x14ac:dyDescent="0.2">
      <c r="A44">
        <v>43</v>
      </c>
      <c r="B44" s="3">
        <v>43711</v>
      </c>
      <c r="C44">
        <v>246</v>
      </c>
      <c r="E44">
        <v>1</v>
      </c>
      <c r="F44" t="s">
        <v>58</v>
      </c>
      <c r="G44" t="str">
        <f t="shared" si="1"/>
        <v>Red</v>
      </c>
      <c r="H44">
        <f t="shared" si="2"/>
        <v>2</v>
      </c>
      <c r="I44" s="7">
        <v>5</v>
      </c>
      <c r="K44" s="7">
        <v>60</v>
      </c>
      <c r="L44" s="4">
        <v>93</v>
      </c>
      <c r="M44" s="4">
        <v>93</v>
      </c>
      <c r="N44">
        <v>7</v>
      </c>
      <c r="O44">
        <v>1930</v>
      </c>
      <c r="P44">
        <v>720</v>
      </c>
      <c r="Q44">
        <v>68.570999999999998</v>
      </c>
      <c r="R44">
        <v>12.182</v>
      </c>
      <c r="S44">
        <f t="shared" si="6"/>
        <v>56.388999999999996</v>
      </c>
      <c r="T44">
        <f t="shared" si="4"/>
        <v>0.82234472298785199</v>
      </c>
      <c r="U44" t="s">
        <v>89</v>
      </c>
      <c r="V44" t="str">
        <f t="shared" si="5"/>
        <v>yes</v>
      </c>
    </row>
    <row r="45" spans="1:23" x14ac:dyDescent="0.2">
      <c r="A45">
        <v>44</v>
      </c>
      <c r="B45" s="3">
        <v>43711</v>
      </c>
      <c r="C45">
        <v>246</v>
      </c>
      <c r="E45">
        <v>2</v>
      </c>
      <c r="F45" t="s">
        <v>57</v>
      </c>
      <c r="G45" t="str">
        <f t="shared" si="1"/>
        <v>Pink</v>
      </c>
      <c r="H45">
        <f t="shared" si="2"/>
        <v>4</v>
      </c>
      <c r="I45" s="7">
        <v>29</v>
      </c>
      <c r="K45" s="7">
        <v>53</v>
      </c>
      <c r="L45" s="4">
        <v>69</v>
      </c>
      <c r="M45" s="4">
        <v>69</v>
      </c>
      <c r="N45">
        <v>10</v>
      </c>
      <c r="O45">
        <v>1930</v>
      </c>
      <c r="P45">
        <v>720</v>
      </c>
      <c r="Q45">
        <v>107.02800000000001</v>
      </c>
      <c r="R45">
        <f>92.07+2.895</f>
        <v>94.964999999999989</v>
      </c>
      <c r="S45">
        <f t="shared" si="6"/>
        <v>12.063000000000017</v>
      </c>
      <c r="T45">
        <f t="shared" si="4"/>
        <v>0.11270882385917719</v>
      </c>
      <c r="U45" t="s">
        <v>89</v>
      </c>
      <c r="V45" t="str">
        <f t="shared" si="5"/>
        <v>yes</v>
      </c>
    </row>
    <row r="46" spans="1:23" x14ac:dyDescent="0.2">
      <c r="A46">
        <v>45</v>
      </c>
      <c r="B46" s="3">
        <v>43711</v>
      </c>
      <c r="C46">
        <v>246</v>
      </c>
      <c r="E46">
        <v>3</v>
      </c>
      <c r="F46" t="s">
        <v>57</v>
      </c>
      <c r="G46" t="str">
        <f t="shared" si="1"/>
        <v>Red</v>
      </c>
      <c r="H46">
        <f t="shared" si="2"/>
        <v>2</v>
      </c>
      <c r="I46" s="7">
        <v>3</v>
      </c>
      <c r="K46" s="7">
        <v>43</v>
      </c>
      <c r="L46" s="4">
        <v>35</v>
      </c>
      <c r="M46" s="4">
        <v>35</v>
      </c>
      <c r="N46">
        <v>7</v>
      </c>
      <c r="O46">
        <v>1930</v>
      </c>
      <c r="P46">
        <v>720</v>
      </c>
      <c r="Q46">
        <v>59.332000000000001</v>
      </c>
      <c r="R46">
        <v>57.972000000000001</v>
      </c>
      <c r="S46">
        <f t="shared" si="6"/>
        <v>1.3599999999999994</v>
      </c>
      <c r="T46">
        <f t="shared" si="4"/>
        <v>2.2921863412660948E-2</v>
      </c>
      <c r="U46" t="s">
        <v>90</v>
      </c>
      <c r="V46" t="str">
        <f t="shared" si="5"/>
        <v>yes</v>
      </c>
    </row>
    <row r="47" spans="1:23" x14ac:dyDescent="0.2">
      <c r="A47">
        <v>46</v>
      </c>
      <c r="B47" s="3">
        <v>43711</v>
      </c>
      <c r="C47">
        <v>246</v>
      </c>
      <c r="E47">
        <v>4</v>
      </c>
      <c r="F47" t="s">
        <v>58</v>
      </c>
      <c r="G47" t="str">
        <f t="shared" si="1"/>
        <v>Orange</v>
      </c>
      <c r="H47">
        <f t="shared" si="2"/>
        <v>3</v>
      </c>
      <c r="I47" s="7">
        <v>18</v>
      </c>
      <c r="K47" s="7">
        <v>60</v>
      </c>
      <c r="L47" s="4">
        <v>92</v>
      </c>
      <c r="M47" s="4">
        <v>91</v>
      </c>
      <c r="N47">
        <v>7</v>
      </c>
      <c r="O47">
        <v>1930</v>
      </c>
      <c r="P47">
        <v>720</v>
      </c>
      <c r="Q47">
        <v>63.07</v>
      </c>
      <c r="R47">
        <v>62.152999999999999</v>
      </c>
      <c r="S47">
        <f t="shared" si="6"/>
        <v>0.91700000000000159</v>
      </c>
      <c r="T47">
        <f t="shared" si="4"/>
        <v>1.4539400665926773E-2</v>
      </c>
      <c r="U47" t="s">
        <v>90</v>
      </c>
      <c r="V47" t="s">
        <v>92</v>
      </c>
    </row>
    <row r="48" spans="1:23" x14ac:dyDescent="0.2">
      <c r="A48">
        <v>47</v>
      </c>
      <c r="B48" s="3">
        <v>43711</v>
      </c>
      <c r="C48">
        <v>246</v>
      </c>
      <c r="E48">
        <v>5</v>
      </c>
      <c r="F48" t="s">
        <v>57</v>
      </c>
      <c r="G48" t="str">
        <f t="shared" si="1"/>
        <v>Control</v>
      </c>
      <c r="H48">
        <f t="shared" si="2"/>
        <v>1</v>
      </c>
      <c r="I48" s="7">
        <v>0</v>
      </c>
      <c r="K48" s="7">
        <v>55</v>
      </c>
      <c r="L48" s="4">
        <v>82</v>
      </c>
      <c r="M48" s="4">
        <v>82</v>
      </c>
      <c r="N48">
        <v>10</v>
      </c>
      <c r="O48">
        <v>1930</v>
      </c>
      <c r="P48">
        <v>720</v>
      </c>
      <c r="Q48">
        <v>93.19</v>
      </c>
      <c r="R48">
        <v>92.295000000000002</v>
      </c>
      <c r="S48">
        <f t="shared" si="6"/>
        <v>0.89499999999999602</v>
      </c>
      <c r="T48">
        <f t="shared" si="4"/>
        <v>9.6040347676788936E-3</v>
      </c>
      <c r="U48" t="s">
        <v>91</v>
      </c>
      <c r="V48" t="str">
        <f t="shared" si="5"/>
        <v>yes</v>
      </c>
      <c r="W48" t="s">
        <v>83</v>
      </c>
    </row>
    <row r="49" spans="1:23" x14ac:dyDescent="0.2">
      <c r="A49">
        <v>48</v>
      </c>
      <c r="B49" s="3">
        <v>43711</v>
      </c>
      <c r="C49">
        <v>246</v>
      </c>
      <c r="E49">
        <v>6</v>
      </c>
      <c r="F49" t="s">
        <v>57</v>
      </c>
      <c r="G49" t="str">
        <f t="shared" si="1"/>
        <v>Pink</v>
      </c>
      <c r="H49">
        <f t="shared" si="2"/>
        <v>4</v>
      </c>
      <c r="I49" s="7">
        <v>27</v>
      </c>
      <c r="K49" s="7">
        <v>43</v>
      </c>
      <c r="L49" s="4">
        <v>35</v>
      </c>
      <c r="M49" s="4">
        <v>36</v>
      </c>
      <c r="N49">
        <v>7</v>
      </c>
      <c r="O49">
        <v>1930</v>
      </c>
      <c r="P49">
        <v>720</v>
      </c>
      <c r="Q49">
        <v>60.268000000000001</v>
      </c>
      <c r="R49">
        <v>58.454999999999998</v>
      </c>
      <c r="S49">
        <f t="shared" si="6"/>
        <v>1.8130000000000024</v>
      </c>
      <c r="T49">
        <f t="shared" si="4"/>
        <v>3.0082299064180036E-2</v>
      </c>
      <c r="U49" t="s">
        <v>90</v>
      </c>
      <c r="V49" t="str">
        <f t="shared" si="5"/>
        <v>yes</v>
      </c>
    </row>
    <row r="50" spans="1:23" x14ac:dyDescent="0.2">
      <c r="A50">
        <v>49</v>
      </c>
      <c r="B50" s="3">
        <v>43711</v>
      </c>
      <c r="C50">
        <v>246</v>
      </c>
      <c r="E50">
        <v>7</v>
      </c>
      <c r="F50" t="s">
        <v>57</v>
      </c>
      <c r="G50" t="str">
        <f t="shared" si="1"/>
        <v>Pink</v>
      </c>
      <c r="H50">
        <f t="shared" si="2"/>
        <v>4</v>
      </c>
      <c r="I50" s="7">
        <v>28</v>
      </c>
      <c r="K50" s="7">
        <v>47</v>
      </c>
      <c r="L50" s="4">
        <v>55</v>
      </c>
      <c r="M50" s="4">
        <v>55</v>
      </c>
      <c r="N50">
        <v>7</v>
      </c>
      <c r="O50">
        <v>1935</v>
      </c>
      <c r="P50">
        <v>733</v>
      </c>
      <c r="Q50">
        <v>70.875</v>
      </c>
      <c r="R50">
        <f>21.906+33.948</f>
        <v>55.853999999999999</v>
      </c>
      <c r="S50">
        <f t="shared" si="6"/>
        <v>15.021000000000001</v>
      </c>
      <c r="T50">
        <f t="shared" si="4"/>
        <v>0.21193650793650795</v>
      </c>
      <c r="U50" t="s">
        <v>89</v>
      </c>
      <c r="V50" t="str">
        <f t="shared" si="5"/>
        <v>no</v>
      </c>
      <c r="W50" t="s">
        <v>94</v>
      </c>
    </row>
    <row r="51" spans="1:23" x14ac:dyDescent="0.2">
      <c r="A51">
        <v>50</v>
      </c>
      <c r="B51" s="3">
        <v>43711</v>
      </c>
      <c r="C51">
        <v>246</v>
      </c>
      <c r="E51">
        <v>8</v>
      </c>
      <c r="F51" t="s">
        <v>58</v>
      </c>
      <c r="G51" t="str">
        <f t="shared" si="1"/>
        <v>Pink</v>
      </c>
      <c r="H51">
        <f t="shared" si="2"/>
        <v>4</v>
      </c>
      <c r="I51" s="7">
        <v>26</v>
      </c>
      <c r="K51" s="7">
        <v>45</v>
      </c>
      <c r="L51" s="4">
        <v>41</v>
      </c>
      <c r="M51" s="4">
        <v>40</v>
      </c>
      <c r="N51">
        <v>10</v>
      </c>
      <c r="O51">
        <v>1935</v>
      </c>
      <c r="P51">
        <v>733</v>
      </c>
      <c r="Q51">
        <v>96.043999999999997</v>
      </c>
      <c r="R51">
        <v>92.927000000000007</v>
      </c>
      <c r="S51">
        <f t="shared" si="6"/>
        <v>3.1169999999999902</v>
      </c>
      <c r="T51">
        <f t="shared" si="4"/>
        <v>3.2453875307150791E-2</v>
      </c>
      <c r="U51" t="s">
        <v>90</v>
      </c>
      <c r="V51" t="str">
        <f t="shared" si="5"/>
        <v>no</v>
      </c>
    </row>
    <row r="52" spans="1:23" x14ac:dyDescent="0.2">
      <c r="A52">
        <v>51</v>
      </c>
      <c r="B52" s="3">
        <v>43711</v>
      </c>
      <c r="C52">
        <v>246</v>
      </c>
      <c r="E52">
        <v>9</v>
      </c>
      <c r="F52" t="s">
        <v>57</v>
      </c>
      <c r="G52" t="str">
        <f t="shared" si="1"/>
        <v>Orange</v>
      </c>
      <c r="H52">
        <f t="shared" si="2"/>
        <v>3</v>
      </c>
      <c r="I52" s="7">
        <v>14</v>
      </c>
      <c r="K52" s="7">
        <v>45</v>
      </c>
      <c r="L52" s="4">
        <v>40</v>
      </c>
      <c r="M52" s="4">
        <v>40</v>
      </c>
      <c r="N52">
        <v>7</v>
      </c>
      <c r="O52">
        <v>1935</v>
      </c>
      <c r="P52">
        <v>733</v>
      </c>
      <c r="Q52">
        <v>65.846000000000004</v>
      </c>
      <c r="R52">
        <f>37.272+11.262</f>
        <v>48.533999999999999</v>
      </c>
      <c r="S52">
        <f t="shared" si="6"/>
        <v>17.312000000000005</v>
      </c>
      <c r="T52">
        <f t="shared" si="4"/>
        <v>0.2629165021413602</v>
      </c>
      <c r="U52" t="s">
        <v>89</v>
      </c>
      <c r="V52" t="str">
        <f t="shared" si="5"/>
        <v>no</v>
      </c>
    </row>
    <row r="53" spans="1:23" x14ac:dyDescent="0.2">
      <c r="A53">
        <v>52</v>
      </c>
      <c r="B53" s="3">
        <v>43711</v>
      </c>
      <c r="C53">
        <v>246</v>
      </c>
      <c r="E53">
        <v>10</v>
      </c>
      <c r="F53" t="s">
        <v>58</v>
      </c>
      <c r="G53" t="str">
        <f t="shared" si="1"/>
        <v>Orange</v>
      </c>
      <c r="H53">
        <f t="shared" si="2"/>
        <v>3</v>
      </c>
      <c r="I53" s="7">
        <v>17</v>
      </c>
      <c r="K53" s="7">
        <v>52</v>
      </c>
      <c r="L53" s="4">
        <v>62</v>
      </c>
      <c r="M53" s="4">
        <v>61</v>
      </c>
      <c r="N53">
        <v>10</v>
      </c>
      <c r="O53">
        <v>1935</v>
      </c>
      <c r="P53">
        <v>733</v>
      </c>
      <c r="Q53">
        <v>85.570999999999998</v>
      </c>
      <c r="R53">
        <v>85.394000000000005</v>
      </c>
      <c r="S53">
        <f t="shared" si="6"/>
        <v>0.1769999999999925</v>
      </c>
      <c r="T53">
        <f t="shared" si="4"/>
        <v>2.0684577719086196E-3</v>
      </c>
      <c r="U53" t="s">
        <v>90</v>
      </c>
      <c r="V53" t="str">
        <f t="shared" si="5"/>
        <v>no</v>
      </c>
      <c r="W53" t="s">
        <v>95</v>
      </c>
    </row>
    <row r="54" spans="1:23" x14ac:dyDescent="0.2">
      <c r="A54">
        <v>53</v>
      </c>
      <c r="B54" s="3">
        <v>43711</v>
      </c>
      <c r="C54">
        <v>246</v>
      </c>
      <c r="E54">
        <v>11</v>
      </c>
      <c r="F54" t="s">
        <v>57</v>
      </c>
      <c r="G54" t="str">
        <f t="shared" si="1"/>
        <v>Pink</v>
      </c>
      <c r="H54">
        <f t="shared" si="2"/>
        <v>4</v>
      </c>
      <c r="I54" s="7">
        <v>23</v>
      </c>
      <c r="K54" s="7">
        <v>50</v>
      </c>
      <c r="L54" s="4">
        <v>57</v>
      </c>
      <c r="M54" s="4">
        <v>57</v>
      </c>
      <c r="N54">
        <v>7</v>
      </c>
      <c r="O54">
        <v>1935</v>
      </c>
      <c r="P54">
        <v>733</v>
      </c>
      <c r="Q54">
        <v>66.453000000000003</v>
      </c>
      <c r="R54">
        <v>27.852</v>
      </c>
      <c r="S54">
        <f t="shared" si="6"/>
        <v>38.600999999999999</v>
      </c>
      <c r="T54">
        <f t="shared" si="4"/>
        <v>0.58087670985508555</v>
      </c>
      <c r="U54" t="s">
        <v>89</v>
      </c>
      <c r="V54" t="str">
        <f t="shared" si="5"/>
        <v>no</v>
      </c>
      <c r="W54" t="s">
        <v>93</v>
      </c>
    </row>
    <row r="55" spans="1:23" x14ac:dyDescent="0.2">
      <c r="A55">
        <v>54</v>
      </c>
      <c r="B55" s="3">
        <v>43711</v>
      </c>
      <c r="C55">
        <v>246</v>
      </c>
      <c r="E55">
        <v>12</v>
      </c>
      <c r="F55" t="s">
        <v>57</v>
      </c>
      <c r="G55" t="str">
        <f t="shared" si="1"/>
        <v>Control</v>
      </c>
      <c r="H55">
        <f t="shared" si="2"/>
        <v>1</v>
      </c>
      <c r="I55" s="7">
        <v>0</v>
      </c>
      <c r="K55" s="7">
        <v>46</v>
      </c>
      <c r="L55" s="4">
        <v>51</v>
      </c>
      <c r="M55" s="4">
        <v>51</v>
      </c>
      <c r="N55">
        <v>10</v>
      </c>
      <c r="O55">
        <v>1935</v>
      </c>
      <c r="P55">
        <v>733</v>
      </c>
      <c r="Q55">
        <v>70.8</v>
      </c>
      <c r="R55">
        <v>63.54</v>
      </c>
      <c r="S55">
        <f t="shared" si="6"/>
        <v>7.259999999999998</v>
      </c>
      <c r="T55">
        <f t="shared" si="4"/>
        <v>0.10254237288135591</v>
      </c>
      <c r="U55" t="s">
        <v>89</v>
      </c>
      <c r="V55" t="str">
        <f t="shared" si="5"/>
        <v>no</v>
      </c>
    </row>
    <row r="56" spans="1:23" x14ac:dyDescent="0.2">
      <c r="A56">
        <v>55</v>
      </c>
      <c r="B56" s="3">
        <v>43711</v>
      </c>
      <c r="C56">
        <v>246</v>
      </c>
      <c r="E56">
        <v>13</v>
      </c>
      <c r="F56" t="s">
        <v>57</v>
      </c>
      <c r="G56" t="str">
        <f t="shared" si="1"/>
        <v>Control</v>
      </c>
      <c r="H56">
        <f t="shared" si="2"/>
        <v>1</v>
      </c>
      <c r="I56" s="7">
        <v>0</v>
      </c>
      <c r="K56" s="7">
        <v>45</v>
      </c>
      <c r="L56" s="4">
        <v>41</v>
      </c>
      <c r="M56" s="4">
        <v>42</v>
      </c>
      <c r="N56">
        <v>10</v>
      </c>
      <c r="O56">
        <v>1935</v>
      </c>
      <c r="P56">
        <v>733</v>
      </c>
      <c r="Q56">
        <v>85.197000000000003</v>
      </c>
      <c r="R56">
        <v>67.561999999999998</v>
      </c>
      <c r="S56">
        <f t="shared" si="6"/>
        <v>17.635000000000005</v>
      </c>
      <c r="T56">
        <f t="shared" si="4"/>
        <v>0.20699085648555707</v>
      </c>
      <c r="U56" t="s">
        <v>89</v>
      </c>
      <c r="V56" t="str">
        <f t="shared" si="5"/>
        <v>no</v>
      </c>
      <c r="W56" t="s">
        <v>93</v>
      </c>
    </row>
    <row r="57" spans="1:23" x14ac:dyDescent="0.2">
      <c r="A57">
        <v>56</v>
      </c>
      <c r="B57" s="3">
        <v>43711</v>
      </c>
      <c r="C57">
        <v>246</v>
      </c>
      <c r="E57">
        <v>14</v>
      </c>
      <c r="F57" t="s">
        <v>57</v>
      </c>
      <c r="G57" t="str">
        <f t="shared" si="1"/>
        <v>Red</v>
      </c>
      <c r="H57">
        <f t="shared" si="2"/>
        <v>2</v>
      </c>
      <c r="I57" s="7">
        <v>10</v>
      </c>
      <c r="K57" s="7">
        <v>60</v>
      </c>
      <c r="L57" s="4">
        <v>102</v>
      </c>
      <c r="M57" s="4">
        <v>102</v>
      </c>
      <c r="N57">
        <v>7</v>
      </c>
      <c r="O57">
        <v>1935</v>
      </c>
      <c r="P57">
        <v>733</v>
      </c>
      <c r="Q57">
        <v>84.320999999999998</v>
      </c>
      <c r="R57">
        <f>18.53+0.956+36.459</f>
        <v>55.945000000000007</v>
      </c>
      <c r="S57">
        <f t="shared" si="6"/>
        <v>28.375999999999991</v>
      </c>
      <c r="T57">
        <f t="shared" si="4"/>
        <v>0.33652352320299794</v>
      </c>
      <c r="U57" t="s">
        <v>90</v>
      </c>
      <c r="V57" t="str">
        <f t="shared" si="5"/>
        <v>no</v>
      </c>
    </row>
    <row r="58" spans="1:23" x14ac:dyDescent="0.2">
      <c r="A58">
        <v>57</v>
      </c>
      <c r="B58" s="3">
        <v>43712</v>
      </c>
      <c r="C58">
        <v>247</v>
      </c>
      <c r="E58">
        <v>7</v>
      </c>
      <c r="F58" t="s">
        <v>58</v>
      </c>
      <c r="G58" t="str">
        <f t="shared" ref="G58:G71" si="7">IF(I58&lt;=0, "Control", IF(I58&lt;=10, "Red", IF(I58&gt;=21, "Pink", "Orange")))</f>
        <v>Red</v>
      </c>
      <c r="H58">
        <f t="shared" ref="H58:H71" si="8">IF(G58="Control", 1, IF(G58="Red", 2, IF(G58="Orange", 3, 4)))</f>
        <v>2</v>
      </c>
      <c r="I58" s="7">
        <v>2</v>
      </c>
      <c r="K58" s="5"/>
      <c r="N58">
        <f t="shared" ref="N58:N77" si="9">C58-239</f>
        <v>8</v>
      </c>
      <c r="S58">
        <f t="shared" si="6"/>
        <v>0</v>
      </c>
      <c r="T58" t="e">
        <f t="shared" si="4"/>
        <v>#DIV/0!</v>
      </c>
      <c r="V58" t="str">
        <f t="shared" si="5"/>
        <v>no</v>
      </c>
    </row>
    <row r="59" spans="1:23" x14ac:dyDescent="0.2">
      <c r="A59">
        <v>58</v>
      </c>
      <c r="B59" s="3">
        <v>43712</v>
      </c>
      <c r="C59">
        <v>247</v>
      </c>
      <c r="E59">
        <v>8</v>
      </c>
      <c r="F59" t="s">
        <v>57</v>
      </c>
      <c r="G59" t="str">
        <f t="shared" si="7"/>
        <v>Control</v>
      </c>
      <c r="H59">
        <f t="shared" si="8"/>
        <v>1</v>
      </c>
      <c r="I59" s="7">
        <v>0</v>
      </c>
      <c r="K59" s="5"/>
      <c r="N59">
        <f t="shared" si="9"/>
        <v>8</v>
      </c>
      <c r="S59">
        <f t="shared" si="6"/>
        <v>0</v>
      </c>
      <c r="T59" t="e">
        <f t="shared" si="4"/>
        <v>#DIV/0!</v>
      </c>
      <c r="V59" t="str">
        <f t="shared" si="5"/>
        <v>no</v>
      </c>
    </row>
    <row r="60" spans="1:23" x14ac:dyDescent="0.2">
      <c r="A60">
        <v>59</v>
      </c>
      <c r="B60" s="3">
        <v>43712</v>
      </c>
      <c r="C60">
        <v>247</v>
      </c>
      <c r="E60">
        <v>9</v>
      </c>
      <c r="F60" t="s">
        <v>58</v>
      </c>
      <c r="G60" t="str">
        <f t="shared" si="7"/>
        <v>Pink</v>
      </c>
      <c r="H60">
        <f t="shared" si="8"/>
        <v>4</v>
      </c>
      <c r="I60" s="5">
        <v>29</v>
      </c>
      <c r="K60" s="5"/>
      <c r="N60">
        <f t="shared" si="9"/>
        <v>8</v>
      </c>
      <c r="S60">
        <f t="shared" si="6"/>
        <v>0</v>
      </c>
      <c r="T60" t="e">
        <f t="shared" si="4"/>
        <v>#DIV/0!</v>
      </c>
      <c r="V60" t="str">
        <f t="shared" si="5"/>
        <v>no</v>
      </c>
    </row>
    <row r="61" spans="1:23" x14ac:dyDescent="0.2">
      <c r="A61">
        <v>60</v>
      </c>
      <c r="B61" s="3">
        <v>43712</v>
      </c>
      <c r="C61">
        <v>247</v>
      </c>
      <c r="E61">
        <v>10</v>
      </c>
      <c r="F61" t="s">
        <v>57</v>
      </c>
      <c r="G61" t="str">
        <f t="shared" si="7"/>
        <v>Red</v>
      </c>
      <c r="H61">
        <f t="shared" si="8"/>
        <v>2</v>
      </c>
      <c r="I61" s="5">
        <v>9</v>
      </c>
      <c r="K61" s="5"/>
      <c r="N61">
        <f t="shared" si="9"/>
        <v>8</v>
      </c>
      <c r="S61">
        <f t="shared" si="6"/>
        <v>0</v>
      </c>
      <c r="T61" t="e">
        <f t="shared" si="4"/>
        <v>#DIV/0!</v>
      </c>
      <c r="V61" t="str">
        <f t="shared" si="5"/>
        <v>no</v>
      </c>
    </row>
    <row r="62" spans="1:23" x14ac:dyDescent="0.2">
      <c r="A62">
        <v>61</v>
      </c>
      <c r="B62" s="3">
        <v>43712</v>
      </c>
      <c r="C62">
        <v>247</v>
      </c>
      <c r="E62">
        <v>11</v>
      </c>
      <c r="F62" t="s">
        <v>57</v>
      </c>
      <c r="G62" t="str">
        <f t="shared" si="7"/>
        <v>Orange</v>
      </c>
      <c r="H62">
        <f t="shared" si="8"/>
        <v>3</v>
      </c>
      <c r="I62" s="5">
        <v>18</v>
      </c>
      <c r="K62" s="5"/>
      <c r="N62">
        <f t="shared" si="9"/>
        <v>8</v>
      </c>
      <c r="S62">
        <f t="shared" si="6"/>
        <v>0</v>
      </c>
      <c r="T62" t="e">
        <f t="shared" si="4"/>
        <v>#DIV/0!</v>
      </c>
      <c r="V62" t="str">
        <f t="shared" si="5"/>
        <v>no</v>
      </c>
    </row>
    <row r="63" spans="1:23" x14ac:dyDescent="0.2">
      <c r="A63">
        <v>62</v>
      </c>
      <c r="B63" s="3">
        <v>43712</v>
      </c>
      <c r="C63">
        <v>247</v>
      </c>
      <c r="E63">
        <v>12</v>
      </c>
      <c r="F63" t="s">
        <v>58</v>
      </c>
      <c r="G63" t="str">
        <f t="shared" si="7"/>
        <v>Orange</v>
      </c>
      <c r="H63">
        <f t="shared" si="8"/>
        <v>3</v>
      </c>
      <c r="I63" s="5">
        <v>12</v>
      </c>
      <c r="K63" s="5"/>
      <c r="N63">
        <f t="shared" si="9"/>
        <v>8</v>
      </c>
      <c r="S63">
        <f t="shared" si="6"/>
        <v>0</v>
      </c>
      <c r="T63" t="e">
        <f t="shared" si="4"/>
        <v>#DIV/0!</v>
      </c>
      <c r="V63" t="str">
        <f t="shared" si="5"/>
        <v>no</v>
      </c>
    </row>
    <row r="64" spans="1:23" x14ac:dyDescent="0.2">
      <c r="A64">
        <v>63</v>
      </c>
      <c r="B64" s="3">
        <v>43712</v>
      </c>
      <c r="C64">
        <v>247</v>
      </c>
      <c r="E64">
        <v>13</v>
      </c>
      <c r="F64" t="s">
        <v>57</v>
      </c>
      <c r="G64" t="str">
        <f t="shared" si="7"/>
        <v>Control</v>
      </c>
      <c r="H64">
        <f t="shared" si="8"/>
        <v>1</v>
      </c>
      <c r="I64" s="5">
        <v>0</v>
      </c>
      <c r="K64" s="5"/>
      <c r="N64">
        <f t="shared" si="9"/>
        <v>8</v>
      </c>
      <c r="S64">
        <f t="shared" si="6"/>
        <v>0</v>
      </c>
      <c r="T64" t="e">
        <f t="shared" si="4"/>
        <v>#DIV/0!</v>
      </c>
      <c r="V64" t="str">
        <f t="shared" si="5"/>
        <v>no</v>
      </c>
    </row>
    <row r="65" spans="1:22" x14ac:dyDescent="0.2">
      <c r="A65">
        <v>64</v>
      </c>
      <c r="B65" s="3">
        <v>43712</v>
      </c>
      <c r="C65">
        <v>247</v>
      </c>
      <c r="E65">
        <v>14</v>
      </c>
      <c r="F65" t="s">
        <v>57</v>
      </c>
      <c r="G65" t="str">
        <f t="shared" si="7"/>
        <v>Red</v>
      </c>
      <c r="H65">
        <f t="shared" si="8"/>
        <v>2</v>
      </c>
      <c r="I65" s="5">
        <v>1</v>
      </c>
      <c r="K65" s="5"/>
      <c r="N65">
        <f t="shared" si="9"/>
        <v>8</v>
      </c>
      <c r="S65">
        <f t="shared" si="6"/>
        <v>0</v>
      </c>
      <c r="T65" t="e">
        <f t="shared" si="4"/>
        <v>#DIV/0!</v>
      </c>
      <c r="V65" t="str">
        <f t="shared" si="5"/>
        <v>no</v>
      </c>
    </row>
    <row r="66" spans="1:22" x14ac:dyDescent="0.2">
      <c r="A66">
        <v>65</v>
      </c>
      <c r="B66" s="3">
        <v>43713</v>
      </c>
      <c r="C66">
        <v>248</v>
      </c>
      <c r="E66">
        <v>1</v>
      </c>
      <c r="F66" t="s">
        <v>57</v>
      </c>
      <c r="G66" t="str">
        <f t="shared" si="7"/>
        <v>Control</v>
      </c>
      <c r="H66">
        <f t="shared" si="8"/>
        <v>1</v>
      </c>
      <c r="I66" s="7">
        <v>0</v>
      </c>
      <c r="K66" s="7"/>
      <c r="N66">
        <f t="shared" si="9"/>
        <v>9</v>
      </c>
      <c r="S66">
        <f t="shared" si="6"/>
        <v>0</v>
      </c>
      <c r="T66" t="e">
        <f t="shared" si="4"/>
        <v>#DIV/0!</v>
      </c>
      <c r="V66" t="str">
        <f t="shared" si="5"/>
        <v>yes</v>
      </c>
    </row>
    <row r="67" spans="1:22" x14ac:dyDescent="0.2">
      <c r="A67">
        <v>66</v>
      </c>
      <c r="B67" s="3">
        <v>43713</v>
      </c>
      <c r="C67">
        <v>248</v>
      </c>
      <c r="E67">
        <v>2</v>
      </c>
      <c r="F67" t="s">
        <v>57</v>
      </c>
      <c r="G67" t="str">
        <f t="shared" si="7"/>
        <v>Orange</v>
      </c>
      <c r="H67">
        <f t="shared" si="8"/>
        <v>3</v>
      </c>
      <c r="I67" s="7">
        <v>17</v>
      </c>
      <c r="K67" s="5"/>
      <c r="N67">
        <f t="shared" si="9"/>
        <v>9</v>
      </c>
      <c r="S67">
        <f t="shared" si="6"/>
        <v>0</v>
      </c>
      <c r="T67" t="e">
        <f t="shared" ref="T67:T77" si="10">S67/Q67</f>
        <v>#DIV/0!</v>
      </c>
      <c r="V67" t="str">
        <f t="shared" ref="V67:V77" si="11">IF(E67&gt;6,"no","yes")</f>
        <v>yes</v>
      </c>
    </row>
    <row r="68" spans="1:22" x14ac:dyDescent="0.2">
      <c r="A68">
        <v>67</v>
      </c>
      <c r="B68" s="3">
        <v>43713</v>
      </c>
      <c r="C68">
        <v>248</v>
      </c>
      <c r="E68">
        <v>3</v>
      </c>
      <c r="F68" t="s">
        <v>57</v>
      </c>
      <c r="G68" t="str">
        <f t="shared" si="7"/>
        <v>Pink</v>
      </c>
      <c r="H68">
        <f t="shared" si="8"/>
        <v>4</v>
      </c>
      <c r="I68" s="7">
        <v>24</v>
      </c>
      <c r="K68" s="5"/>
      <c r="N68">
        <f t="shared" si="9"/>
        <v>9</v>
      </c>
      <c r="S68">
        <f t="shared" si="6"/>
        <v>0</v>
      </c>
      <c r="T68" t="e">
        <f t="shared" si="10"/>
        <v>#DIV/0!</v>
      </c>
      <c r="V68" t="str">
        <f t="shared" si="11"/>
        <v>yes</v>
      </c>
    </row>
    <row r="69" spans="1:22" x14ac:dyDescent="0.2">
      <c r="A69">
        <v>68</v>
      </c>
      <c r="B69" s="3">
        <v>43713</v>
      </c>
      <c r="C69">
        <v>248</v>
      </c>
      <c r="E69">
        <v>4</v>
      </c>
      <c r="F69" t="s">
        <v>58</v>
      </c>
      <c r="G69" t="str">
        <f t="shared" si="7"/>
        <v>Pink</v>
      </c>
      <c r="H69">
        <f t="shared" si="8"/>
        <v>4</v>
      </c>
      <c r="I69" s="7">
        <v>22</v>
      </c>
      <c r="K69" s="5"/>
      <c r="N69">
        <f t="shared" si="9"/>
        <v>9</v>
      </c>
      <c r="S69">
        <f t="shared" si="6"/>
        <v>0</v>
      </c>
      <c r="T69" t="e">
        <f t="shared" si="10"/>
        <v>#DIV/0!</v>
      </c>
      <c r="V69" t="str">
        <f t="shared" si="11"/>
        <v>yes</v>
      </c>
    </row>
    <row r="70" spans="1:22" x14ac:dyDescent="0.2">
      <c r="A70">
        <v>69</v>
      </c>
      <c r="B70" s="3">
        <v>43713</v>
      </c>
      <c r="C70">
        <v>248</v>
      </c>
      <c r="E70">
        <v>5</v>
      </c>
      <c r="F70" t="s">
        <v>58</v>
      </c>
      <c r="G70" t="str">
        <f t="shared" si="7"/>
        <v>Pink</v>
      </c>
      <c r="H70">
        <f t="shared" si="8"/>
        <v>4</v>
      </c>
      <c r="I70" s="7">
        <v>28</v>
      </c>
      <c r="K70" s="5"/>
      <c r="N70">
        <f t="shared" si="9"/>
        <v>9</v>
      </c>
      <c r="S70">
        <f t="shared" si="6"/>
        <v>0</v>
      </c>
      <c r="T70" t="e">
        <f t="shared" si="10"/>
        <v>#DIV/0!</v>
      </c>
      <c r="V70" t="str">
        <f t="shared" si="11"/>
        <v>yes</v>
      </c>
    </row>
    <row r="71" spans="1:22" x14ac:dyDescent="0.2">
      <c r="A71">
        <v>70</v>
      </c>
      <c r="B71" s="3">
        <v>43713</v>
      </c>
      <c r="C71">
        <v>248</v>
      </c>
      <c r="E71">
        <v>6</v>
      </c>
      <c r="F71" t="s">
        <v>57</v>
      </c>
      <c r="G71" t="str">
        <f t="shared" si="7"/>
        <v>Red</v>
      </c>
      <c r="H71">
        <f t="shared" si="8"/>
        <v>2</v>
      </c>
      <c r="I71" s="7">
        <v>10</v>
      </c>
      <c r="K71" s="5"/>
      <c r="N71">
        <f t="shared" si="9"/>
        <v>9</v>
      </c>
      <c r="S71">
        <f t="shared" si="6"/>
        <v>0</v>
      </c>
      <c r="T71" t="e">
        <f t="shared" si="10"/>
        <v>#DIV/0!</v>
      </c>
      <c r="V71" t="str">
        <f t="shared" si="11"/>
        <v>yes</v>
      </c>
    </row>
    <row r="72" spans="1:22" x14ac:dyDescent="0.2">
      <c r="A72">
        <v>71</v>
      </c>
      <c r="B72" s="3">
        <v>43714</v>
      </c>
      <c r="C72">
        <v>249</v>
      </c>
      <c r="E72">
        <v>1</v>
      </c>
      <c r="F72" t="s">
        <v>57</v>
      </c>
      <c r="G72" t="str">
        <f t="shared" ref="G72:G77" si="12">IF(I72&lt;=0, "Control", IF(I72&lt;=10, "Red", IF(I72&gt;=21, "Pink", "Orange")))</f>
        <v>Control</v>
      </c>
      <c r="H72">
        <f t="shared" ref="H72:H77" si="13">IF(G72="Control", 1, IF(G72="Red", 2, IF(G72="Orange", 3, 4)))</f>
        <v>1</v>
      </c>
      <c r="I72" s="7">
        <v>0</v>
      </c>
      <c r="K72" s="5"/>
      <c r="N72">
        <f t="shared" si="9"/>
        <v>10</v>
      </c>
      <c r="S72">
        <f t="shared" si="6"/>
        <v>0</v>
      </c>
      <c r="T72" t="e">
        <f t="shared" si="10"/>
        <v>#DIV/0!</v>
      </c>
      <c r="V72" t="str">
        <f t="shared" si="11"/>
        <v>yes</v>
      </c>
    </row>
    <row r="73" spans="1:22" x14ac:dyDescent="0.2">
      <c r="A73">
        <v>72</v>
      </c>
      <c r="B73" s="3">
        <v>43714</v>
      </c>
      <c r="C73">
        <v>249</v>
      </c>
      <c r="E73">
        <v>2</v>
      </c>
      <c r="F73" t="s">
        <v>58</v>
      </c>
      <c r="G73" t="str">
        <f t="shared" si="12"/>
        <v>Pink</v>
      </c>
      <c r="H73">
        <f t="shared" si="13"/>
        <v>4</v>
      </c>
      <c r="I73" s="7">
        <v>26</v>
      </c>
      <c r="K73" s="5"/>
      <c r="N73">
        <f t="shared" si="9"/>
        <v>10</v>
      </c>
      <c r="S73">
        <f t="shared" si="6"/>
        <v>0</v>
      </c>
      <c r="T73" t="e">
        <f t="shared" si="10"/>
        <v>#DIV/0!</v>
      </c>
      <c r="V73" t="str">
        <f t="shared" si="11"/>
        <v>yes</v>
      </c>
    </row>
    <row r="74" spans="1:22" x14ac:dyDescent="0.2">
      <c r="A74">
        <v>73</v>
      </c>
      <c r="B74" s="3">
        <v>43714</v>
      </c>
      <c r="C74">
        <v>249</v>
      </c>
      <c r="E74">
        <v>3</v>
      </c>
      <c r="F74" t="s">
        <v>58</v>
      </c>
      <c r="G74" t="str">
        <f t="shared" si="12"/>
        <v>Orange</v>
      </c>
      <c r="H74">
        <f t="shared" si="13"/>
        <v>3</v>
      </c>
      <c r="I74" s="7">
        <v>13</v>
      </c>
      <c r="K74" s="5"/>
      <c r="N74">
        <f t="shared" si="9"/>
        <v>10</v>
      </c>
      <c r="S74">
        <f t="shared" si="6"/>
        <v>0</v>
      </c>
      <c r="T74" t="e">
        <f t="shared" si="10"/>
        <v>#DIV/0!</v>
      </c>
      <c r="V74" t="str">
        <f t="shared" si="11"/>
        <v>yes</v>
      </c>
    </row>
    <row r="75" spans="1:22" x14ac:dyDescent="0.2">
      <c r="A75">
        <v>74</v>
      </c>
      <c r="B75" s="3">
        <v>43714</v>
      </c>
      <c r="C75">
        <v>249</v>
      </c>
      <c r="E75">
        <v>4</v>
      </c>
      <c r="F75" t="s">
        <v>58</v>
      </c>
      <c r="G75" t="str">
        <f t="shared" si="12"/>
        <v>Red</v>
      </c>
      <c r="H75">
        <f t="shared" si="13"/>
        <v>2</v>
      </c>
      <c r="I75" s="7">
        <v>4</v>
      </c>
      <c r="K75" s="5"/>
      <c r="N75">
        <f t="shared" si="9"/>
        <v>10</v>
      </c>
      <c r="S75">
        <f t="shared" si="6"/>
        <v>0</v>
      </c>
      <c r="T75" t="e">
        <f t="shared" si="10"/>
        <v>#DIV/0!</v>
      </c>
      <c r="V75" t="str">
        <f t="shared" si="11"/>
        <v>yes</v>
      </c>
    </row>
    <row r="76" spans="1:22" x14ac:dyDescent="0.2">
      <c r="A76">
        <v>75</v>
      </c>
      <c r="B76" s="3">
        <v>43714</v>
      </c>
      <c r="C76">
        <v>249</v>
      </c>
      <c r="E76">
        <v>5</v>
      </c>
      <c r="F76" t="s">
        <v>57</v>
      </c>
      <c r="G76" t="str">
        <f t="shared" si="12"/>
        <v>Pink</v>
      </c>
      <c r="H76">
        <f t="shared" si="13"/>
        <v>4</v>
      </c>
      <c r="I76" s="7">
        <v>30</v>
      </c>
      <c r="K76" s="5"/>
      <c r="N76">
        <f t="shared" si="9"/>
        <v>10</v>
      </c>
      <c r="S76">
        <f t="shared" si="6"/>
        <v>0</v>
      </c>
      <c r="T76" t="e">
        <f t="shared" si="10"/>
        <v>#DIV/0!</v>
      </c>
      <c r="V76" t="str">
        <f t="shared" si="11"/>
        <v>yes</v>
      </c>
    </row>
    <row r="77" spans="1:22" x14ac:dyDescent="0.2">
      <c r="A77">
        <v>76</v>
      </c>
      <c r="B77" s="3">
        <v>43714</v>
      </c>
      <c r="C77">
        <v>249</v>
      </c>
      <c r="E77">
        <v>6</v>
      </c>
      <c r="F77" t="s">
        <v>57</v>
      </c>
      <c r="G77" t="str">
        <f t="shared" si="12"/>
        <v>Red</v>
      </c>
      <c r="H77">
        <f t="shared" si="13"/>
        <v>2</v>
      </c>
      <c r="I77" s="7">
        <v>6</v>
      </c>
      <c r="K77" s="5"/>
      <c r="N77">
        <f t="shared" si="9"/>
        <v>10</v>
      </c>
      <c r="S77">
        <f t="shared" si="6"/>
        <v>0</v>
      </c>
      <c r="T77" t="e">
        <f t="shared" si="10"/>
        <v>#DIV/0!</v>
      </c>
      <c r="V77" t="str">
        <f t="shared" si="11"/>
        <v>yes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D13" workbookViewId="0">
      <selection activeCell="D32" sqref="D3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76</v>
      </c>
      <c r="P1" s="2" t="s">
        <v>75</v>
      </c>
      <c r="Q1" s="2" t="s">
        <v>77</v>
      </c>
      <c r="R1" s="2" t="s">
        <v>17</v>
      </c>
      <c r="S1" s="2" t="s">
        <v>78</v>
      </c>
      <c r="T1" s="2" t="s">
        <v>79</v>
      </c>
      <c r="U1" s="2" t="s">
        <v>73</v>
      </c>
      <c r="V1" s="2" t="s">
        <v>74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R4">
        <v>1</v>
      </c>
      <c r="AC4" t="s">
        <v>68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59</v>
      </c>
      <c r="J14">
        <f>'Kelp consumption'!L30</f>
        <v>96</v>
      </c>
      <c r="K14">
        <f>'Kelp consumption'!N30</f>
        <v>9</v>
      </c>
      <c r="L14">
        <f>'Kelp consumption'!O30</f>
        <v>1915</v>
      </c>
      <c r="M14">
        <f>'Kelp consumption'!P30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45</v>
      </c>
      <c r="J15">
        <f>'Kelp consumption'!L31</f>
        <v>40</v>
      </c>
      <c r="K15">
        <f>'Kelp consumption'!N31</f>
        <v>9</v>
      </c>
      <c r="L15">
        <f>'Kelp consumption'!O31</f>
        <v>1915</v>
      </c>
      <c r="M15">
        <f>'Kelp consumption'!P31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49</v>
      </c>
      <c r="J16">
        <f>'Kelp consumption'!L32</f>
        <v>62</v>
      </c>
      <c r="K16">
        <f>'Kelp consumption'!N32</f>
        <v>9</v>
      </c>
      <c r="L16">
        <f>'Kelp consumption'!O32</f>
        <v>1915</v>
      </c>
      <c r="M16">
        <f>'Kelp consumption'!P32</f>
        <v>720</v>
      </c>
      <c r="R16">
        <v>1</v>
      </c>
      <c r="AC16" t="s">
        <v>72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48</v>
      </c>
      <c r="J17">
        <f>'Kelp consumption'!L33</f>
        <v>47</v>
      </c>
      <c r="K17">
        <f>'Kelp consumption'!N33</f>
        <v>9</v>
      </c>
      <c r="L17">
        <f>'Kelp consumption'!O33</f>
        <v>1915</v>
      </c>
      <c r="M17">
        <f>'Kelp consumption'!P33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53</v>
      </c>
      <c r="J18">
        <f>'Kelp consumption'!L34</f>
        <v>76</v>
      </c>
      <c r="K18">
        <f>'Kelp consumption'!N34</f>
        <v>9</v>
      </c>
      <c r="L18">
        <f>'Kelp consumption'!O34</f>
        <v>1915</v>
      </c>
      <c r="M18">
        <f>'Kelp consumption'!P34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47</v>
      </c>
      <c r="J19">
        <f>'Kelp consumption'!L35</f>
        <v>47</v>
      </c>
      <c r="K19">
        <f>'Kelp consumption'!N35</f>
        <v>9</v>
      </c>
      <c r="L19">
        <f>'Kelp consumption'!O35</f>
        <v>1915</v>
      </c>
      <c r="M19">
        <f>'Kelp consumption'!P35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60</v>
      </c>
      <c r="J20">
        <f>'Kelp consumption'!L44</f>
        <v>93</v>
      </c>
      <c r="K20">
        <f>'Kelp consumption'!N44</f>
        <v>7</v>
      </c>
      <c r="L20">
        <f>'Kelp consumption'!O44</f>
        <v>1930</v>
      </c>
      <c r="M20">
        <f>'Kelp consumption'!P44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53</v>
      </c>
      <c r="J21">
        <f>'Kelp consumption'!L45</f>
        <v>69</v>
      </c>
      <c r="K21">
        <f>'Kelp consumption'!N45</f>
        <v>10</v>
      </c>
      <c r="L21">
        <f>'Kelp consumption'!O45</f>
        <v>1930</v>
      </c>
      <c r="M21">
        <f>'Kelp consumption'!P45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43</v>
      </c>
      <c r="J22">
        <f>'Kelp consumption'!L46</f>
        <v>35</v>
      </c>
      <c r="K22">
        <f>'Kelp consumption'!N46</f>
        <v>7</v>
      </c>
      <c r="L22">
        <f>'Kelp consumption'!O46</f>
        <v>1930</v>
      </c>
      <c r="M22">
        <f>'Kelp consumption'!P46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60</v>
      </c>
      <c r="J23">
        <f>'Kelp consumption'!L47</f>
        <v>92</v>
      </c>
      <c r="K23">
        <f>'Kelp consumption'!N47</f>
        <v>7</v>
      </c>
      <c r="L23">
        <f>'Kelp consumption'!O47</f>
        <v>1930</v>
      </c>
      <c r="M23">
        <f>'Kelp consumption'!P47</f>
        <v>720</v>
      </c>
      <c r="N23" t="s">
        <v>80</v>
      </c>
      <c r="O23" t="s">
        <v>80</v>
      </c>
      <c r="P23" t="s">
        <v>80</v>
      </c>
      <c r="Q23" t="s">
        <v>80</v>
      </c>
      <c r="R23" t="s">
        <v>80</v>
      </c>
      <c r="S23" t="s">
        <v>80</v>
      </c>
      <c r="T23" t="s">
        <v>80</v>
      </c>
      <c r="U23" t="s">
        <v>80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B23" t="s">
        <v>80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55</v>
      </c>
      <c r="J24">
        <f>'Kelp consumption'!L48</f>
        <v>82</v>
      </c>
      <c r="K24">
        <f>'Kelp consumption'!N48</f>
        <v>10</v>
      </c>
      <c r="L24">
        <f>'Kelp consumption'!O48</f>
        <v>1930</v>
      </c>
      <c r="M24">
        <f>'Kelp consumption'!P48</f>
        <v>720</v>
      </c>
      <c r="R24">
        <v>1</v>
      </c>
      <c r="AC24" t="s">
        <v>71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43</v>
      </c>
      <c r="J25">
        <f>'Kelp consumption'!L49</f>
        <v>35</v>
      </c>
      <c r="K25">
        <f>'Kelp consumption'!N49</f>
        <v>7</v>
      </c>
      <c r="L25">
        <f>'Kelp consumption'!O49</f>
        <v>1930</v>
      </c>
      <c r="M25">
        <f>'Kelp consumption'!P49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2019-09-05T03:51:02Z</dcterms:modified>
</cp:coreProperties>
</file>