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A5B170A2-78E2-4E4D-B883-45B17E322EDA}" xr6:coauthVersionLast="36" xr6:coauthVersionMax="44" xr10:uidLastSave="{00000000-0000-0000-0000-000000000000}"/>
  <bookViews>
    <workbookView xWindow="14940" yWindow="2400" windowWidth="33520" windowHeight="2530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T62" i="1" l="1"/>
  <c r="T59" i="1"/>
  <c r="T45" i="1" l="1"/>
  <c r="T57" i="1"/>
  <c r="T52" i="1"/>
  <c r="U52" i="1" s="1"/>
  <c r="V52" i="1" s="1"/>
  <c r="T50" i="1"/>
  <c r="U50" i="1" s="1"/>
  <c r="V50" i="1" s="1"/>
  <c r="U2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U11" i="1"/>
  <c r="V11" i="1" s="1"/>
  <c r="U12" i="1"/>
  <c r="V12" i="1" s="1"/>
  <c r="U13" i="1"/>
  <c r="V13" i="1" s="1"/>
  <c r="U14" i="1"/>
  <c r="U15" i="1"/>
  <c r="V15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X4" i="1"/>
  <c r="X5" i="1"/>
  <c r="X6" i="1"/>
  <c r="X7" i="1"/>
  <c r="X2" i="1"/>
  <c r="V6" i="1"/>
  <c r="V10" i="1"/>
  <c r="V14" i="1"/>
  <c r="V2" i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16" i="1"/>
  <c r="V16" i="1" s="1"/>
  <c r="T41" i="1"/>
  <c r="U41" i="1" s="1"/>
  <c r="V41" i="1" s="1"/>
  <c r="T34" i="1"/>
  <c r="T30" i="1"/>
  <c r="T17" i="1"/>
  <c r="U17" i="1" s="1"/>
  <c r="V17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<sst xmlns="http://schemas.openxmlformats.org/spreadsheetml/2006/main" count="422" uniqueCount="107">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</sst>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Y77"/>
  <sheetViews>
    <sheetView tabSelected="1" workbookViewId="0">
      <pane ySplit="1" topLeftCell="A19" activePane="bottomLeft" state="frozen"/>
      <selection pane="bottomLeft" activeCell="M69" sqref="M69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5" width="16" customWidth="1"/>
    <col min="16" max="16" width="26.83203125" bestFit="1" customWidth="1"/>
    <col min="17" max="17" width="9.6640625" customWidth="1"/>
    <col min="18" max="18" width="9.5" bestFit="1" customWidth="1"/>
    <col min="19" max="19" width="17.6640625" bestFit="1" customWidth="1"/>
    <col min="20" max="20" width="16.1640625" bestFit="1" customWidth="1"/>
    <col min="21" max="21" width="21.1640625" bestFit="1" customWidth="1"/>
    <col min="22" max="23" width="24.1640625" customWidth="1"/>
    <col min="24" max="24" width="7.16406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53</v>
      </c>
      <c r="D1" s="2" t="s">
        <v>103</v>
      </c>
      <c r="E1" s="2" t="s">
        <v>1</v>
      </c>
      <c r="F1" s="2" t="s">
        <v>102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104</v>
      </c>
      <c r="P1" s="2" t="s">
        <v>9</v>
      </c>
      <c r="Q1" s="2" t="s">
        <v>7</v>
      </c>
      <c r="R1" s="2" t="s">
        <v>8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93</v>
      </c>
      <c r="X1" s="2" t="s">
        <v>25</v>
      </c>
      <c r="Y1" s="2" t="s">
        <v>23</v>
      </c>
    </row>
    <row r="2" spans="1:25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 t="s">
        <v>105</v>
      </c>
      <c r="P2">
        <f>C2-236</f>
        <v>7</v>
      </c>
      <c r="Q2">
        <v>1920</v>
      </c>
      <c r="R2">
        <v>730</v>
      </c>
      <c r="S2">
        <v>129.304</v>
      </c>
      <c r="T2">
        <v>115.282</v>
      </c>
      <c r="U2">
        <f t="shared" ref="U2:U15" si="0">S2-T2</f>
        <v>14.022000000000006</v>
      </c>
      <c r="V2">
        <f>U2/S2</f>
        <v>0.10844212089339854</v>
      </c>
      <c r="W2" t="s">
        <v>87</v>
      </c>
      <c r="X2" t="str">
        <f>IF(E2&gt;6,"no","yes")</f>
        <v>yes</v>
      </c>
    </row>
    <row r="3" spans="1:25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 t="s">
        <v>105</v>
      </c>
      <c r="P3">
        <f t="shared" ref="P3:P43" si="4">C3-236</f>
        <v>7</v>
      </c>
      <c r="Q3">
        <v>1920</v>
      </c>
      <c r="R3">
        <v>730</v>
      </c>
      <c r="S3">
        <v>125.295</v>
      </c>
      <c r="T3">
        <v>123.61</v>
      </c>
      <c r="U3">
        <f t="shared" si="0"/>
        <v>1.6850000000000023</v>
      </c>
      <c r="V3">
        <f t="shared" ref="V3:V66" si="5">U3/S3</f>
        <v>1.3448262101440619E-2</v>
      </c>
      <c r="W3" t="s">
        <v>88</v>
      </c>
      <c r="X3" t="str">
        <f t="shared" ref="X3:X66" si="6">IF(E3&gt;6,"no","yes")</f>
        <v>yes</v>
      </c>
      <c r="Y3" t="s">
        <v>96</v>
      </c>
    </row>
    <row r="4" spans="1:25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 t="s">
        <v>105</v>
      </c>
      <c r="P4">
        <f t="shared" si="4"/>
        <v>7</v>
      </c>
      <c r="Q4">
        <v>1920</v>
      </c>
      <c r="R4">
        <v>730</v>
      </c>
      <c r="S4">
        <v>97.843000000000004</v>
      </c>
      <c r="T4">
        <v>70.075000000000003</v>
      </c>
      <c r="U4">
        <f t="shared" si="0"/>
        <v>27.768000000000001</v>
      </c>
      <c r="V4">
        <f t="shared" si="5"/>
        <v>0.28380160052328729</v>
      </c>
      <c r="W4" t="s">
        <v>87</v>
      </c>
      <c r="X4" t="str">
        <f t="shared" si="6"/>
        <v>yes</v>
      </c>
    </row>
    <row r="5" spans="1:25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 t="s">
        <v>105</v>
      </c>
      <c r="P5">
        <f t="shared" si="4"/>
        <v>7</v>
      </c>
      <c r="Q5">
        <v>1920</v>
      </c>
      <c r="R5">
        <v>730</v>
      </c>
      <c r="S5">
        <v>123.244</v>
      </c>
      <c r="T5">
        <v>106.542</v>
      </c>
      <c r="U5">
        <f t="shared" si="0"/>
        <v>16.701999999999998</v>
      </c>
      <c r="V5">
        <f t="shared" si="5"/>
        <v>0.13551978189607605</v>
      </c>
      <c r="W5" t="s">
        <v>87</v>
      </c>
      <c r="X5" t="str">
        <f t="shared" si="6"/>
        <v>yes</v>
      </c>
      <c r="Y5" t="s">
        <v>98</v>
      </c>
    </row>
    <row r="6" spans="1:25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 t="s">
        <v>105</v>
      </c>
      <c r="P6">
        <f t="shared" si="4"/>
        <v>7</v>
      </c>
      <c r="Q6">
        <v>1920</v>
      </c>
      <c r="R6">
        <v>730</v>
      </c>
      <c r="S6">
        <v>113.479</v>
      </c>
      <c r="T6">
        <v>84.423000000000002</v>
      </c>
      <c r="U6">
        <f t="shared" si="0"/>
        <v>29.055999999999997</v>
      </c>
      <c r="V6">
        <f t="shared" si="5"/>
        <v>0.25604737440407477</v>
      </c>
      <c r="W6" t="s">
        <v>87</v>
      </c>
      <c r="X6" t="str">
        <f t="shared" si="6"/>
        <v>yes</v>
      </c>
      <c r="Y6" t="s">
        <v>95</v>
      </c>
    </row>
    <row r="7" spans="1:25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 t="s">
        <v>105</v>
      </c>
      <c r="P7">
        <f t="shared" si="4"/>
        <v>7</v>
      </c>
      <c r="Q7">
        <v>1920</v>
      </c>
      <c r="R7">
        <v>730</v>
      </c>
      <c r="S7">
        <v>119.378</v>
      </c>
      <c r="T7">
        <v>105.98</v>
      </c>
      <c r="U7">
        <f t="shared" si="0"/>
        <v>13.397999999999996</v>
      </c>
      <c r="V7">
        <f t="shared" si="5"/>
        <v>0.11223173449044209</v>
      </c>
      <c r="W7" t="s">
        <v>87</v>
      </c>
      <c r="X7" t="str">
        <f t="shared" si="6"/>
        <v>yes</v>
      </c>
      <c r="Y7" t="s">
        <v>82</v>
      </c>
    </row>
    <row r="8" spans="1:25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 t="s">
        <v>105</v>
      </c>
      <c r="P8">
        <f t="shared" si="4"/>
        <v>7</v>
      </c>
      <c r="Q8">
        <v>1930</v>
      </c>
      <c r="R8">
        <v>740</v>
      </c>
      <c r="S8">
        <v>90.466999999999999</v>
      </c>
      <c r="T8">
        <v>90.677999999999997</v>
      </c>
      <c r="U8">
        <f t="shared" si="0"/>
        <v>-0.21099999999999852</v>
      </c>
      <c r="V8">
        <f t="shared" si="5"/>
        <v>-2.3323421800214282E-3</v>
      </c>
      <c r="W8" t="s">
        <v>88</v>
      </c>
      <c r="X8" t="str">
        <f t="shared" si="6"/>
        <v>no</v>
      </c>
    </row>
    <row r="9" spans="1:25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 t="s">
        <v>105</v>
      </c>
      <c r="P9">
        <f t="shared" si="4"/>
        <v>7</v>
      </c>
      <c r="Q9">
        <v>1930</v>
      </c>
      <c r="R9">
        <v>740</v>
      </c>
      <c r="S9">
        <v>114.098</v>
      </c>
      <c r="T9">
        <v>114.75</v>
      </c>
      <c r="U9">
        <f t="shared" si="0"/>
        <v>-0.65200000000000102</v>
      </c>
      <c r="V9">
        <f t="shared" si="5"/>
        <v>-5.7143858788059479E-3</v>
      </c>
      <c r="W9" t="s">
        <v>88</v>
      </c>
      <c r="X9" t="str">
        <f t="shared" si="6"/>
        <v>no</v>
      </c>
    </row>
    <row r="10" spans="1:25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 t="s">
        <v>105</v>
      </c>
      <c r="P10">
        <f t="shared" si="4"/>
        <v>7</v>
      </c>
      <c r="Q10">
        <v>1930</v>
      </c>
      <c r="R10">
        <v>740</v>
      </c>
      <c r="S10">
        <v>108.271</v>
      </c>
      <c r="T10">
        <v>108.896</v>
      </c>
      <c r="U10">
        <f t="shared" si="0"/>
        <v>-0.625</v>
      </c>
      <c r="V10">
        <f t="shared" si="5"/>
        <v>-5.7725522069621595E-3</v>
      </c>
      <c r="W10" t="s">
        <v>88</v>
      </c>
      <c r="X10" t="str">
        <f t="shared" si="6"/>
        <v>no</v>
      </c>
      <c r="Y10" t="s">
        <v>96</v>
      </c>
    </row>
    <row r="11" spans="1:25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 t="s">
        <v>105</v>
      </c>
      <c r="P11">
        <f t="shared" si="4"/>
        <v>7</v>
      </c>
      <c r="Q11">
        <v>1930</v>
      </c>
      <c r="R11">
        <v>740</v>
      </c>
      <c r="S11">
        <v>104.895</v>
      </c>
      <c r="T11">
        <v>102.779</v>
      </c>
      <c r="U11">
        <f t="shared" si="0"/>
        <v>2.1159999999999997</v>
      </c>
      <c r="V11">
        <f t="shared" si="5"/>
        <v>2.0172553505886835E-2</v>
      </c>
      <c r="W11" t="s">
        <v>88</v>
      </c>
      <c r="X11" t="str">
        <f t="shared" si="6"/>
        <v>no</v>
      </c>
      <c r="Y11" t="s">
        <v>97</v>
      </c>
    </row>
    <row r="12" spans="1:25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 t="s">
        <v>105</v>
      </c>
      <c r="P12">
        <f t="shared" si="4"/>
        <v>7</v>
      </c>
      <c r="Q12">
        <v>1930</v>
      </c>
      <c r="R12">
        <v>740</v>
      </c>
      <c r="S12">
        <v>118.879</v>
      </c>
      <c r="T12">
        <v>90.667000000000002</v>
      </c>
      <c r="U12">
        <f t="shared" si="0"/>
        <v>28.212000000000003</v>
      </c>
      <c r="V12">
        <f t="shared" si="5"/>
        <v>0.23731693570773646</v>
      </c>
      <c r="W12" t="s">
        <v>87</v>
      </c>
      <c r="X12" t="str">
        <f t="shared" si="6"/>
        <v>no</v>
      </c>
      <c r="Y12" t="s">
        <v>96</v>
      </c>
    </row>
    <row r="13" spans="1:25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 t="s">
        <v>105</v>
      </c>
      <c r="P13">
        <f t="shared" si="4"/>
        <v>7</v>
      </c>
      <c r="Q13">
        <v>1930</v>
      </c>
      <c r="R13">
        <v>740</v>
      </c>
      <c r="S13">
        <v>128.02099999999999</v>
      </c>
      <c r="T13">
        <v>100.726</v>
      </c>
      <c r="U13">
        <f t="shared" si="0"/>
        <v>27.294999999999987</v>
      </c>
      <c r="V13">
        <f t="shared" si="5"/>
        <v>0.21320720819240585</v>
      </c>
      <c r="W13" t="s">
        <v>87</v>
      </c>
      <c r="X13" t="str">
        <f t="shared" si="6"/>
        <v>no</v>
      </c>
      <c r="Y13" t="s">
        <v>95</v>
      </c>
    </row>
    <row r="14" spans="1:25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 t="s">
        <v>105</v>
      </c>
      <c r="P14">
        <f t="shared" si="4"/>
        <v>7</v>
      </c>
      <c r="Q14">
        <v>1930</v>
      </c>
      <c r="R14">
        <v>740</v>
      </c>
      <c r="S14">
        <v>117.839</v>
      </c>
      <c r="T14">
        <v>105.361</v>
      </c>
      <c r="U14">
        <f t="shared" si="0"/>
        <v>12.477999999999994</v>
      </c>
      <c r="V14">
        <f t="shared" si="5"/>
        <v>0.10589024007332033</v>
      </c>
      <c r="W14" t="s">
        <v>87</v>
      </c>
      <c r="X14" t="str">
        <f t="shared" si="6"/>
        <v>no</v>
      </c>
      <c r="Y14" t="s">
        <v>97</v>
      </c>
    </row>
    <row r="15" spans="1:25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 t="s">
        <v>105</v>
      </c>
      <c r="P15">
        <f t="shared" si="4"/>
        <v>7</v>
      </c>
      <c r="Q15">
        <v>1930</v>
      </c>
      <c r="R15">
        <v>740</v>
      </c>
      <c r="S15">
        <v>88.838999999999999</v>
      </c>
      <c r="T15">
        <v>87.475999999999999</v>
      </c>
      <c r="U15">
        <f t="shared" si="0"/>
        <v>1.3629999999999995</v>
      </c>
      <c r="V15">
        <f t="shared" si="5"/>
        <v>1.5342360900055151E-2</v>
      </c>
      <c r="W15" t="s">
        <v>88</v>
      </c>
      <c r="X15" t="str">
        <f t="shared" si="6"/>
        <v>no</v>
      </c>
      <c r="Y15" t="s">
        <v>95</v>
      </c>
    </row>
    <row r="16" spans="1:25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 t="s">
        <v>105</v>
      </c>
      <c r="P16">
        <f t="shared" si="4"/>
        <v>8</v>
      </c>
      <c r="Q16">
        <v>1910</v>
      </c>
      <c r="R16">
        <v>710</v>
      </c>
      <c r="S16">
        <v>108.065</v>
      </c>
      <c r="T16">
        <v>106.86199999999999</v>
      </c>
      <c r="U16">
        <f>S16-T16</f>
        <v>1.203000000000003</v>
      </c>
      <c r="V16">
        <f t="shared" si="5"/>
        <v>1.1132188960347966E-2</v>
      </c>
      <c r="W16" t="s">
        <v>88</v>
      </c>
      <c r="X16" t="str">
        <f t="shared" si="6"/>
        <v>yes</v>
      </c>
    </row>
    <row r="17" spans="1:25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 t="s">
        <v>105</v>
      </c>
      <c r="P17">
        <f t="shared" si="4"/>
        <v>8</v>
      </c>
      <c r="Q17">
        <v>1910</v>
      </c>
      <c r="R17">
        <v>710</v>
      </c>
      <c r="S17">
        <v>101.61</v>
      </c>
      <c r="T17">
        <f>55.005+11.278</f>
        <v>66.283000000000001</v>
      </c>
      <c r="U17">
        <f t="shared" ref="U17:U77" si="7">S17-T17</f>
        <v>35.326999999999998</v>
      </c>
      <c r="V17">
        <f t="shared" si="5"/>
        <v>0.34767247318177341</v>
      </c>
      <c r="W17" t="s">
        <v>87</v>
      </c>
      <c r="X17" t="str">
        <f t="shared" si="6"/>
        <v>yes</v>
      </c>
      <c r="Y17" t="s">
        <v>83</v>
      </c>
    </row>
    <row r="18" spans="1:25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 t="s">
        <v>105</v>
      </c>
      <c r="P18">
        <f t="shared" si="4"/>
        <v>8</v>
      </c>
      <c r="Q18">
        <v>1910</v>
      </c>
      <c r="R18">
        <v>710</v>
      </c>
      <c r="S18">
        <v>90.218999999999994</v>
      </c>
      <c r="T18">
        <v>88.927000000000007</v>
      </c>
      <c r="U18">
        <f t="shared" si="7"/>
        <v>1.2919999999999874</v>
      </c>
      <c r="V18">
        <f t="shared" si="5"/>
        <v>1.4320708498209772E-2</v>
      </c>
      <c r="W18" t="s">
        <v>88</v>
      </c>
      <c r="X18" t="str">
        <f t="shared" si="6"/>
        <v>yes</v>
      </c>
      <c r="Y18" t="s">
        <v>84</v>
      </c>
    </row>
    <row r="19" spans="1:25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 t="s">
        <v>105</v>
      </c>
      <c r="P19">
        <f t="shared" si="4"/>
        <v>8</v>
      </c>
      <c r="Q19">
        <v>1910</v>
      </c>
      <c r="R19">
        <v>710</v>
      </c>
      <c r="S19">
        <v>90.47</v>
      </c>
      <c r="T19">
        <v>88.608999999999995</v>
      </c>
      <c r="U19">
        <f t="shared" si="7"/>
        <v>1.8610000000000042</v>
      </c>
      <c r="V19">
        <f t="shared" si="5"/>
        <v>2.0570354813750462E-2</v>
      </c>
      <c r="W19" t="s">
        <v>88</v>
      </c>
      <c r="X19" t="str">
        <f t="shared" si="6"/>
        <v>yes</v>
      </c>
    </row>
    <row r="20" spans="1:25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 t="s">
        <v>105</v>
      </c>
      <c r="P20">
        <f t="shared" si="4"/>
        <v>8</v>
      </c>
      <c r="Q20">
        <v>1910</v>
      </c>
      <c r="R20">
        <v>710</v>
      </c>
      <c r="S20">
        <v>131.33099999999999</v>
      </c>
      <c r="T20">
        <v>105.565</v>
      </c>
      <c r="U20">
        <f t="shared" si="7"/>
        <v>25.765999999999991</v>
      </c>
      <c r="V20">
        <f t="shared" si="5"/>
        <v>0.19619130289116807</v>
      </c>
      <c r="W20" t="s">
        <v>87</v>
      </c>
      <c r="X20" t="str">
        <f t="shared" si="6"/>
        <v>yes</v>
      </c>
    </row>
    <row r="21" spans="1:25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 t="s">
        <v>105</v>
      </c>
      <c r="P21">
        <f t="shared" si="4"/>
        <v>8</v>
      </c>
      <c r="Q21">
        <v>1910</v>
      </c>
      <c r="R21">
        <v>710</v>
      </c>
      <c r="S21">
        <v>94.843000000000004</v>
      </c>
      <c r="T21">
        <v>94.238</v>
      </c>
      <c r="U21">
        <f t="shared" si="7"/>
        <v>0.60500000000000398</v>
      </c>
      <c r="V21">
        <f t="shared" si="5"/>
        <v>6.3789631285387843E-3</v>
      </c>
      <c r="W21" t="s">
        <v>88</v>
      </c>
      <c r="X21" t="str">
        <f t="shared" si="6"/>
        <v>yes</v>
      </c>
    </row>
    <row r="22" spans="1:25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 t="s">
        <v>105</v>
      </c>
      <c r="P22">
        <f t="shared" si="4"/>
        <v>8</v>
      </c>
      <c r="Q22">
        <v>1905</v>
      </c>
      <c r="R22">
        <v>705</v>
      </c>
      <c r="S22">
        <v>120.03700000000001</v>
      </c>
      <c r="T22">
        <v>118.857</v>
      </c>
      <c r="U22">
        <f t="shared" si="7"/>
        <v>1.1800000000000068</v>
      </c>
      <c r="V22">
        <f t="shared" si="5"/>
        <v>9.8303023234503264E-3</v>
      </c>
      <c r="W22" t="s">
        <v>87</v>
      </c>
      <c r="X22" t="str">
        <f t="shared" si="6"/>
        <v>no</v>
      </c>
      <c r="Y22" t="s">
        <v>81</v>
      </c>
    </row>
    <row r="23" spans="1:25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 t="s">
        <v>105</v>
      </c>
      <c r="P23">
        <f t="shared" si="4"/>
        <v>8</v>
      </c>
      <c r="Q23">
        <v>1905</v>
      </c>
      <c r="R23">
        <v>705</v>
      </c>
      <c r="S23">
        <v>122.246</v>
      </c>
      <c r="T23">
        <v>123.928</v>
      </c>
      <c r="U23">
        <f t="shared" si="7"/>
        <v>-1.6820000000000022</v>
      </c>
      <c r="V23">
        <f t="shared" si="5"/>
        <v>-1.3759141403399721E-2</v>
      </c>
      <c r="W23" t="s">
        <v>88</v>
      </c>
      <c r="X23" t="str">
        <f t="shared" si="6"/>
        <v>no</v>
      </c>
      <c r="Y23" t="s">
        <v>80</v>
      </c>
    </row>
    <row r="24" spans="1:25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 t="s">
        <v>105</v>
      </c>
      <c r="P24">
        <f t="shared" si="4"/>
        <v>8</v>
      </c>
      <c r="Q24">
        <v>1905</v>
      </c>
      <c r="R24">
        <v>705</v>
      </c>
      <c r="S24">
        <v>100.352</v>
      </c>
      <c r="T24">
        <v>99.629000000000005</v>
      </c>
      <c r="U24">
        <f t="shared" si="7"/>
        <v>0.72299999999999898</v>
      </c>
      <c r="V24">
        <f t="shared" si="5"/>
        <v>7.2046396683673368E-3</v>
      </c>
      <c r="W24" t="s">
        <v>88</v>
      </c>
      <c r="X24" t="str">
        <f t="shared" si="6"/>
        <v>no</v>
      </c>
    </row>
    <row r="25" spans="1:25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 t="s">
        <v>105</v>
      </c>
      <c r="P25">
        <f t="shared" si="4"/>
        <v>8</v>
      </c>
      <c r="Q25">
        <v>1905</v>
      </c>
      <c r="R25">
        <v>705</v>
      </c>
      <c r="S25">
        <v>95.665999999999997</v>
      </c>
      <c r="T25">
        <v>94.129000000000005</v>
      </c>
      <c r="U25">
        <f t="shared" si="7"/>
        <v>1.5369999999999919</v>
      </c>
      <c r="V25">
        <f t="shared" si="5"/>
        <v>1.6066314050968911E-2</v>
      </c>
      <c r="W25" t="s">
        <v>88</v>
      </c>
      <c r="X25" t="str">
        <f t="shared" si="6"/>
        <v>no</v>
      </c>
    </row>
    <row r="26" spans="1:25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 t="s">
        <v>105</v>
      </c>
      <c r="P26">
        <f t="shared" si="4"/>
        <v>8</v>
      </c>
      <c r="Q26">
        <v>1905</v>
      </c>
      <c r="R26">
        <v>705</v>
      </c>
      <c r="S26">
        <v>103.68300000000001</v>
      </c>
      <c r="T26">
        <v>92.808999999999997</v>
      </c>
      <c r="U26">
        <f t="shared" si="7"/>
        <v>10.874000000000009</v>
      </c>
      <c r="V26">
        <f t="shared" si="5"/>
        <v>0.104877366588544</v>
      </c>
      <c r="W26" t="s">
        <v>87</v>
      </c>
      <c r="X26" t="str">
        <f t="shared" si="6"/>
        <v>no</v>
      </c>
      <c r="Y26" t="s">
        <v>82</v>
      </c>
    </row>
    <row r="27" spans="1:25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 t="s">
        <v>105</v>
      </c>
      <c r="P27">
        <f t="shared" si="4"/>
        <v>8</v>
      </c>
      <c r="Q27">
        <v>1905</v>
      </c>
      <c r="R27">
        <v>705</v>
      </c>
      <c r="S27">
        <v>102.07</v>
      </c>
      <c r="T27">
        <v>101.742</v>
      </c>
      <c r="U27">
        <f t="shared" si="7"/>
        <v>0.32799999999998875</v>
      </c>
      <c r="V27">
        <f t="shared" si="5"/>
        <v>3.2134809444497774E-3</v>
      </c>
      <c r="W27" t="s">
        <v>88</v>
      </c>
      <c r="X27" t="str">
        <f t="shared" si="6"/>
        <v>no</v>
      </c>
    </row>
    <row r="28" spans="1:25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 t="s">
        <v>105</v>
      </c>
      <c r="P28">
        <f t="shared" si="4"/>
        <v>8</v>
      </c>
      <c r="Q28">
        <v>1905</v>
      </c>
      <c r="R28">
        <v>705</v>
      </c>
      <c r="S28">
        <v>105.818</v>
      </c>
      <c r="T28">
        <v>104.006</v>
      </c>
      <c r="U28">
        <f t="shared" si="7"/>
        <v>1.8119999999999976</v>
      </c>
      <c r="V28">
        <f t="shared" si="5"/>
        <v>1.712374076244115E-2</v>
      </c>
      <c r="W28" t="s">
        <v>88</v>
      </c>
      <c r="X28" t="str">
        <f t="shared" si="6"/>
        <v>no</v>
      </c>
    </row>
    <row r="29" spans="1:25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 t="s">
        <v>105</v>
      </c>
      <c r="P29">
        <f t="shared" si="4"/>
        <v>8</v>
      </c>
      <c r="Q29">
        <v>1905</v>
      </c>
      <c r="R29">
        <v>705</v>
      </c>
      <c r="S29">
        <v>109.04</v>
      </c>
      <c r="T29">
        <v>104.875</v>
      </c>
      <c r="U29">
        <f t="shared" si="7"/>
        <v>4.1650000000000063</v>
      </c>
      <c r="V29">
        <f t="shared" si="5"/>
        <v>3.8196991929567187E-2</v>
      </c>
      <c r="W29" t="s">
        <v>88</v>
      </c>
      <c r="X29" t="str">
        <f t="shared" si="6"/>
        <v>no</v>
      </c>
    </row>
    <row r="30" spans="1:25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 t="s">
        <v>105</v>
      </c>
      <c r="P30">
        <f t="shared" si="4"/>
        <v>9</v>
      </c>
      <c r="Q30">
        <v>1915</v>
      </c>
      <c r="R30">
        <v>720</v>
      </c>
      <c r="S30">
        <v>90.497</v>
      </c>
      <c r="T30">
        <f>37.586+17.242</f>
        <v>54.828000000000003</v>
      </c>
      <c r="U30">
        <f t="shared" si="7"/>
        <v>35.668999999999997</v>
      </c>
      <c r="V30">
        <f t="shared" si="5"/>
        <v>0.39414566228714759</v>
      </c>
      <c r="W30" t="s">
        <v>87</v>
      </c>
      <c r="X30" t="str">
        <f t="shared" si="6"/>
        <v>yes</v>
      </c>
    </row>
    <row r="31" spans="1:25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 t="s">
        <v>105</v>
      </c>
      <c r="P31">
        <f t="shared" si="4"/>
        <v>9</v>
      </c>
      <c r="Q31">
        <v>1915</v>
      </c>
      <c r="R31">
        <v>720</v>
      </c>
      <c r="S31">
        <v>103.925</v>
      </c>
      <c r="T31">
        <v>74.176000000000002</v>
      </c>
      <c r="U31">
        <f t="shared" si="7"/>
        <v>29.748999999999995</v>
      </c>
      <c r="V31">
        <f t="shared" si="5"/>
        <v>0.28625451046427708</v>
      </c>
      <c r="W31" t="s">
        <v>87</v>
      </c>
      <c r="X31" t="str">
        <f t="shared" si="6"/>
        <v>yes</v>
      </c>
    </row>
    <row r="32" spans="1:25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 t="s">
        <v>105</v>
      </c>
      <c r="P32">
        <f t="shared" si="4"/>
        <v>9</v>
      </c>
      <c r="Q32">
        <v>1915</v>
      </c>
      <c r="R32">
        <v>720</v>
      </c>
      <c r="S32">
        <v>74.209000000000003</v>
      </c>
      <c r="T32">
        <v>61.512</v>
      </c>
      <c r="U32">
        <f t="shared" si="7"/>
        <v>12.697000000000003</v>
      </c>
      <c r="V32">
        <f t="shared" si="5"/>
        <v>0.17109784527483193</v>
      </c>
      <c r="W32" t="s">
        <v>87</v>
      </c>
      <c r="X32" t="str">
        <f t="shared" si="6"/>
        <v>yes</v>
      </c>
    </row>
    <row r="33" spans="1:25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 t="s">
        <v>105</v>
      </c>
      <c r="P33">
        <f t="shared" si="4"/>
        <v>9</v>
      </c>
      <c r="Q33">
        <v>1915</v>
      </c>
      <c r="R33">
        <v>720</v>
      </c>
      <c r="S33">
        <v>93.227999999999994</v>
      </c>
      <c r="T33">
        <v>94.572000000000003</v>
      </c>
      <c r="U33">
        <f t="shared" si="7"/>
        <v>-1.3440000000000083</v>
      </c>
      <c r="V33">
        <f t="shared" si="5"/>
        <v>-1.4416269790191878E-2</v>
      </c>
      <c r="W33" t="s">
        <v>88</v>
      </c>
      <c r="X33" t="str">
        <f t="shared" si="6"/>
        <v>yes</v>
      </c>
    </row>
    <row r="34" spans="1:25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 t="s">
        <v>105</v>
      </c>
      <c r="P34">
        <f t="shared" si="4"/>
        <v>9</v>
      </c>
      <c r="Q34">
        <v>1915</v>
      </c>
      <c r="R34">
        <v>720</v>
      </c>
      <c r="S34">
        <v>84.347999999999999</v>
      </c>
      <c r="T34">
        <f>41.388+15.325</f>
        <v>56.712999999999994</v>
      </c>
      <c r="U34">
        <f t="shared" si="7"/>
        <v>27.635000000000005</v>
      </c>
      <c r="V34">
        <f t="shared" si="5"/>
        <v>0.32763076777161293</v>
      </c>
      <c r="W34" t="s">
        <v>87</v>
      </c>
      <c r="X34" t="str">
        <f t="shared" si="6"/>
        <v>yes</v>
      </c>
      <c r="Y34" t="s">
        <v>82</v>
      </c>
    </row>
    <row r="35" spans="1:25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 t="s">
        <v>105</v>
      </c>
      <c r="P35">
        <f t="shared" si="4"/>
        <v>9</v>
      </c>
      <c r="Q35">
        <v>1915</v>
      </c>
      <c r="R35">
        <v>720</v>
      </c>
      <c r="S35">
        <v>96.76</v>
      </c>
      <c r="T35">
        <v>95.731999999999999</v>
      </c>
      <c r="U35">
        <f t="shared" si="7"/>
        <v>1.0280000000000058</v>
      </c>
      <c r="V35">
        <f t="shared" si="5"/>
        <v>1.0624224886316719E-2</v>
      </c>
      <c r="W35" t="s">
        <v>88</v>
      </c>
      <c r="X35" t="str">
        <f t="shared" si="6"/>
        <v>yes</v>
      </c>
      <c r="Y35" t="s">
        <v>85</v>
      </c>
    </row>
    <row r="36" spans="1:25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 t="s">
        <v>105</v>
      </c>
      <c r="P36">
        <f t="shared" si="4"/>
        <v>9</v>
      </c>
      <c r="Q36">
        <v>1920</v>
      </c>
      <c r="R36">
        <v>720</v>
      </c>
      <c r="S36">
        <v>93.5</v>
      </c>
      <c r="T36">
        <v>62.167000000000002</v>
      </c>
      <c r="U36">
        <f t="shared" si="7"/>
        <v>31.332999999999998</v>
      </c>
      <c r="V36">
        <f t="shared" si="5"/>
        <v>0.33511229946524063</v>
      </c>
      <c r="W36" t="s">
        <v>87</v>
      </c>
      <c r="X36" t="str">
        <f t="shared" si="6"/>
        <v>no</v>
      </c>
    </row>
    <row r="37" spans="1:25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 t="s">
        <v>105</v>
      </c>
      <c r="P37">
        <f t="shared" si="4"/>
        <v>9</v>
      </c>
      <c r="Q37">
        <v>1920</v>
      </c>
      <c r="R37">
        <v>720</v>
      </c>
      <c r="S37">
        <v>93.727999999999994</v>
      </c>
      <c r="T37">
        <v>92.887</v>
      </c>
      <c r="U37">
        <f t="shared" si="7"/>
        <v>0.84099999999999397</v>
      </c>
      <c r="V37">
        <f t="shared" si="5"/>
        <v>8.9727722772276596E-3</v>
      </c>
      <c r="W37" t="s">
        <v>88</v>
      </c>
      <c r="X37" t="str">
        <f t="shared" si="6"/>
        <v>no</v>
      </c>
    </row>
    <row r="38" spans="1:25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 t="s">
        <v>105</v>
      </c>
      <c r="P38">
        <f t="shared" si="4"/>
        <v>9</v>
      </c>
      <c r="Q38">
        <v>1920</v>
      </c>
      <c r="R38">
        <v>720</v>
      </c>
      <c r="S38">
        <v>101.639</v>
      </c>
      <c r="T38">
        <v>73.361999999999995</v>
      </c>
      <c r="U38">
        <f t="shared" si="7"/>
        <v>28.277000000000001</v>
      </c>
      <c r="V38">
        <f t="shared" si="5"/>
        <v>0.27821013587304089</v>
      </c>
      <c r="W38" t="s">
        <v>87</v>
      </c>
      <c r="X38" t="str">
        <f t="shared" si="6"/>
        <v>no</v>
      </c>
      <c r="Y38" t="s">
        <v>82</v>
      </c>
    </row>
    <row r="39" spans="1:25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 t="s">
        <v>105</v>
      </c>
      <c r="P39">
        <f t="shared" si="4"/>
        <v>9</v>
      </c>
      <c r="Q39">
        <v>1920</v>
      </c>
      <c r="R39">
        <v>720</v>
      </c>
      <c r="S39">
        <v>80.153999999999996</v>
      </c>
      <c r="T39">
        <v>39.979999999999997</v>
      </c>
      <c r="U39">
        <f t="shared" si="7"/>
        <v>40.173999999999999</v>
      </c>
      <c r="V39">
        <f t="shared" si="5"/>
        <v>0.50121017042193783</v>
      </c>
      <c r="W39" t="s">
        <v>87</v>
      </c>
      <c r="X39" t="str">
        <f t="shared" si="6"/>
        <v>no</v>
      </c>
    </row>
    <row r="40" spans="1:25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 t="s">
        <v>105</v>
      </c>
      <c r="P40">
        <f t="shared" si="4"/>
        <v>9</v>
      </c>
      <c r="Q40">
        <v>1920</v>
      </c>
      <c r="R40">
        <v>720</v>
      </c>
      <c r="S40">
        <v>93.593000000000004</v>
      </c>
      <c r="T40">
        <v>53.595999999999997</v>
      </c>
      <c r="U40">
        <f t="shared" si="7"/>
        <v>39.997000000000007</v>
      </c>
      <c r="V40">
        <f t="shared" si="5"/>
        <v>0.42735033602940398</v>
      </c>
      <c r="W40" t="s">
        <v>87</v>
      </c>
      <c r="X40" t="str">
        <f t="shared" si="6"/>
        <v>no</v>
      </c>
    </row>
    <row r="41" spans="1:25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</v>
      </c>
      <c r="M41" s="4">
        <v>90</v>
      </c>
      <c r="N41" s="4">
        <v>89</v>
      </c>
      <c r="O41" t="s">
        <v>105</v>
      </c>
      <c r="P41">
        <f t="shared" si="4"/>
        <v>9</v>
      </c>
      <c r="Q41">
        <v>1920</v>
      </c>
      <c r="R41">
        <v>720</v>
      </c>
      <c r="S41">
        <v>58.831000000000003</v>
      </c>
      <c r="T41">
        <f>3.778+0.998+0.429</f>
        <v>5.2050000000000001</v>
      </c>
      <c r="U41">
        <f t="shared" si="7"/>
        <v>53.626000000000005</v>
      </c>
      <c r="V41">
        <f t="shared" si="5"/>
        <v>0.91152623616800665</v>
      </c>
      <c r="W41" t="s">
        <v>87</v>
      </c>
      <c r="X41" t="str">
        <f t="shared" si="6"/>
        <v>no</v>
      </c>
    </row>
    <row r="42" spans="1:25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 t="s">
        <v>105</v>
      </c>
      <c r="P42">
        <f t="shared" si="4"/>
        <v>9</v>
      </c>
      <c r="Q42">
        <v>1920</v>
      </c>
      <c r="R42">
        <v>720</v>
      </c>
      <c r="S42">
        <v>75.53</v>
      </c>
      <c r="T42">
        <v>74.962000000000003</v>
      </c>
      <c r="U42">
        <f t="shared" si="7"/>
        <v>0.56799999999999784</v>
      </c>
      <c r="V42">
        <f t="shared" si="5"/>
        <v>7.5201906527207442E-3</v>
      </c>
      <c r="W42" t="s">
        <v>87</v>
      </c>
      <c r="X42" t="str">
        <f t="shared" si="6"/>
        <v>no</v>
      </c>
    </row>
    <row r="43" spans="1:25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 t="s">
        <v>105</v>
      </c>
      <c r="P43">
        <f t="shared" si="4"/>
        <v>9</v>
      </c>
      <c r="Q43">
        <v>1920</v>
      </c>
      <c r="R43">
        <v>720</v>
      </c>
      <c r="S43">
        <v>77.009</v>
      </c>
      <c r="T43">
        <v>75.542000000000002</v>
      </c>
      <c r="U43">
        <f t="shared" si="7"/>
        <v>1.4669999999999987</v>
      </c>
      <c r="V43">
        <f t="shared" si="5"/>
        <v>1.9049721461127905E-2</v>
      </c>
      <c r="W43" t="s">
        <v>88</v>
      </c>
      <c r="X43" t="str">
        <f t="shared" si="6"/>
        <v>no</v>
      </c>
      <c r="Y43" t="s">
        <v>86</v>
      </c>
    </row>
    <row r="44" spans="1:25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 s="4" t="s">
        <v>106</v>
      </c>
      <c r="P44">
        <v>7</v>
      </c>
      <c r="Q44">
        <v>1930</v>
      </c>
      <c r="R44">
        <v>720</v>
      </c>
      <c r="S44">
        <v>68.570999999999998</v>
      </c>
      <c r="T44">
        <v>12.182</v>
      </c>
      <c r="U44">
        <f t="shared" si="7"/>
        <v>56.388999999999996</v>
      </c>
      <c r="V44">
        <f t="shared" si="5"/>
        <v>0.82234472298785199</v>
      </c>
      <c r="W44" t="s">
        <v>87</v>
      </c>
      <c r="X44" t="str">
        <f t="shared" si="6"/>
        <v>yes</v>
      </c>
    </row>
    <row r="45" spans="1:25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 t="s">
        <v>105</v>
      </c>
      <c r="P45">
        <v>10</v>
      </c>
      <c r="Q45">
        <v>1930</v>
      </c>
      <c r="R45">
        <v>720</v>
      </c>
      <c r="S45">
        <v>107.02800000000001</v>
      </c>
      <c r="T45">
        <f>92.07+2.895</f>
        <v>94.964999999999989</v>
      </c>
      <c r="U45">
        <f t="shared" si="7"/>
        <v>12.063000000000017</v>
      </c>
      <c r="V45">
        <f t="shared" si="5"/>
        <v>0.11270882385917719</v>
      </c>
      <c r="W45" t="s">
        <v>87</v>
      </c>
      <c r="X45" t="str">
        <f t="shared" si="6"/>
        <v>yes</v>
      </c>
    </row>
    <row r="46" spans="1:25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 s="4" t="s">
        <v>106</v>
      </c>
      <c r="P46">
        <v>7</v>
      </c>
      <c r="Q46">
        <v>1930</v>
      </c>
      <c r="R46">
        <v>720</v>
      </c>
      <c r="S46">
        <v>59.332000000000001</v>
      </c>
      <c r="T46">
        <v>57.972000000000001</v>
      </c>
      <c r="U46">
        <f t="shared" si="7"/>
        <v>1.3599999999999994</v>
      </c>
      <c r="V46">
        <f t="shared" si="5"/>
        <v>2.2921863412660948E-2</v>
      </c>
      <c r="W46" t="s">
        <v>88</v>
      </c>
      <c r="X46" t="str">
        <f t="shared" si="6"/>
        <v>yes</v>
      </c>
    </row>
    <row r="47" spans="1:25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 s="4" t="s">
        <v>106</v>
      </c>
      <c r="P47">
        <v>7</v>
      </c>
      <c r="Q47">
        <v>1930</v>
      </c>
      <c r="R47">
        <v>720</v>
      </c>
      <c r="S47">
        <v>63.07</v>
      </c>
      <c r="T47">
        <v>62.152999999999999</v>
      </c>
      <c r="U47">
        <f t="shared" si="7"/>
        <v>0.91700000000000159</v>
      </c>
      <c r="V47">
        <f t="shared" si="5"/>
        <v>1.4539400665926773E-2</v>
      </c>
      <c r="W47" t="s">
        <v>88</v>
      </c>
      <c r="X47" t="s">
        <v>89</v>
      </c>
    </row>
    <row r="48" spans="1:25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 t="s">
        <v>105</v>
      </c>
      <c r="P48">
        <v>10</v>
      </c>
      <c r="Q48">
        <v>1930</v>
      </c>
      <c r="R48">
        <v>720</v>
      </c>
      <c r="S48">
        <v>93.19</v>
      </c>
      <c r="T48">
        <v>92.295000000000002</v>
      </c>
      <c r="U48">
        <f t="shared" si="7"/>
        <v>0.89499999999999602</v>
      </c>
      <c r="V48">
        <f t="shared" si="5"/>
        <v>9.6040347676788936E-3</v>
      </c>
      <c r="W48" t="s">
        <v>88</v>
      </c>
      <c r="X48" t="str">
        <f t="shared" si="6"/>
        <v>yes</v>
      </c>
      <c r="Y48" t="s">
        <v>82</v>
      </c>
    </row>
    <row r="49" spans="1:25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 s="4" t="s">
        <v>106</v>
      </c>
      <c r="P49">
        <v>7</v>
      </c>
      <c r="Q49">
        <v>1930</v>
      </c>
      <c r="R49">
        <v>720</v>
      </c>
      <c r="S49">
        <v>60.268000000000001</v>
      </c>
      <c r="T49">
        <v>58.454999999999998</v>
      </c>
      <c r="U49">
        <f t="shared" si="7"/>
        <v>1.8130000000000024</v>
      </c>
      <c r="V49">
        <f t="shared" si="5"/>
        <v>3.0082299064180036E-2</v>
      </c>
      <c r="W49" t="s">
        <v>88</v>
      </c>
      <c r="X49" t="str">
        <f t="shared" si="6"/>
        <v>yes</v>
      </c>
    </row>
    <row r="50" spans="1:25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 s="4" t="s">
        <v>106</v>
      </c>
      <c r="P50">
        <v>7</v>
      </c>
      <c r="Q50">
        <v>1935</v>
      </c>
      <c r="R50">
        <v>733</v>
      </c>
      <c r="S50">
        <v>70.875</v>
      </c>
      <c r="T50">
        <f>21.906+33.948</f>
        <v>55.853999999999999</v>
      </c>
      <c r="U50">
        <f t="shared" si="7"/>
        <v>15.021000000000001</v>
      </c>
      <c r="V50">
        <f t="shared" si="5"/>
        <v>0.21193650793650795</v>
      </c>
      <c r="W50" t="s">
        <v>87</v>
      </c>
      <c r="X50" t="str">
        <f t="shared" si="6"/>
        <v>no</v>
      </c>
      <c r="Y50" t="s">
        <v>91</v>
      </c>
    </row>
    <row r="51" spans="1:25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 t="s">
        <v>105</v>
      </c>
      <c r="P51">
        <v>10</v>
      </c>
      <c r="Q51">
        <v>1935</v>
      </c>
      <c r="R51">
        <v>733</v>
      </c>
      <c r="S51">
        <v>96.043999999999997</v>
      </c>
      <c r="T51">
        <v>92.927000000000007</v>
      </c>
      <c r="U51">
        <f t="shared" si="7"/>
        <v>3.1169999999999902</v>
      </c>
      <c r="V51">
        <f t="shared" si="5"/>
        <v>3.2453875307150791E-2</v>
      </c>
      <c r="W51" t="s">
        <v>88</v>
      </c>
      <c r="X51" t="str">
        <f t="shared" si="6"/>
        <v>no</v>
      </c>
    </row>
    <row r="52" spans="1:25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 s="4" t="s">
        <v>106</v>
      </c>
      <c r="P52">
        <v>7</v>
      </c>
      <c r="Q52">
        <v>1935</v>
      </c>
      <c r="R52">
        <v>733</v>
      </c>
      <c r="S52">
        <v>65.846000000000004</v>
      </c>
      <c r="T52">
        <f>37.272+11.262</f>
        <v>48.533999999999999</v>
      </c>
      <c r="U52">
        <f t="shared" si="7"/>
        <v>17.312000000000005</v>
      </c>
      <c r="V52">
        <f t="shared" si="5"/>
        <v>0.2629165021413602</v>
      </c>
      <c r="W52" t="s">
        <v>87</v>
      </c>
      <c r="X52" t="str">
        <f t="shared" si="6"/>
        <v>no</v>
      </c>
    </row>
    <row r="53" spans="1:25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 t="s">
        <v>105</v>
      </c>
      <c r="P53">
        <v>10</v>
      </c>
      <c r="Q53">
        <v>1935</v>
      </c>
      <c r="R53">
        <v>733</v>
      </c>
      <c r="S53">
        <v>85.570999999999998</v>
      </c>
      <c r="T53">
        <v>85.394000000000005</v>
      </c>
      <c r="U53">
        <f t="shared" si="7"/>
        <v>0.1769999999999925</v>
      </c>
      <c r="V53">
        <f t="shared" si="5"/>
        <v>2.0684577719086196E-3</v>
      </c>
      <c r="W53" t="s">
        <v>88</v>
      </c>
      <c r="X53" t="str">
        <f t="shared" si="6"/>
        <v>no</v>
      </c>
      <c r="Y53" t="s">
        <v>92</v>
      </c>
    </row>
    <row r="54" spans="1:25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 s="4" t="s">
        <v>106</v>
      </c>
      <c r="P54">
        <v>7</v>
      </c>
      <c r="Q54">
        <v>1935</v>
      </c>
      <c r="R54">
        <v>733</v>
      </c>
      <c r="S54">
        <v>66.453000000000003</v>
      </c>
      <c r="T54">
        <v>27.852</v>
      </c>
      <c r="U54">
        <f t="shared" si="7"/>
        <v>38.600999999999999</v>
      </c>
      <c r="V54">
        <f t="shared" si="5"/>
        <v>0.58087670985508555</v>
      </c>
      <c r="W54" t="s">
        <v>87</v>
      </c>
      <c r="X54" t="str">
        <f t="shared" si="6"/>
        <v>no</v>
      </c>
      <c r="Y54" t="s">
        <v>90</v>
      </c>
    </row>
    <row r="55" spans="1:25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 t="s">
        <v>105</v>
      </c>
      <c r="P55">
        <v>10</v>
      </c>
      <c r="Q55">
        <v>1935</v>
      </c>
      <c r="R55">
        <v>733</v>
      </c>
      <c r="S55">
        <v>70.8</v>
      </c>
      <c r="T55">
        <v>63.54</v>
      </c>
      <c r="U55">
        <f t="shared" si="7"/>
        <v>7.259999999999998</v>
      </c>
      <c r="V55">
        <f t="shared" si="5"/>
        <v>0.10254237288135591</v>
      </c>
      <c r="W55" t="s">
        <v>87</v>
      </c>
      <c r="X55" t="str">
        <f t="shared" si="6"/>
        <v>no</v>
      </c>
    </row>
    <row r="56" spans="1:25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 t="s">
        <v>105</v>
      </c>
      <c r="P56">
        <v>10</v>
      </c>
      <c r="Q56">
        <v>1935</v>
      </c>
      <c r="R56">
        <v>733</v>
      </c>
      <c r="S56">
        <v>85.197000000000003</v>
      </c>
      <c r="T56">
        <v>67.561999999999998</v>
      </c>
      <c r="U56">
        <f t="shared" si="7"/>
        <v>17.635000000000005</v>
      </c>
      <c r="V56">
        <f t="shared" si="5"/>
        <v>0.20699085648555707</v>
      </c>
      <c r="W56" t="s">
        <v>87</v>
      </c>
      <c r="X56" t="str">
        <f t="shared" si="6"/>
        <v>no</v>
      </c>
      <c r="Y56" t="s">
        <v>90</v>
      </c>
    </row>
    <row r="57" spans="1:25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 s="4" t="s">
        <v>106</v>
      </c>
      <c r="P57">
        <v>7</v>
      </c>
      <c r="Q57">
        <v>1935</v>
      </c>
      <c r="R57">
        <v>733</v>
      </c>
      <c r="S57">
        <v>84.320999999999998</v>
      </c>
      <c r="T57">
        <f>18.53+0.956+36.459</f>
        <v>55.945000000000007</v>
      </c>
      <c r="U57">
        <f t="shared" si="7"/>
        <v>28.375999999999991</v>
      </c>
      <c r="V57">
        <f t="shared" si="5"/>
        <v>0.33652352320299794</v>
      </c>
      <c r="W57" t="s">
        <v>87</v>
      </c>
      <c r="X57" t="str">
        <f t="shared" si="6"/>
        <v>no</v>
      </c>
    </row>
    <row r="58" spans="1:25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8">IF(J58&lt;=0, "Control", IF(J58&lt;=10, "Red", IF(J58&gt;=21, "Pink", "Orange")))</f>
        <v>Red</v>
      </c>
      <c r="I58">
        <f t="shared" ref="I58:I71" si="9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 s="4" t="s">
        <v>106</v>
      </c>
      <c r="P58">
        <f t="shared" ref="P58:P77" si="10">C58-239</f>
        <v>8</v>
      </c>
      <c r="Q58">
        <v>1920</v>
      </c>
      <c r="R58">
        <v>720</v>
      </c>
      <c r="S58">
        <v>83.355999999999995</v>
      </c>
      <c r="T58">
        <v>83.33</v>
      </c>
      <c r="U58">
        <f t="shared" si="7"/>
        <v>2.5999999999996248E-2</v>
      </c>
      <c r="V58">
        <f t="shared" si="5"/>
        <v>3.1191515907668613E-4</v>
      </c>
      <c r="W58" t="s">
        <v>88</v>
      </c>
      <c r="X58" t="str">
        <f t="shared" si="6"/>
        <v>no</v>
      </c>
    </row>
    <row r="59" spans="1:25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8"/>
        <v>Control</v>
      </c>
      <c r="I59">
        <f t="shared" si="9"/>
        <v>1</v>
      </c>
      <c r="J59" s="7">
        <v>0</v>
      </c>
      <c r="L59" s="7">
        <v>61</v>
      </c>
      <c r="M59" s="4">
        <v>100</v>
      </c>
      <c r="N59" s="4">
        <v>102</v>
      </c>
      <c r="O59" s="4" t="s">
        <v>106</v>
      </c>
      <c r="P59">
        <f t="shared" si="10"/>
        <v>8</v>
      </c>
      <c r="Q59">
        <v>1920</v>
      </c>
      <c r="R59">
        <v>720</v>
      </c>
      <c r="S59">
        <v>73.596999999999994</v>
      </c>
      <c r="T59">
        <f>42.76+2.734</f>
        <v>45.494</v>
      </c>
      <c r="U59">
        <f t="shared" si="7"/>
        <v>28.102999999999994</v>
      </c>
      <c r="V59">
        <f t="shared" si="5"/>
        <v>0.38184980366047527</v>
      </c>
      <c r="W59" t="s">
        <v>87</v>
      </c>
      <c r="X59" t="str">
        <f t="shared" si="6"/>
        <v>no</v>
      </c>
    </row>
    <row r="60" spans="1:25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8"/>
        <v>Pink</v>
      </c>
      <c r="I60">
        <f t="shared" si="9"/>
        <v>4</v>
      </c>
      <c r="J60" s="5">
        <v>29</v>
      </c>
      <c r="L60">
        <v>46</v>
      </c>
      <c r="M60" s="4">
        <v>38</v>
      </c>
      <c r="N60" s="4">
        <v>37</v>
      </c>
      <c r="O60" s="4" t="s">
        <v>106</v>
      </c>
      <c r="P60">
        <f t="shared" si="10"/>
        <v>8</v>
      </c>
      <c r="Q60">
        <v>1920</v>
      </c>
      <c r="R60">
        <v>720</v>
      </c>
      <c r="S60">
        <v>62.996000000000002</v>
      </c>
      <c r="T60">
        <v>63.26</v>
      </c>
      <c r="U60">
        <f t="shared" si="7"/>
        <v>-0.26399999999999579</v>
      </c>
      <c r="V60">
        <f t="shared" si="5"/>
        <v>-4.1907422693503683E-3</v>
      </c>
      <c r="W60" t="s">
        <v>88</v>
      </c>
      <c r="X60" t="str">
        <f t="shared" si="6"/>
        <v>no</v>
      </c>
    </row>
    <row r="61" spans="1:25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8"/>
        <v>Red</v>
      </c>
      <c r="I61">
        <f t="shared" si="9"/>
        <v>2</v>
      </c>
      <c r="J61" s="5">
        <v>9</v>
      </c>
      <c r="L61">
        <v>55</v>
      </c>
      <c r="M61" s="4">
        <v>73</v>
      </c>
      <c r="N61" s="4">
        <v>74</v>
      </c>
      <c r="O61" s="4" t="s">
        <v>106</v>
      </c>
      <c r="P61">
        <f t="shared" si="10"/>
        <v>8</v>
      </c>
      <c r="Q61">
        <v>1920</v>
      </c>
      <c r="R61">
        <v>720</v>
      </c>
      <c r="S61">
        <v>70.064999999999998</v>
      </c>
      <c r="T61">
        <v>69.334000000000003</v>
      </c>
      <c r="U61">
        <f t="shared" si="7"/>
        <v>0.73099999999999454</v>
      </c>
      <c r="V61">
        <f t="shared" si="5"/>
        <v>1.0433169200028467E-2</v>
      </c>
      <c r="W61" t="s">
        <v>88</v>
      </c>
      <c r="X61" t="str">
        <f t="shared" si="6"/>
        <v>no</v>
      </c>
    </row>
    <row r="62" spans="1:25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8"/>
        <v>Orange</v>
      </c>
      <c r="I62">
        <f t="shared" si="9"/>
        <v>3</v>
      </c>
      <c r="J62" s="5">
        <v>18</v>
      </c>
      <c r="L62">
        <v>47</v>
      </c>
      <c r="M62" s="4">
        <v>47</v>
      </c>
      <c r="N62" s="4">
        <v>49</v>
      </c>
      <c r="O62" s="4" t="s">
        <v>106</v>
      </c>
      <c r="P62">
        <f t="shared" si="10"/>
        <v>8</v>
      </c>
      <c r="Q62">
        <v>1920</v>
      </c>
      <c r="R62">
        <v>720</v>
      </c>
      <c r="S62">
        <v>72.325999999999993</v>
      </c>
      <c r="T62">
        <f>31.253+6.077+1.701</f>
        <v>39.030999999999999</v>
      </c>
      <c r="U62">
        <f t="shared" si="7"/>
        <v>33.294999999999995</v>
      </c>
      <c r="V62">
        <f t="shared" si="5"/>
        <v>0.46034621021486044</v>
      </c>
      <c r="W62" t="s">
        <v>87</v>
      </c>
      <c r="X62" t="str">
        <f t="shared" si="6"/>
        <v>no</v>
      </c>
    </row>
    <row r="63" spans="1:25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8"/>
        <v>Orange</v>
      </c>
      <c r="I63">
        <f t="shared" si="9"/>
        <v>3</v>
      </c>
      <c r="J63" s="5">
        <v>12</v>
      </c>
      <c r="L63">
        <v>42</v>
      </c>
      <c r="M63" s="4">
        <v>32</v>
      </c>
      <c r="N63" s="4">
        <v>34</v>
      </c>
      <c r="O63" s="4" t="s">
        <v>106</v>
      </c>
      <c r="P63">
        <f t="shared" si="10"/>
        <v>8</v>
      </c>
      <c r="Q63">
        <v>1920</v>
      </c>
      <c r="R63">
        <v>720</v>
      </c>
      <c r="S63">
        <v>69.322999999999993</v>
      </c>
      <c r="T63">
        <v>57.683</v>
      </c>
      <c r="U63">
        <f t="shared" si="7"/>
        <v>11.639999999999993</v>
      </c>
      <c r="V63">
        <f t="shared" si="5"/>
        <v>0.16790964037909489</v>
      </c>
      <c r="W63" t="s">
        <v>87</v>
      </c>
      <c r="X63" t="str">
        <f t="shared" si="6"/>
        <v>no</v>
      </c>
      <c r="Y63" t="s">
        <v>90</v>
      </c>
    </row>
    <row r="64" spans="1:25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8"/>
        <v>Control</v>
      </c>
      <c r="I64">
        <f t="shared" si="9"/>
        <v>1</v>
      </c>
      <c r="J64" s="5">
        <v>0</v>
      </c>
      <c r="L64">
        <v>46</v>
      </c>
      <c r="M64" s="4">
        <v>44</v>
      </c>
      <c r="N64" s="4">
        <v>44</v>
      </c>
      <c r="O64" s="4" t="s">
        <v>106</v>
      </c>
      <c r="P64">
        <f t="shared" si="10"/>
        <v>8</v>
      </c>
      <c r="Q64">
        <v>1920</v>
      </c>
      <c r="R64">
        <v>720</v>
      </c>
      <c r="S64">
        <v>63.42</v>
      </c>
      <c r="T64">
        <v>45.901000000000003</v>
      </c>
      <c r="U64">
        <f t="shared" si="7"/>
        <v>17.518999999999998</v>
      </c>
      <c r="V64">
        <f t="shared" si="5"/>
        <v>0.27623777988016396</v>
      </c>
      <c r="W64" t="s">
        <v>87</v>
      </c>
      <c r="X64" t="str">
        <f t="shared" si="6"/>
        <v>no</v>
      </c>
      <c r="Y64" t="s">
        <v>90</v>
      </c>
    </row>
    <row r="65" spans="1:25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8"/>
        <v>Red</v>
      </c>
      <c r="I65">
        <f t="shared" si="9"/>
        <v>2</v>
      </c>
      <c r="J65" s="5">
        <v>1</v>
      </c>
      <c r="L65">
        <v>62</v>
      </c>
      <c r="M65" s="4">
        <v>102</v>
      </c>
      <c r="N65" s="4">
        <v>101</v>
      </c>
      <c r="O65" s="4" t="s">
        <v>106</v>
      </c>
      <c r="P65">
        <f t="shared" si="10"/>
        <v>8</v>
      </c>
      <c r="Q65">
        <v>1920</v>
      </c>
      <c r="R65">
        <v>720</v>
      </c>
      <c r="S65">
        <v>72.263000000000005</v>
      </c>
      <c r="T65">
        <v>71.108999999999995</v>
      </c>
      <c r="U65">
        <f t="shared" si="7"/>
        <v>1.1540000000000106</v>
      </c>
      <c r="V65">
        <f t="shared" si="5"/>
        <v>1.5969444944162442E-2</v>
      </c>
      <c r="W65" t="s">
        <v>88</v>
      </c>
      <c r="X65" t="str">
        <f t="shared" si="6"/>
        <v>no</v>
      </c>
      <c r="Y65" t="s">
        <v>94</v>
      </c>
    </row>
    <row r="66" spans="1:25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8"/>
        <v>Control</v>
      </c>
      <c r="I66">
        <f t="shared" si="9"/>
        <v>1</v>
      </c>
      <c r="J66" s="7">
        <v>0</v>
      </c>
      <c r="L66" s="7">
        <v>0</v>
      </c>
      <c r="O66" s="4" t="s">
        <v>106</v>
      </c>
      <c r="P66">
        <f t="shared" si="10"/>
        <v>9</v>
      </c>
      <c r="U66">
        <f t="shared" si="7"/>
        <v>0</v>
      </c>
      <c r="V66" t="e">
        <f t="shared" si="5"/>
        <v>#DIV/0!</v>
      </c>
      <c r="X66" t="str">
        <f t="shared" si="6"/>
        <v>yes</v>
      </c>
    </row>
    <row r="67" spans="1:25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1">IF(E67&lt;7, "Lab", "Balcony")</f>
        <v>Lab</v>
      </c>
      <c r="G67" t="s">
        <v>57</v>
      </c>
      <c r="H67" t="str">
        <f t="shared" si="8"/>
        <v>Orange</v>
      </c>
      <c r="I67">
        <f t="shared" si="9"/>
        <v>3</v>
      </c>
      <c r="J67" s="7">
        <v>17</v>
      </c>
      <c r="L67" s="7">
        <v>0</v>
      </c>
      <c r="O67" s="4" t="s">
        <v>106</v>
      </c>
      <c r="P67">
        <f t="shared" si="10"/>
        <v>9</v>
      </c>
      <c r="U67">
        <f t="shared" si="7"/>
        <v>0</v>
      </c>
      <c r="V67" t="e">
        <f t="shared" ref="V67:V77" si="12">U67/S67</f>
        <v>#DIV/0!</v>
      </c>
      <c r="X67" t="str">
        <f t="shared" ref="X67:X77" si="13">IF(E67&gt;6,"no","yes")</f>
        <v>yes</v>
      </c>
    </row>
    <row r="68" spans="1:25" x14ac:dyDescent="0.2">
      <c r="A68">
        <v>67</v>
      </c>
      <c r="B68" s="3">
        <v>43713</v>
      </c>
      <c r="C68">
        <v>248</v>
      </c>
      <c r="E68">
        <v>3</v>
      </c>
      <c r="F68" t="str">
        <f t="shared" si="11"/>
        <v>Lab</v>
      </c>
      <c r="G68" t="s">
        <v>57</v>
      </c>
      <c r="H68" t="str">
        <f t="shared" si="8"/>
        <v>Pink</v>
      </c>
      <c r="I68">
        <f t="shared" si="9"/>
        <v>4</v>
      </c>
      <c r="J68" s="7">
        <v>24</v>
      </c>
      <c r="L68" s="7">
        <v>0</v>
      </c>
      <c r="O68" s="4" t="s">
        <v>106</v>
      </c>
      <c r="P68">
        <f t="shared" si="10"/>
        <v>9</v>
      </c>
      <c r="U68">
        <f t="shared" si="7"/>
        <v>0</v>
      </c>
      <c r="V68" t="e">
        <f t="shared" si="12"/>
        <v>#DIV/0!</v>
      </c>
      <c r="X68" t="str">
        <f t="shared" si="13"/>
        <v>yes</v>
      </c>
    </row>
    <row r="69" spans="1:25" x14ac:dyDescent="0.2">
      <c r="A69">
        <v>68</v>
      </c>
      <c r="B69" s="3">
        <v>43713</v>
      </c>
      <c r="C69">
        <v>248</v>
      </c>
      <c r="E69">
        <v>4</v>
      </c>
      <c r="F69" t="str">
        <f t="shared" si="11"/>
        <v>Lab</v>
      </c>
      <c r="G69" t="s">
        <v>58</v>
      </c>
      <c r="H69" t="str">
        <f t="shared" si="8"/>
        <v>Pink</v>
      </c>
      <c r="I69">
        <f t="shared" si="9"/>
        <v>4</v>
      </c>
      <c r="J69" s="7">
        <v>22</v>
      </c>
      <c r="L69" s="7">
        <v>0</v>
      </c>
      <c r="O69" s="4" t="s">
        <v>106</v>
      </c>
      <c r="P69">
        <f t="shared" si="10"/>
        <v>9</v>
      </c>
      <c r="U69">
        <f t="shared" si="7"/>
        <v>0</v>
      </c>
      <c r="V69" t="e">
        <f t="shared" si="12"/>
        <v>#DIV/0!</v>
      </c>
      <c r="X69" t="str">
        <f t="shared" si="13"/>
        <v>yes</v>
      </c>
    </row>
    <row r="70" spans="1:25" x14ac:dyDescent="0.2">
      <c r="A70">
        <v>69</v>
      </c>
      <c r="B70" s="3">
        <v>43713</v>
      </c>
      <c r="C70">
        <v>248</v>
      </c>
      <c r="E70">
        <v>5</v>
      </c>
      <c r="F70" t="str">
        <f t="shared" si="11"/>
        <v>Lab</v>
      </c>
      <c r="G70" t="s">
        <v>58</v>
      </c>
      <c r="H70" t="str">
        <f t="shared" si="8"/>
        <v>Pink</v>
      </c>
      <c r="I70">
        <f t="shared" si="9"/>
        <v>4</v>
      </c>
      <c r="J70" s="7">
        <v>28</v>
      </c>
      <c r="L70" s="7">
        <v>0</v>
      </c>
      <c r="O70" s="4" t="s">
        <v>106</v>
      </c>
      <c r="P70">
        <f t="shared" si="10"/>
        <v>9</v>
      </c>
      <c r="U70">
        <f t="shared" si="7"/>
        <v>0</v>
      </c>
      <c r="V70" t="e">
        <f t="shared" si="12"/>
        <v>#DIV/0!</v>
      </c>
      <c r="X70" t="str">
        <f t="shared" si="13"/>
        <v>yes</v>
      </c>
    </row>
    <row r="71" spans="1:25" x14ac:dyDescent="0.2">
      <c r="A71">
        <v>70</v>
      </c>
      <c r="B71" s="3">
        <v>43713</v>
      </c>
      <c r="C71">
        <v>248</v>
      </c>
      <c r="E71">
        <v>6</v>
      </c>
      <c r="F71" t="str">
        <f t="shared" si="11"/>
        <v>Lab</v>
      </c>
      <c r="G71" t="s">
        <v>57</v>
      </c>
      <c r="H71" t="str">
        <f t="shared" si="8"/>
        <v>Red</v>
      </c>
      <c r="I71">
        <f t="shared" si="9"/>
        <v>2</v>
      </c>
      <c r="J71" s="7">
        <v>10</v>
      </c>
      <c r="L71" s="7">
        <v>0</v>
      </c>
      <c r="O71" s="4" t="s">
        <v>106</v>
      </c>
      <c r="P71">
        <f t="shared" si="10"/>
        <v>9</v>
      </c>
      <c r="U71">
        <f t="shared" si="7"/>
        <v>0</v>
      </c>
      <c r="V71" t="e">
        <f t="shared" si="12"/>
        <v>#DIV/0!</v>
      </c>
      <c r="X71" t="str">
        <f t="shared" si="13"/>
        <v>yes</v>
      </c>
    </row>
    <row r="72" spans="1:25" x14ac:dyDescent="0.2">
      <c r="A72">
        <v>71</v>
      </c>
      <c r="B72" s="3">
        <v>43714</v>
      </c>
      <c r="C72">
        <v>249</v>
      </c>
      <c r="E72">
        <v>1</v>
      </c>
      <c r="F72" t="str">
        <f t="shared" si="11"/>
        <v>Lab</v>
      </c>
      <c r="G72" t="s">
        <v>57</v>
      </c>
      <c r="H72" t="str">
        <f t="shared" ref="H72:H77" si="14">IF(J72&lt;=0, "Control", IF(J72&lt;=10, "Red", IF(J72&gt;=21, "Pink", "Orange")))</f>
        <v>Control</v>
      </c>
      <c r="I72">
        <f t="shared" ref="I72:I77" si="15">IF(H72="Control", 1, IF(H72="Red", 2, IF(H72="Orange", 3, 4)))</f>
        <v>1</v>
      </c>
      <c r="J72" s="7">
        <v>0</v>
      </c>
      <c r="L72" s="7">
        <v>0</v>
      </c>
      <c r="O72" s="4" t="s">
        <v>106</v>
      </c>
      <c r="P72">
        <f t="shared" si="10"/>
        <v>10</v>
      </c>
      <c r="U72">
        <f t="shared" si="7"/>
        <v>0</v>
      </c>
      <c r="V72" t="e">
        <f t="shared" si="12"/>
        <v>#DIV/0!</v>
      </c>
      <c r="X72" t="str">
        <f t="shared" si="13"/>
        <v>yes</v>
      </c>
    </row>
    <row r="73" spans="1:25" x14ac:dyDescent="0.2">
      <c r="A73">
        <v>72</v>
      </c>
      <c r="B73" s="3">
        <v>43714</v>
      </c>
      <c r="C73">
        <v>249</v>
      </c>
      <c r="E73">
        <v>2</v>
      </c>
      <c r="F73" t="str">
        <f t="shared" si="11"/>
        <v>Lab</v>
      </c>
      <c r="G73" t="s">
        <v>58</v>
      </c>
      <c r="H73" t="str">
        <f t="shared" si="14"/>
        <v>Pink</v>
      </c>
      <c r="I73">
        <f t="shared" si="15"/>
        <v>4</v>
      </c>
      <c r="J73" s="7">
        <v>26</v>
      </c>
      <c r="L73" s="7">
        <v>0</v>
      </c>
      <c r="O73" s="4" t="s">
        <v>106</v>
      </c>
      <c r="P73">
        <f t="shared" si="10"/>
        <v>10</v>
      </c>
      <c r="U73">
        <f t="shared" si="7"/>
        <v>0</v>
      </c>
      <c r="V73" t="e">
        <f t="shared" si="12"/>
        <v>#DIV/0!</v>
      </c>
      <c r="X73" t="str">
        <f t="shared" si="13"/>
        <v>yes</v>
      </c>
    </row>
    <row r="74" spans="1:25" x14ac:dyDescent="0.2">
      <c r="A74">
        <v>73</v>
      </c>
      <c r="B74" s="3">
        <v>43714</v>
      </c>
      <c r="C74">
        <v>249</v>
      </c>
      <c r="E74">
        <v>3</v>
      </c>
      <c r="F74" t="str">
        <f t="shared" si="11"/>
        <v>Lab</v>
      </c>
      <c r="G74" t="s">
        <v>58</v>
      </c>
      <c r="H74" t="str">
        <f t="shared" si="14"/>
        <v>Orange</v>
      </c>
      <c r="I74">
        <f t="shared" si="15"/>
        <v>3</v>
      </c>
      <c r="J74" s="7">
        <v>13</v>
      </c>
      <c r="L74" s="7">
        <v>0</v>
      </c>
      <c r="O74" s="4" t="s">
        <v>106</v>
      </c>
      <c r="P74">
        <f t="shared" si="10"/>
        <v>10</v>
      </c>
      <c r="U74">
        <f t="shared" si="7"/>
        <v>0</v>
      </c>
      <c r="V74" t="e">
        <f t="shared" si="12"/>
        <v>#DIV/0!</v>
      </c>
      <c r="X74" t="str">
        <f t="shared" si="13"/>
        <v>yes</v>
      </c>
    </row>
    <row r="75" spans="1:25" x14ac:dyDescent="0.2">
      <c r="A75">
        <v>74</v>
      </c>
      <c r="B75" s="3">
        <v>43714</v>
      </c>
      <c r="C75">
        <v>249</v>
      </c>
      <c r="E75">
        <v>4</v>
      </c>
      <c r="F75" t="str">
        <f t="shared" si="11"/>
        <v>Lab</v>
      </c>
      <c r="G75" t="s">
        <v>58</v>
      </c>
      <c r="H75" t="str">
        <f t="shared" si="14"/>
        <v>Red</v>
      </c>
      <c r="I75">
        <f t="shared" si="15"/>
        <v>2</v>
      </c>
      <c r="J75" s="7">
        <v>4</v>
      </c>
      <c r="L75" s="7">
        <v>0</v>
      </c>
      <c r="O75" s="4" t="s">
        <v>106</v>
      </c>
      <c r="P75">
        <f t="shared" si="10"/>
        <v>10</v>
      </c>
      <c r="U75">
        <f t="shared" si="7"/>
        <v>0</v>
      </c>
      <c r="V75" t="e">
        <f t="shared" si="12"/>
        <v>#DIV/0!</v>
      </c>
      <c r="X75" t="str">
        <f t="shared" si="13"/>
        <v>yes</v>
      </c>
    </row>
    <row r="76" spans="1:25" x14ac:dyDescent="0.2">
      <c r="A76">
        <v>75</v>
      </c>
      <c r="B76" s="3">
        <v>43714</v>
      </c>
      <c r="C76">
        <v>249</v>
      </c>
      <c r="E76">
        <v>5</v>
      </c>
      <c r="F76" t="str">
        <f t="shared" si="11"/>
        <v>Lab</v>
      </c>
      <c r="G76" t="s">
        <v>57</v>
      </c>
      <c r="H76" t="str">
        <f t="shared" si="14"/>
        <v>Pink</v>
      </c>
      <c r="I76">
        <f t="shared" si="15"/>
        <v>4</v>
      </c>
      <c r="J76" s="7">
        <v>30</v>
      </c>
      <c r="L76" s="7">
        <v>0</v>
      </c>
      <c r="O76" s="4" t="s">
        <v>106</v>
      </c>
      <c r="P76">
        <f t="shared" si="10"/>
        <v>10</v>
      </c>
      <c r="U76">
        <f t="shared" si="7"/>
        <v>0</v>
      </c>
      <c r="V76" t="e">
        <f t="shared" si="12"/>
        <v>#DIV/0!</v>
      </c>
      <c r="X76" t="str">
        <f t="shared" si="13"/>
        <v>yes</v>
      </c>
    </row>
    <row r="77" spans="1:25" x14ac:dyDescent="0.2">
      <c r="A77">
        <v>76</v>
      </c>
      <c r="B77" s="3">
        <v>43714</v>
      </c>
      <c r="C77">
        <v>249</v>
      </c>
      <c r="E77">
        <v>6</v>
      </c>
      <c r="F77" t="str">
        <f t="shared" si="11"/>
        <v>Lab</v>
      </c>
      <c r="G77" t="s">
        <v>57</v>
      </c>
      <c r="H77" t="str">
        <f t="shared" si="14"/>
        <v>Red</v>
      </c>
      <c r="I77">
        <f t="shared" si="15"/>
        <v>2</v>
      </c>
      <c r="J77" s="7">
        <v>6</v>
      </c>
      <c r="L77" s="7">
        <v>0</v>
      </c>
      <c r="O77" s="4" t="s">
        <v>106</v>
      </c>
      <c r="P77">
        <f t="shared" si="10"/>
        <v>10</v>
      </c>
      <c r="U77">
        <f t="shared" si="7"/>
        <v>0</v>
      </c>
      <c r="V77" t="e">
        <f t="shared" si="12"/>
        <v>#DIV/0!</v>
      </c>
      <c r="X77" t="str">
        <f t="shared" si="13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101</v>
      </c>
      <c r="C1" t="s">
        <v>100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consumption'!P2</f>
        <v>7</v>
      </c>
      <c r="L2">
        <f>'Kelp consumption'!Q2</f>
        <v>1920</v>
      </c>
      <c r="M2">
        <f>'Kelp consumption'!R2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consumption'!P3</f>
        <v>7</v>
      </c>
      <c r="L3">
        <f>'Kelp consumption'!Q3</f>
        <v>1920</v>
      </c>
      <c r="M3">
        <f>'Kelp consumption'!R3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consumption'!P4</f>
        <v>7</v>
      </c>
      <c r="L4">
        <f>'Kelp consumption'!Q4</f>
        <v>1920</v>
      </c>
      <c r="M4">
        <f>'Kelp consumption'!R4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consumption'!P5</f>
        <v>7</v>
      </c>
      <c r="L5">
        <f>'Kelp consumption'!Q5</f>
        <v>1920</v>
      </c>
      <c r="M5">
        <f>'Kelp consumption'!R5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consumption'!P6</f>
        <v>7</v>
      </c>
      <c r="L6">
        <f>'Kelp consumption'!Q6</f>
        <v>1920</v>
      </c>
      <c r="M6">
        <f>'Kelp consumption'!R6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consumption'!P7</f>
        <v>7</v>
      </c>
      <c r="L7">
        <f>'Kelp consumption'!Q7</f>
        <v>1920</v>
      </c>
      <c r="M7">
        <f>'Kelp consumption'!R7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consumption'!P16</f>
        <v>8</v>
      </c>
      <c r="L8">
        <f>'Kelp consumption'!Q16</f>
        <v>1910</v>
      </c>
      <c r="M8">
        <f>'Kelp consumption'!R16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consumption'!P17</f>
        <v>8</v>
      </c>
      <c r="L9">
        <f>'Kelp consumption'!Q17</f>
        <v>1910</v>
      </c>
      <c r="M9">
        <f>'Kelp consumption'!R17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consumption'!P18</f>
        <v>8</v>
      </c>
      <c r="L10">
        <f>'Kelp consumption'!Q18</f>
        <v>1910</v>
      </c>
      <c r="M10">
        <f>'Kelp consumption'!R18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consumption'!P19</f>
        <v>8</v>
      </c>
      <c r="L11">
        <f>'Kelp consumption'!Q19</f>
        <v>1910</v>
      </c>
      <c r="M11">
        <f>'Kelp consumption'!R19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consumption'!P20</f>
        <v>8</v>
      </c>
      <c r="L12">
        <f>'Kelp consumption'!Q20</f>
        <v>1910</v>
      </c>
      <c r="M12">
        <f>'Kelp consumption'!R20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consumption'!P21</f>
        <v>8</v>
      </c>
      <c r="L13">
        <f>'Kelp consumption'!Q21</f>
        <v>1910</v>
      </c>
      <c r="M13">
        <f>'Kelp consumption'!R21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consumption'!P30</f>
        <v>9</v>
      </c>
      <c r="L14">
        <f>'Kelp consumption'!Q30</f>
        <v>1915</v>
      </c>
      <c r="M14">
        <f>'Kelp consumption'!R30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consumption'!P31</f>
        <v>9</v>
      </c>
      <c r="L15">
        <f>'Kelp consumption'!Q31</f>
        <v>1915</v>
      </c>
      <c r="M15">
        <f>'Kelp consumption'!R31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consumption'!P32</f>
        <v>9</v>
      </c>
      <c r="L16">
        <f>'Kelp consumption'!Q32</f>
        <v>1915</v>
      </c>
      <c r="M16">
        <f>'Kelp consumption'!R32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consumption'!P33</f>
        <v>9</v>
      </c>
      <c r="L17">
        <f>'Kelp consumption'!Q33</f>
        <v>1915</v>
      </c>
      <c r="M17">
        <f>'Kelp consumption'!R33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consumption'!P34</f>
        <v>9</v>
      </c>
      <c r="L18">
        <f>'Kelp consumption'!Q34</f>
        <v>1915</v>
      </c>
      <c r="M18">
        <f>'Kelp consumption'!R34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consumption'!P35</f>
        <v>9</v>
      </c>
      <c r="L19">
        <f>'Kelp consumption'!Q35</f>
        <v>1915</v>
      </c>
      <c r="M19">
        <f>'Kelp consumption'!R35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consumption'!P44</f>
        <v>7</v>
      </c>
      <c r="L20">
        <f>'Kelp consumption'!Q44</f>
        <v>1930</v>
      </c>
      <c r="M20">
        <f>'Kelp consumption'!R44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consumption'!P45</f>
        <v>10</v>
      </c>
      <c r="L21">
        <f>'Kelp consumption'!Q45</f>
        <v>1930</v>
      </c>
      <c r="M21">
        <f>'Kelp consumption'!R45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consumption'!P46</f>
        <v>7</v>
      </c>
      <c r="L22">
        <f>'Kelp consumption'!Q46</f>
        <v>1930</v>
      </c>
      <c r="M22">
        <f>'Kelp consumption'!R46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consumption'!P47</f>
        <v>7</v>
      </c>
      <c r="L23">
        <f>'Kelp consumption'!Q47</f>
        <v>1930</v>
      </c>
      <c r="M23">
        <f>'Kelp consumption'!R47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consumption'!P48</f>
        <v>10</v>
      </c>
      <c r="L24">
        <f>'Kelp consumption'!Q48</f>
        <v>1930</v>
      </c>
      <c r="M24">
        <f>'Kelp consumption'!R48</f>
        <v>720</v>
      </c>
      <c r="R24">
        <v>1</v>
      </c>
      <c r="AC24" t="s">
        <v>99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consumption'!P49</f>
        <v>7</v>
      </c>
      <c r="L25">
        <f>'Kelp consumption'!Q49</f>
        <v>1930</v>
      </c>
      <c r="M25">
        <f>'Kelp consumption'!R49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0</v>
      </c>
      <c r="J26">
        <f>'Kelp consumption'!M66</f>
        <v>0</v>
      </c>
      <c r="K26">
        <f>'Kelp consumption'!P66</f>
        <v>9</v>
      </c>
      <c r="L26">
        <f>'Kelp consumption'!Q66</f>
        <v>0</v>
      </c>
      <c r="M26">
        <f>'Kelp consumption'!R66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0</v>
      </c>
      <c r="J27">
        <f>'Kelp consumption'!M67</f>
        <v>0</v>
      </c>
      <c r="K27">
        <f>'Kelp consumption'!P67</f>
        <v>9</v>
      </c>
      <c r="L27">
        <f>'Kelp consumption'!Q67</f>
        <v>0</v>
      </c>
      <c r="M27">
        <f>'Kelp consumption'!R67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0</v>
      </c>
      <c r="J28">
        <f>'Kelp consumption'!M68</f>
        <v>0</v>
      </c>
      <c r="K28">
        <f>'Kelp consumption'!P68</f>
        <v>9</v>
      </c>
      <c r="L28">
        <f>'Kelp consumption'!Q68</f>
        <v>0</v>
      </c>
      <c r="M28">
        <f>'Kelp consumption'!R68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0</v>
      </c>
      <c r="J29">
        <f>'Kelp consumption'!M69</f>
        <v>0</v>
      </c>
      <c r="K29">
        <f>'Kelp consumption'!P69</f>
        <v>9</v>
      </c>
      <c r="L29">
        <f>'Kelp consumption'!Q69</f>
        <v>0</v>
      </c>
      <c r="M29">
        <f>'Kelp consumption'!R69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0</v>
      </c>
      <c r="J30">
        <f>'Kelp consumption'!M70</f>
        <v>0</v>
      </c>
      <c r="K30">
        <f>'Kelp consumption'!P70</f>
        <v>9</v>
      </c>
      <c r="L30">
        <f>'Kelp consumption'!Q70</f>
        <v>0</v>
      </c>
      <c r="M30">
        <f>'Kelp consumption'!R70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0</v>
      </c>
      <c r="J31">
        <f>'Kelp consumption'!M71</f>
        <v>0</v>
      </c>
      <c r="K31">
        <f>'Kelp consumption'!P71</f>
        <v>9</v>
      </c>
      <c r="L31">
        <f>'Kelp consumption'!Q71</f>
        <v>0</v>
      </c>
      <c r="M31">
        <f>'Kelp consumption'!R71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consumption'!P72</f>
        <v>10</v>
      </c>
      <c r="L32">
        <f>'Kelp consumption'!Q72</f>
        <v>0</v>
      </c>
      <c r="M32">
        <f>'Kelp consumption'!R72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consumption'!P73</f>
        <v>10</v>
      </c>
      <c r="L33">
        <f>'Kelp consumption'!Q73</f>
        <v>0</v>
      </c>
      <c r="M33">
        <f>'Kelp consumption'!R73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consumption'!P74</f>
        <v>10</v>
      </c>
      <c r="L34">
        <f>'Kelp consumption'!Q74</f>
        <v>0</v>
      </c>
      <c r="M34">
        <f>'Kelp consumption'!R74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consumption'!P75</f>
        <v>10</v>
      </c>
      <c r="L35">
        <f>'Kelp consumption'!Q75</f>
        <v>0</v>
      </c>
      <c r="M35">
        <f>'Kelp consumption'!R75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consumption'!P76</f>
        <v>10</v>
      </c>
      <c r="L36">
        <f>'Kelp consumption'!Q76</f>
        <v>0</v>
      </c>
      <c r="M36">
        <f>'Kelp consumption'!R76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consumption'!P77</f>
        <v>10</v>
      </c>
      <c r="L37">
        <f>'Kelp consumption'!Q77</f>
        <v>0</v>
      </c>
      <c r="M37">
        <f>'Kelp consumption'!R77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2019-09-06T03:22:38Z</dcterms:modified>
</cp:coreProperties>
</file>