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1"/>
  </bookViews>
  <sheets>
    <sheet name="Sheet1" sheetId="2" r:id="rId1"/>
    <sheet name="indirect" sheetId="7" r:id="rId2"/>
    <sheet name="Vlookup &amp; indirect" sheetId="8" r:id="rId3"/>
    <sheet name="Rows &amp; Columns" sheetId="9" r:id="rId4"/>
    <sheet name="vlookup &amp; columns" sheetId="10" r:id="rId5"/>
    <sheet name="vlookup &amp; match" sheetId="11" r:id="rId6"/>
    <sheet name="VlookUp Choose" sheetId="12" r:id="rId7"/>
    <sheet name="Offset &amp; Match" sheetId="13" r:id="rId8"/>
  </sheets>
  <externalReferences>
    <externalReference r:id="rId9"/>
  </externalReferences>
  <definedNames>
    <definedName name="stod1">'Vlookup &amp; indirect'!$B$4:$K$20</definedName>
    <definedName name="stod2">'Vlookup &amp; indirect'!$B$23:$K$27</definedName>
  </definedNames>
  <calcPr calcId="152511"/>
</workbook>
</file>

<file path=xl/calcChain.xml><?xml version="1.0" encoding="utf-8"?>
<calcChain xmlns="http://schemas.openxmlformats.org/spreadsheetml/2006/main">
  <c r="N23" i="13" l="1"/>
  <c r="O23" i="13"/>
  <c r="P23" i="13"/>
  <c r="Q23" i="13"/>
  <c r="R23" i="13"/>
  <c r="S23" i="13"/>
  <c r="T23" i="13"/>
  <c r="U23" i="13"/>
  <c r="V23" i="13"/>
  <c r="N5" i="13"/>
  <c r="O5" i="13"/>
  <c r="P5" i="13"/>
  <c r="Q5" i="13"/>
  <c r="R5" i="13"/>
  <c r="S5" i="13"/>
  <c r="T5" i="13"/>
  <c r="U5" i="13"/>
  <c r="V5" i="13"/>
  <c r="N6" i="13"/>
  <c r="O6" i="13"/>
  <c r="P6" i="13"/>
  <c r="Q6" i="13"/>
  <c r="R6" i="13"/>
  <c r="S6" i="13"/>
  <c r="T6" i="13"/>
  <c r="U6" i="13"/>
  <c r="V6" i="13"/>
  <c r="N7" i="13"/>
  <c r="O7" i="13"/>
  <c r="P7" i="13"/>
  <c r="Q7" i="13"/>
  <c r="R7" i="13"/>
  <c r="S7" i="13"/>
  <c r="T7" i="13"/>
  <c r="U7" i="13"/>
  <c r="V7" i="13"/>
  <c r="N8" i="13"/>
  <c r="O8" i="13"/>
  <c r="P8" i="13"/>
  <c r="Q8" i="13"/>
  <c r="R8" i="13"/>
  <c r="S8" i="13"/>
  <c r="T8" i="13"/>
  <c r="U8" i="13"/>
  <c r="V8" i="13"/>
  <c r="N9" i="13"/>
  <c r="O9" i="13"/>
  <c r="P9" i="13"/>
  <c r="Q9" i="13"/>
  <c r="R9" i="13"/>
  <c r="S9" i="13"/>
  <c r="T9" i="13"/>
  <c r="U9" i="13"/>
  <c r="V9" i="13"/>
  <c r="N10" i="13"/>
  <c r="O10" i="13"/>
  <c r="P10" i="13"/>
  <c r="Q10" i="13"/>
  <c r="R10" i="13"/>
  <c r="S10" i="13"/>
  <c r="T10" i="13"/>
  <c r="U10" i="13"/>
  <c r="V10" i="13"/>
  <c r="N11" i="13"/>
  <c r="O11" i="13"/>
  <c r="P11" i="13"/>
  <c r="Q11" i="13"/>
  <c r="R11" i="13"/>
  <c r="S11" i="13"/>
  <c r="T11" i="13"/>
  <c r="U11" i="13"/>
  <c r="V11" i="13"/>
  <c r="N12" i="13"/>
  <c r="O12" i="13"/>
  <c r="P12" i="13"/>
  <c r="Q12" i="13"/>
  <c r="R12" i="13"/>
  <c r="S12" i="13"/>
  <c r="T12" i="13"/>
  <c r="U12" i="13"/>
  <c r="V12" i="13"/>
  <c r="N13" i="13"/>
  <c r="O13" i="13"/>
  <c r="P13" i="13"/>
  <c r="Q13" i="13"/>
  <c r="R13" i="13"/>
  <c r="S13" i="13"/>
  <c r="T13" i="13"/>
  <c r="U13" i="13"/>
  <c r="V13" i="13"/>
  <c r="N14" i="13"/>
  <c r="O14" i="13"/>
  <c r="P14" i="13"/>
  <c r="Q14" i="13"/>
  <c r="R14" i="13"/>
  <c r="S14" i="13"/>
  <c r="T14" i="13"/>
  <c r="U14" i="13"/>
  <c r="V14" i="13"/>
  <c r="N15" i="13"/>
  <c r="O15" i="13"/>
  <c r="P15" i="13"/>
  <c r="Q15" i="13"/>
  <c r="R15" i="13"/>
  <c r="S15" i="13"/>
  <c r="T15" i="13"/>
  <c r="U15" i="13"/>
  <c r="V15" i="13"/>
  <c r="N16" i="13"/>
  <c r="O16" i="13"/>
  <c r="P16" i="13"/>
  <c r="Q16" i="13"/>
  <c r="R16" i="13"/>
  <c r="S16" i="13"/>
  <c r="T16" i="13"/>
  <c r="U16" i="13"/>
  <c r="V16" i="13"/>
  <c r="N17" i="13"/>
  <c r="O17" i="13"/>
  <c r="P17" i="13"/>
  <c r="Q17" i="13"/>
  <c r="R17" i="13"/>
  <c r="S17" i="13"/>
  <c r="T17" i="13"/>
  <c r="U17" i="13"/>
  <c r="V17" i="13"/>
  <c r="N18" i="13"/>
  <c r="O18" i="13"/>
  <c r="P18" i="13"/>
  <c r="Q18" i="13"/>
  <c r="R18" i="13"/>
  <c r="S18" i="13"/>
  <c r="T18" i="13"/>
  <c r="U18" i="13"/>
  <c r="V18" i="13"/>
  <c r="N19" i="13"/>
  <c r="O19" i="13"/>
  <c r="P19" i="13"/>
  <c r="Q19" i="13"/>
  <c r="R19" i="13"/>
  <c r="S19" i="13"/>
  <c r="T19" i="13"/>
  <c r="U19" i="13"/>
  <c r="V19" i="13"/>
  <c r="N20" i="13"/>
  <c r="O20" i="13"/>
  <c r="P20" i="13"/>
  <c r="Q20" i="13"/>
  <c r="R20" i="13"/>
  <c r="S20" i="13"/>
  <c r="T20" i="13"/>
  <c r="U20" i="13"/>
  <c r="V20" i="13"/>
  <c r="N21" i="13"/>
  <c r="O21" i="13"/>
  <c r="P21" i="13"/>
  <c r="Q21" i="13"/>
  <c r="R21" i="13"/>
  <c r="S21" i="13"/>
  <c r="T21" i="13"/>
  <c r="U21" i="13"/>
  <c r="V21" i="13"/>
  <c r="N22" i="13"/>
  <c r="O22" i="13"/>
  <c r="P22" i="13"/>
  <c r="Q22" i="13"/>
  <c r="R22" i="13"/>
  <c r="S22" i="13"/>
  <c r="T22" i="13"/>
  <c r="U22" i="13"/>
  <c r="V22" i="13"/>
  <c r="O4" i="13"/>
  <c r="P4" i="13"/>
  <c r="Q4" i="13"/>
  <c r="R4" i="13"/>
  <c r="S4" i="13"/>
  <c r="T4" i="13"/>
  <c r="U4" i="13"/>
  <c r="V4" i="13"/>
  <c r="N4" i="13"/>
  <c r="F46" i="13"/>
  <c r="F47" i="13"/>
  <c r="F48" i="13"/>
  <c r="F49" i="13"/>
  <c r="F45" i="13"/>
  <c r="F40" i="13"/>
  <c r="F41" i="13"/>
  <c r="F42" i="13"/>
  <c r="F43" i="13"/>
  <c r="F39" i="13"/>
  <c r="F36" i="13"/>
  <c r="F37" i="13"/>
  <c r="F35" i="13"/>
  <c r="F33" i="13"/>
  <c r="F32" i="13"/>
  <c r="F31" i="13"/>
  <c r="F30" i="13"/>
  <c r="F26" i="13"/>
  <c r="F27" i="13"/>
  <c r="F28" i="13"/>
  <c r="F29" i="13"/>
  <c r="T14" i="12"/>
  <c r="P14" i="12"/>
  <c r="G27" i="12" s="1"/>
  <c r="L14" i="12"/>
  <c r="H14" i="12"/>
  <c r="D14" i="12"/>
  <c r="T13" i="12"/>
  <c r="P13" i="12"/>
  <c r="L13" i="12"/>
  <c r="G26" i="12" s="1"/>
  <c r="H13" i="12"/>
  <c r="D13" i="12"/>
  <c r="T12" i="12"/>
  <c r="G25" i="12" s="1"/>
  <c r="P12" i="12"/>
  <c r="L12" i="12"/>
  <c r="H12" i="12"/>
  <c r="D12" i="12"/>
  <c r="T11" i="12"/>
  <c r="G24" i="12" s="1"/>
  <c r="P11" i="12"/>
  <c r="L11" i="12"/>
  <c r="H11" i="12"/>
  <c r="D11" i="12"/>
  <c r="T10" i="12"/>
  <c r="P10" i="12"/>
  <c r="L10" i="12"/>
  <c r="H10" i="12"/>
  <c r="G23" i="12" s="1"/>
  <c r="D10" i="12"/>
  <c r="T9" i="12"/>
  <c r="G22" i="12" s="1"/>
  <c r="P9" i="12"/>
  <c r="L9" i="12"/>
  <c r="H9" i="12"/>
  <c r="D9" i="12"/>
  <c r="T8" i="12"/>
  <c r="P8" i="12"/>
  <c r="L8" i="12"/>
  <c r="H8" i="12"/>
  <c r="D8" i="12"/>
  <c r="G21" i="12" s="1"/>
  <c r="T7" i="12"/>
  <c r="P7" i="12"/>
  <c r="L7" i="12"/>
  <c r="H7" i="12"/>
  <c r="D7" i="12"/>
  <c r="G20" i="12" s="1"/>
  <c r="T6" i="12"/>
  <c r="P6" i="12"/>
  <c r="L6" i="12"/>
  <c r="G19" i="12" s="1"/>
  <c r="H6" i="12"/>
  <c r="D6" i="12"/>
  <c r="T5" i="12"/>
  <c r="P5" i="12"/>
  <c r="L5" i="12"/>
  <c r="G18" i="12" s="1"/>
  <c r="H5" i="12"/>
  <c r="D5" i="12"/>
  <c r="D25" i="11" l="1"/>
  <c r="E25" i="11"/>
  <c r="F25" i="11"/>
  <c r="G25" i="11"/>
  <c r="H25" i="11"/>
  <c r="I25" i="11"/>
  <c r="J25" i="11"/>
  <c r="K25" i="11"/>
  <c r="D26" i="11"/>
  <c r="E26" i="11"/>
  <c r="F26" i="11"/>
  <c r="G26" i="11"/>
  <c r="H26" i="11"/>
  <c r="I26" i="11"/>
  <c r="J26" i="11"/>
  <c r="K26" i="11"/>
  <c r="D27" i="11"/>
  <c r="E27" i="11"/>
  <c r="F27" i="11"/>
  <c r="G27" i="11"/>
  <c r="H27" i="11"/>
  <c r="I27" i="11"/>
  <c r="J27" i="11"/>
  <c r="K27" i="11"/>
  <c r="D28" i="11"/>
  <c r="E28" i="11"/>
  <c r="F28" i="11"/>
  <c r="G28" i="11"/>
  <c r="H28" i="11"/>
  <c r="I28" i="11"/>
  <c r="J28" i="11"/>
  <c r="K28" i="11"/>
  <c r="C26" i="11"/>
  <c r="C27" i="11"/>
  <c r="C28" i="11"/>
  <c r="C25" i="11"/>
  <c r="D25" i="10"/>
  <c r="E25" i="10"/>
  <c r="F25" i="10"/>
  <c r="G25" i="10"/>
  <c r="H25" i="10"/>
  <c r="I25" i="10"/>
  <c r="J25" i="10"/>
  <c r="K25" i="10"/>
  <c r="D26" i="10"/>
  <c r="E26" i="10"/>
  <c r="F26" i="10"/>
  <c r="G26" i="10"/>
  <c r="H26" i="10"/>
  <c r="I26" i="10"/>
  <c r="J26" i="10"/>
  <c r="K26" i="10"/>
  <c r="D27" i="10"/>
  <c r="E27" i="10"/>
  <c r="F27" i="10"/>
  <c r="G27" i="10"/>
  <c r="H27" i="10"/>
  <c r="I27" i="10"/>
  <c r="J27" i="10"/>
  <c r="K27" i="10"/>
  <c r="D28" i="10"/>
  <c r="E28" i="10"/>
  <c r="F28" i="10"/>
  <c r="G28" i="10"/>
  <c r="H28" i="10"/>
  <c r="I28" i="10"/>
  <c r="J28" i="10"/>
  <c r="K28" i="10"/>
  <c r="C26" i="10"/>
  <c r="C27" i="10"/>
  <c r="C28" i="10"/>
  <c r="C25" i="10"/>
  <c r="E26" i="9"/>
  <c r="D26" i="9"/>
  <c r="C26" i="9"/>
  <c r="B26" i="9"/>
  <c r="S3" i="9"/>
  <c r="R3" i="9"/>
  <c r="Q3" i="9"/>
  <c r="P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3" i="9"/>
  <c r="B24" i="9"/>
  <c r="C24" i="9"/>
  <c r="D24" i="9"/>
  <c r="E24" i="9"/>
  <c r="F24" i="9"/>
  <c r="G24" i="9"/>
  <c r="H24" i="9"/>
  <c r="I24" i="9"/>
  <c r="J24" i="9"/>
  <c r="K24" i="9"/>
  <c r="D26" i="7"/>
  <c r="O13" i="8"/>
  <c r="N8" i="8"/>
  <c r="O6" i="8"/>
  <c r="O8" i="8"/>
  <c r="O11" i="8"/>
  <c r="O10" i="8"/>
  <c r="N6" i="8"/>
  <c r="E26" i="7"/>
  <c r="O9" i="8"/>
  <c r="N9" i="8"/>
  <c r="N12" i="8"/>
  <c r="N10" i="8"/>
  <c r="N7" i="8"/>
  <c r="O7" i="8"/>
  <c r="O14" i="8"/>
  <c r="N14" i="8"/>
  <c r="N11" i="8"/>
  <c r="O12" i="8"/>
  <c r="N13" i="8"/>
</calcChain>
</file>

<file path=xl/sharedStrings.xml><?xml version="1.0" encoding="utf-8"?>
<sst xmlns="http://schemas.openxmlformats.org/spreadsheetml/2006/main" count="1015" uniqueCount="80">
  <si>
    <t>index</t>
  </si>
  <si>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</si>
  <si>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</si>
  <si>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</si>
  <si>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</si>
  <si>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</si>
  <si>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</si>
  <si>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</si>
  <si>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</si>
  <si>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</si>
  <si>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</si>
  <si>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</si>
  <si>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</si>
  <si>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</si>
  <si>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</si>
  <si>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</si>
  <si>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</si>
  <si>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</si>
  <si>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</si>
  <si>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</si>
  <si>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</si>
  <si>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</si>
  <si>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</si>
  <si>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</si>
  <si>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1.045.246</t>
  </si>
  <si>
    <t>Switzerland</t>
  </si>
  <si>
    <t>Germany FR</t>
  </si>
  <si>
    <t>Chile</t>
  </si>
  <si>
    <t>England</t>
  </si>
  <si>
    <t>Portugal</t>
  </si>
  <si>
    <t>Soviet Union</t>
  </si>
  <si>
    <t>1.563.135</t>
  </si>
  <si>
    <t>Mexico</t>
  </si>
  <si>
    <t>1.603.975</t>
  </si>
  <si>
    <t>Netherlands</t>
  </si>
  <si>
    <t>Poland</t>
  </si>
  <si>
    <t>1.865.753</t>
  </si>
  <si>
    <t>1.545.791</t>
  </si>
  <si>
    <t>2.109.723</t>
  </si>
  <si>
    <t>Belgium</t>
  </si>
  <si>
    <t>2.394.031</t>
  </si>
  <si>
    <t>2.516.215</t>
  </si>
  <si>
    <t>Bulgaria</t>
  </si>
  <si>
    <t>3.587.538</t>
  </si>
  <si>
    <t>Croatia</t>
  </si>
  <si>
    <t>2.785.100</t>
  </si>
  <si>
    <t>Korea/Japan</t>
  </si>
  <si>
    <t>Turkey</t>
  </si>
  <si>
    <t>Korea Republic</t>
  </si>
  <si>
    <t>2.705.197</t>
  </si>
  <si>
    <t>3.359.439</t>
  </si>
  <si>
    <t>South Africa</t>
  </si>
  <si>
    <t>3.178.856</t>
  </si>
  <si>
    <t>3.386.810</t>
  </si>
  <si>
    <t>indirect</t>
  </si>
  <si>
    <t>Vlookup &amp; indirect</t>
  </si>
  <si>
    <t>Table name is stod1</t>
  </si>
  <si>
    <t>Table name is stod2</t>
  </si>
  <si>
    <t>stod1</t>
  </si>
  <si>
    <t>stod2</t>
  </si>
  <si>
    <t>Columns Counter</t>
  </si>
  <si>
    <t>Rows Counter</t>
  </si>
  <si>
    <t>Rows</t>
  </si>
  <si>
    <t>Columns</t>
  </si>
  <si>
    <t>vlookup &amp; columns</t>
  </si>
  <si>
    <t>Rows &amp; Columns</t>
  </si>
  <si>
    <t>vlookup &amp; match</t>
  </si>
  <si>
    <t>VlookUp Choose</t>
  </si>
  <si>
    <t>table</t>
  </si>
  <si>
    <t>Title</t>
  </si>
  <si>
    <t>Value</t>
  </si>
  <si>
    <t>Offset</t>
  </si>
  <si>
    <t>Height</t>
  </si>
  <si>
    <t>Width</t>
  </si>
  <si>
    <t>Cols</t>
  </si>
  <si>
    <t>Result</t>
  </si>
  <si>
    <t>change the refrence</t>
  </si>
  <si>
    <t>Get Titles</t>
  </si>
  <si>
    <t>change Height &amp; width</t>
  </si>
  <si>
    <t>Offset &amp;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</si>
</sst>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b/>
      <sz val="11"/>
      <color rgb="FF002060"/>
      <name val="Arial"/>
      <family val="2"/>
      <scheme val="minor"/>
    </font>
    <font>
      <sz val="9"/>
      <color theme="1"/>
      <name val="Arial"/>
      <family val="2"/>
      <scheme val="minor"/>
    </font>
    <font>
      <b/>
      <sz val="9"/>
      <color rgb="FF002060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9"/>
      <color theme="1"/>
      <name val="Arial"/>
      <family val="2"/>
      <scheme val="minor"/>
    </font>
    <font>
      <sz val="9"/>
      <color theme="0"/>
      <name val="Arial"/>
      <family val="2"/>
      <scheme val="minor"/>
    </font>
    <font>
      <b/>
      <sz val="9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2" fillId="2" borderId="0" xfId="0" applyFont="1" applyFill="1"/>
    <xf numFmtId="0" fontId="3" fillId="2" borderId="2" xfId="0" applyFont="1" applyFill="1" applyBorder="1"/>
    <xf numFmtId="0" fontId="2" fillId="3" borderId="0" xfId="0" applyFont="1" applyFill="1" applyAlignment="1">
      <alignment horizontal="left"/>
    </xf>
    <xf numFmtId="0" fontId="1" fillId="2" borderId="0" xfId="0" applyFont="1" applyFill="1" applyBorder="1"/>
    <xf numFmtId="0" fontId="2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3" fillId="3" borderId="2" xfId="0" applyFont="1" applyFill="1" applyBorder="1" applyAlignment="1">
      <alignment horizontal="left"/>
    </xf>
    <xf numFmtId="0" fontId="3" fillId="3" borderId="0" xfId="0" applyFont="1" applyFill="1"/>
    <xf numFmtId="0" fontId="5" fillId="3" borderId="0" xfId="0" applyFont="1" applyFill="1"/>
    <xf numFmtId="0" fontId="5" fillId="3" borderId="0" xfId="0" applyFont="1" applyFill="1" applyAlignment="1">
      <alignment horizontal="left"/>
    </xf>
    <xf numFmtId="0" fontId="3" fillId="2" borderId="9" xfId="0" applyFont="1" applyFill="1" applyBorder="1"/>
    <xf numFmtId="0" fontId="2" fillId="2" borderId="0" xfId="0" applyFont="1" applyFill="1" applyBorder="1"/>
    <xf numFmtId="0" fontId="2" fillId="2" borderId="10" xfId="0" applyFont="1" applyFill="1" applyBorder="1"/>
    <xf numFmtId="0" fontId="3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4" fillId="4" borderId="0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unix\Desktop\excel\advanced%20index%20mat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OOSE"/>
      <sheetName val="VlookUp Choose"/>
    </sheetNames>
    <sheetDataSet>
      <sheetData sheetId="0">
        <row r="2">
          <cell r="B2" t="str">
            <v>Year</v>
          </cell>
          <cell r="C2" t="str">
            <v>Country</v>
          </cell>
          <cell r="D2" t="str">
            <v>Winner</v>
          </cell>
          <cell r="E2" t="str">
            <v>Runners-Up</v>
          </cell>
          <cell r="F2" t="str">
            <v>Third</v>
          </cell>
          <cell r="G2" t="str">
            <v>Fourth</v>
          </cell>
          <cell r="H2" t="str">
            <v>GoalsScored</v>
          </cell>
          <cell r="I2" t="str">
            <v>QualifiedTeams</v>
          </cell>
          <cell r="J2" t="str">
            <v>MatchesPlayed</v>
          </cell>
          <cell r="K2" t="str">
            <v>Attendance</v>
          </cell>
        </row>
        <row r="3">
          <cell r="B3">
            <v>1930</v>
          </cell>
          <cell r="C3" t="str">
            <v>Uruguay</v>
          </cell>
          <cell r="D3" t="str">
            <v>Uruguay</v>
          </cell>
          <cell r="E3" t="str">
            <v>Argentina</v>
          </cell>
          <cell r="F3" t="str">
            <v>USA</v>
          </cell>
          <cell r="G3" t="str">
            <v>Yugoslavia</v>
          </cell>
          <cell r="H3">
            <v>70</v>
          </cell>
          <cell r="I3">
            <v>13</v>
          </cell>
          <cell r="J3">
            <v>18</v>
          </cell>
          <cell r="K3">
            <v>590.54899999999998</v>
          </cell>
        </row>
        <row r="4">
          <cell r="B4">
            <v>1934</v>
          </cell>
          <cell r="C4" t="str">
            <v>Italy</v>
          </cell>
          <cell r="D4" t="str">
            <v>Italy</v>
          </cell>
          <cell r="E4" t="str">
            <v>Czechoslovakia</v>
          </cell>
          <cell r="F4" t="str">
            <v>Germany</v>
          </cell>
          <cell r="G4" t="str">
            <v>Austria</v>
          </cell>
          <cell r="H4">
            <v>70</v>
          </cell>
          <cell r="I4">
            <v>16</v>
          </cell>
          <cell r="J4">
            <v>17</v>
          </cell>
          <cell r="K4">
            <v>363</v>
          </cell>
        </row>
        <row r="5">
          <cell r="B5">
            <v>1938</v>
          </cell>
          <cell r="C5" t="str">
            <v>France</v>
          </cell>
          <cell r="D5" t="str">
            <v>Italy</v>
          </cell>
          <cell r="E5" t="str">
            <v>Hungary</v>
          </cell>
          <cell r="F5" t="str">
            <v>Brazil</v>
          </cell>
          <cell r="G5" t="str">
            <v>Sweden</v>
          </cell>
          <cell r="H5">
            <v>84</v>
          </cell>
          <cell r="I5">
            <v>15</v>
          </cell>
          <cell r="J5">
            <v>18</v>
          </cell>
          <cell r="K5">
            <v>375.7</v>
          </cell>
        </row>
        <row r="6">
          <cell r="B6">
            <v>1950</v>
          </cell>
          <cell r="C6" t="str">
            <v>Brazil</v>
          </cell>
          <cell r="D6" t="str">
            <v>Uruguay</v>
          </cell>
          <cell r="E6" t="str">
            <v>Brazil</v>
          </cell>
          <cell r="F6" t="str">
            <v>Sweden</v>
          </cell>
          <cell r="G6" t="str">
            <v>Spain</v>
          </cell>
          <cell r="H6">
            <v>88</v>
          </cell>
          <cell r="I6">
            <v>13</v>
          </cell>
          <cell r="J6">
            <v>22</v>
          </cell>
          <cell r="K6" t="str">
            <v>1.045.246</v>
          </cell>
        </row>
        <row r="7">
          <cell r="B7">
            <v>1954</v>
          </cell>
          <cell r="C7" t="str">
            <v>Switzerland</v>
          </cell>
          <cell r="D7" t="str">
            <v>Germany FR</v>
          </cell>
          <cell r="E7" t="str">
            <v>Hungary</v>
          </cell>
          <cell r="F7" t="str">
            <v>Austria</v>
          </cell>
          <cell r="G7" t="str">
            <v>Uruguay</v>
          </cell>
          <cell r="H7">
            <v>140</v>
          </cell>
          <cell r="I7">
            <v>16</v>
          </cell>
          <cell r="J7">
            <v>26</v>
          </cell>
          <cell r="K7">
            <v>768.60699999999997</v>
          </cell>
        </row>
        <row r="8">
          <cell r="B8">
            <v>1958</v>
          </cell>
          <cell r="C8" t="str">
            <v>Sweden</v>
          </cell>
          <cell r="D8" t="str">
            <v>Brazil</v>
          </cell>
          <cell r="E8" t="str">
            <v>Sweden</v>
          </cell>
          <cell r="F8" t="str">
            <v>France</v>
          </cell>
          <cell r="G8" t="str">
            <v>Germany FR</v>
          </cell>
          <cell r="H8">
            <v>126</v>
          </cell>
          <cell r="I8">
            <v>16</v>
          </cell>
          <cell r="J8">
            <v>35</v>
          </cell>
          <cell r="K8">
            <v>819.81</v>
          </cell>
        </row>
        <row r="9">
          <cell r="B9">
            <v>1962</v>
          </cell>
          <cell r="C9" t="str">
            <v>Chile</v>
          </cell>
          <cell r="D9" t="str">
            <v>Brazil</v>
          </cell>
          <cell r="E9" t="str">
            <v>Czechoslovakia</v>
          </cell>
          <cell r="F9" t="str">
            <v>Chile</v>
          </cell>
          <cell r="G9" t="str">
            <v>Yugoslavia</v>
          </cell>
          <cell r="H9">
            <v>89</v>
          </cell>
          <cell r="I9">
            <v>16</v>
          </cell>
          <cell r="J9">
            <v>32</v>
          </cell>
          <cell r="K9">
            <v>893.17200000000003</v>
          </cell>
        </row>
        <row r="10">
          <cell r="B10">
            <v>1966</v>
          </cell>
          <cell r="C10" t="str">
            <v>England</v>
          </cell>
          <cell r="D10" t="str">
            <v>England</v>
          </cell>
          <cell r="E10" t="str">
            <v>Germany FR</v>
          </cell>
          <cell r="F10" t="str">
            <v>Portugal</v>
          </cell>
          <cell r="G10" t="str">
            <v>Soviet Union</v>
          </cell>
          <cell r="H10">
            <v>89</v>
          </cell>
          <cell r="I10">
            <v>16</v>
          </cell>
          <cell r="J10">
            <v>32</v>
          </cell>
          <cell r="K10" t="str">
            <v>1.563.135</v>
          </cell>
        </row>
        <row r="11">
          <cell r="B11">
            <v>1970</v>
          </cell>
          <cell r="C11" t="str">
            <v>Mexico</v>
          </cell>
          <cell r="D11" t="str">
            <v>Brazil</v>
          </cell>
          <cell r="E11" t="str">
            <v>Italy</v>
          </cell>
          <cell r="F11" t="str">
            <v>Germany FR</v>
          </cell>
          <cell r="G11" t="str">
            <v>Uruguay</v>
          </cell>
          <cell r="H11">
            <v>95</v>
          </cell>
          <cell r="I11">
            <v>16</v>
          </cell>
          <cell r="J11">
            <v>32</v>
          </cell>
          <cell r="K11" t="str">
            <v>1.603.975</v>
          </cell>
        </row>
        <row r="12">
          <cell r="B12">
            <v>1974</v>
          </cell>
          <cell r="C12" t="str">
            <v>Germany</v>
          </cell>
          <cell r="D12" t="str">
            <v>Germany FR</v>
          </cell>
          <cell r="E12" t="str">
            <v>Netherlands</v>
          </cell>
          <cell r="F12" t="str">
            <v>Poland</v>
          </cell>
          <cell r="G12" t="str">
            <v>Brazil</v>
          </cell>
          <cell r="H12">
            <v>97</v>
          </cell>
          <cell r="I12">
            <v>16</v>
          </cell>
          <cell r="J12">
            <v>38</v>
          </cell>
          <cell r="K12" t="str">
            <v>1.865.753</v>
          </cell>
        </row>
        <row r="13">
          <cell r="B13">
            <v>1978</v>
          </cell>
          <cell r="C13" t="str">
            <v>Argentina</v>
          </cell>
          <cell r="D13" t="str">
            <v>Argentina</v>
          </cell>
          <cell r="E13" t="str">
            <v>Netherlands</v>
          </cell>
          <cell r="F13" t="str">
            <v>Brazil</v>
          </cell>
          <cell r="G13" t="str">
            <v>Italy</v>
          </cell>
          <cell r="H13">
            <v>102</v>
          </cell>
          <cell r="I13">
            <v>16</v>
          </cell>
          <cell r="J13">
            <v>38</v>
          </cell>
          <cell r="K13" t="str">
            <v>1.545.791</v>
          </cell>
        </row>
        <row r="14">
          <cell r="B14">
            <v>1982</v>
          </cell>
          <cell r="C14" t="str">
            <v>Spain</v>
          </cell>
          <cell r="D14" t="str">
            <v>Italy</v>
          </cell>
          <cell r="E14" t="str">
            <v>Germany FR</v>
          </cell>
          <cell r="F14" t="str">
            <v>Poland</v>
          </cell>
          <cell r="G14" t="str">
            <v>France</v>
          </cell>
          <cell r="H14">
            <v>146</v>
          </cell>
          <cell r="I14">
            <v>24</v>
          </cell>
          <cell r="J14">
            <v>52</v>
          </cell>
          <cell r="K14" t="str">
            <v>2.109.723</v>
          </cell>
        </row>
        <row r="15">
          <cell r="B15">
            <v>1986</v>
          </cell>
          <cell r="C15" t="str">
            <v>Mexico</v>
          </cell>
          <cell r="D15" t="str">
            <v>Argentina</v>
          </cell>
          <cell r="E15" t="str">
            <v>Germany FR</v>
          </cell>
          <cell r="F15" t="str">
            <v>France</v>
          </cell>
          <cell r="G15" t="str">
            <v>Belgium</v>
          </cell>
          <cell r="H15">
            <v>132</v>
          </cell>
          <cell r="I15">
            <v>24</v>
          </cell>
          <cell r="J15">
            <v>52</v>
          </cell>
          <cell r="K15" t="str">
            <v>2.394.031</v>
          </cell>
        </row>
        <row r="16">
          <cell r="B16">
            <v>1990</v>
          </cell>
          <cell r="C16" t="str">
            <v>Italy</v>
          </cell>
          <cell r="D16" t="str">
            <v>Germany FR</v>
          </cell>
          <cell r="E16" t="str">
            <v>Argentina</v>
          </cell>
          <cell r="F16" t="str">
            <v>Italy</v>
          </cell>
          <cell r="G16" t="str">
            <v>England</v>
          </cell>
          <cell r="H16">
            <v>115</v>
          </cell>
          <cell r="I16">
            <v>24</v>
          </cell>
          <cell r="J16">
            <v>52</v>
          </cell>
          <cell r="K16" t="str">
            <v>2.516.215</v>
          </cell>
        </row>
        <row r="17">
          <cell r="B17">
            <v>1994</v>
          </cell>
          <cell r="C17" t="str">
            <v>USA</v>
          </cell>
          <cell r="D17" t="str">
            <v>Brazil</v>
          </cell>
          <cell r="E17" t="str">
            <v>Italy</v>
          </cell>
          <cell r="F17" t="str">
            <v>Sweden</v>
          </cell>
          <cell r="G17" t="str">
            <v>Bulgaria</v>
          </cell>
          <cell r="H17">
            <v>141</v>
          </cell>
          <cell r="I17">
            <v>24</v>
          </cell>
          <cell r="J17">
            <v>52</v>
          </cell>
          <cell r="K17" t="str">
            <v>3.587.538</v>
          </cell>
        </row>
        <row r="18">
          <cell r="B18">
            <v>1998</v>
          </cell>
          <cell r="C18" t="str">
            <v>France</v>
          </cell>
          <cell r="D18" t="str">
            <v>France</v>
          </cell>
          <cell r="E18" t="str">
            <v>Brazil</v>
          </cell>
          <cell r="F18" t="str">
            <v>Croatia</v>
          </cell>
          <cell r="G18" t="str">
            <v>Netherlands</v>
          </cell>
          <cell r="H18">
            <v>171</v>
          </cell>
          <cell r="I18">
            <v>32</v>
          </cell>
          <cell r="J18">
            <v>64</v>
          </cell>
          <cell r="K18" t="str">
            <v>2.785.100</v>
          </cell>
        </row>
        <row r="19">
          <cell r="B19">
            <v>2002</v>
          </cell>
          <cell r="C19" t="str">
            <v>Korea/Japan</v>
          </cell>
          <cell r="D19" t="str">
            <v>Brazil</v>
          </cell>
          <cell r="E19" t="str">
            <v>Germany</v>
          </cell>
          <cell r="F19" t="str">
            <v>Turkey</v>
          </cell>
          <cell r="G19" t="str">
            <v>Korea Republic</v>
          </cell>
          <cell r="H19">
            <v>161</v>
          </cell>
          <cell r="I19">
            <v>32</v>
          </cell>
          <cell r="J19">
            <v>64</v>
          </cell>
          <cell r="K19" t="str">
            <v>2.705.197</v>
          </cell>
        </row>
        <row r="20">
          <cell r="B20">
            <v>2006</v>
          </cell>
          <cell r="C20" t="str">
            <v>Germany</v>
          </cell>
          <cell r="D20" t="str">
            <v>Italy</v>
          </cell>
          <cell r="E20" t="str">
            <v>France</v>
          </cell>
          <cell r="F20" t="str">
            <v>Germany</v>
          </cell>
          <cell r="G20" t="str">
            <v>Portugal</v>
          </cell>
          <cell r="H20">
            <v>147</v>
          </cell>
          <cell r="I20">
            <v>32</v>
          </cell>
          <cell r="J20">
            <v>64</v>
          </cell>
          <cell r="K20" t="str">
            <v>3.359.439</v>
          </cell>
        </row>
        <row r="21">
          <cell r="B21">
            <v>2010</v>
          </cell>
          <cell r="C21" t="str">
            <v>South Africa</v>
          </cell>
          <cell r="D21" t="str">
            <v>Spain</v>
          </cell>
          <cell r="E21" t="str">
            <v>Netherlands</v>
          </cell>
          <cell r="F21" t="str">
            <v>Germany</v>
          </cell>
          <cell r="G21" t="str">
            <v>Uruguay</v>
          </cell>
          <cell r="H21">
            <v>145</v>
          </cell>
          <cell r="I21">
            <v>32</v>
          </cell>
          <cell r="J21">
            <v>64</v>
          </cell>
          <cell r="K21" t="str">
            <v>3.178.856</v>
          </cell>
        </row>
        <row r="22">
          <cell r="B22">
            <v>2014</v>
          </cell>
          <cell r="C22" t="str">
            <v>Brazil</v>
          </cell>
          <cell r="D22" t="str">
            <v>Germany</v>
          </cell>
          <cell r="E22" t="str">
            <v>Argentina</v>
          </cell>
          <cell r="F22" t="str">
            <v>Netherlands</v>
          </cell>
          <cell r="G22" t="str">
            <v>Brazil</v>
          </cell>
          <cell r="H22">
            <v>171</v>
          </cell>
          <cell r="I22">
            <v>32</v>
          </cell>
          <cell r="J22">
            <v>64</v>
          </cell>
          <cell r="K22" t="str">
            <v>3.386.810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workbookViewId="0">
      <selection activeCell="H29" sqref="H29"/>
    </sheetView>
  </sheetViews>
  <sheetFormatPr defaultRowHeight="11.4" x14ac:dyDescent="0.2"/>
  <cols>
    <col min="1" max="1" width="2" style="2" customWidth="1"/>
    <col min="2" max="16384" width="8.796875" style="2"/>
  </cols>
  <sheetData>
    <row r="1" spans="2:11" ht="14.4" thickBot="1" x14ac:dyDescent="0.3">
      <c r="B1" s="1" t="s">
        <v>0</v>
      </c>
    </row>
    <row r="2" spans="2:11" ht="12" x14ac:dyDescent="0.25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2:11" x14ac:dyDescent="0.2">
      <c r="B3" s="2">
        <v>1930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>
        <v>70</v>
      </c>
      <c r="I3" s="2">
        <v>13</v>
      </c>
      <c r="J3" s="2">
        <v>18</v>
      </c>
      <c r="K3" s="2">
        <v>590.54899999999998</v>
      </c>
    </row>
    <row r="4" spans="2:11" x14ac:dyDescent="0.2">
      <c r="B4" s="2">
        <v>1934</v>
      </c>
      <c r="C4" s="2" t="s">
        <v>15</v>
      </c>
      <c r="D4" s="2" t="s">
        <v>15</v>
      </c>
      <c r="E4" s="2" t="s">
        <v>16</v>
      </c>
      <c r="F4" s="2" t="s">
        <v>17</v>
      </c>
      <c r="G4" s="2" t="s">
        <v>18</v>
      </c>
      <c r="H4" s="2">
        <v>70</v>
      </c>
      <c r="I4" s="2">
        <v>16</v>
      </c>
      <c r="J4" s="2">
        <v>17</v>
      </c>
      <c r="K4" s="2">
        <v>363</v>
      </c>
    </row>
    <row r="5" spans="2:11" x14ac:dyDescent="0.2">
      <c r="B5" s="2">
        <v>1938</v>
      </c>
      <c r="C5" s="2" t="s">
        <v>19</v>
      </c>
      <c r="D5" s="2" t="s">
        <v>15</v>
      </c>
      <c r="E5" s="2" t="s">
        <v>20</v>
      </c>
      <c r="F5" s="2" t="s">
        <v>21</v>
      </c>
      <c r="G5" s="2" t="s">
        <v>22</v>
      </c>
      <c r="H5" s="2">
        <v>84</v>
      </c>
      <c r="I5" s="2">
        <v>15</v>
      </c>
      <c r="J5" s="2">
        <v>18</v>
      </c>
      <c r="K5" s="2">
        <v>375.7</v>
      </c>
    </row>
    <row r="6" spans="2:11" x14ac:dyDescent="0.2">
      <c r="B6" s="2">
        <v>1950</v>
      </c>
      <c r="C6" s="2" t="s">
        <v>21</v>
      </c>
      <c r="D6" s="2" t="s">
        <v>11</v>
      </c>
      <c r="E6" s="2" t="s">
        <v>21</v>
      </c>
      <c r="F6" s="2" t="s">
        <v>22</v>
      </c>
      <c r="G6" s="2" t="s">
        <v>23</v>
      </c>
      <c r="H6" s="2">
        <v>88</v>
      </c>
      <c r="I6" s="2">
        <v>13</v>
      </c>
      <c r="J6" s="2">
        <v>22</v>
      </c>
      <c r="K6" s="2" t="s">
        <v>24</v>
      </c>
    </row>
    <row r="7" spans="2:11" x14ac:dyDescent="0.2">
      <c r="B7" s="2">
        <v>1954</v>
      </c>
      <c r="C7" s="2" t="s">
        <v>25</v>
      </c>
      <c r="D7" s="2" t="s">
        <v>26</v>
      </c>
      <c r="E7" s="2" t="s">
        <v>20</v>
      </c>
      <c r="F7" s="2" t="s">
        <v>18</v>
      </c>
      <c r="G7" s="2" t="s">
        <v>11</v>
      </c>
      <c r="H7" s="2">
        <v>140</v>
      </c>
      <c r="I7" s="2">
        <v>16</v>
      </c>
      <c r="J7" s="2">
        <v>26</v>
      </c>
      <c r="K7" s="2">
        <v>768.60699999999997</v>
      </c>
    </row>
    <row r="8" spans="2:11" x14ac:dyDescent="0.2">
      <c r="B8" s="2">
        <v>1958</v>
      </c>
      <c r="C8" s="2" t="s">
        <v>22</v>
      </c>
      <c r="D8" s="2" t="s">
        <v>21</v>
      </c>
      <c r="E8" s="2" t="s">
        <v>22</v>
      </c>
      <c r="F8" s="2" t="s">
        <v>19</v>
      </c>
      <c r="G8" s="2" t="s">
        <v>26</v>
      </c>
      <c r="H8" s="2">
        <v>126</v>
      </c>
      <c r="I8" s="2">
        <v>16</v>
      </c>
      <c r="J8" s="2">
        <v>35</v>
      </c>
      <c r="K8" s="2">
        <v>819.81</v>
      </c>
    </row>
    <row r="9" spans="2:11" x14ac:dyDescent="0.2">
      <c r="B9" s="2">
        <v>1962</v>
      </c>
      <c r="C9" s="2" t="s">
        <v>27</v>
      </c>
      <c r="D9" s="2" t="s">
        <v>21</v>
      </c>
      <c r="E9" s="2" t="s">
        <v>16</v>
      </c>
      <c r="F9" s="2" t="s">
        <v>27</v>
      </c>
      <c r="G9" s="2" t="s">
        <v>14</v>
      </c>
      <c r="H9" s="2">
        <v>89</v>
      </c>
      <c r="I9" s="2">
        <v>16</v>
      </c>
      <c r="J9" s="2">
        <v>32</v>
      </c>
      <c r="K9" s="2">
        <v>893.17200000000003</v>
      </c>
    </row>
    <row r="10" spans="2:11" x14ac:dyDescent="0.2">
      <c r="B10" s="2">
        <v>1966</v>
      </c>
      <c r="C10" s="2" t="s">
        <v>28</v>
      </c>
      <c r="D10" s="2" t="s">
        <v>28</v>
      </c>
      <c r="E10" s="2" t="s">
        <v>26</v>
      </c>
      <c r="F10" s="2" t="s">
        <v>29</v>
      </c>
      <c r="G10" s="2" t="s">
        <v>30</v>
      </c>
      <c r="H10" s="2">
        <v>89</v>
      </c>
      <c r="I10" s="2">
        <v>16</v>
      </c>
      <c r="J10" s="2">
        <v>32</v>
      </c>
      <c r="K10" s="2" t="s">
        <v>31</v>
      </c>
    </row>
    <row r="11" spans="2:11" x14ac:dyDescent="0.2">
      <c r="B11" s="2">
        <v>1970</v>
      </c>
      <c r="C11" s="2" t="s">
        <v>32</v>
      </c>
      <c r="D11" s="2" t="s">
        <v>21</v>
      </c>
      <c r="E11" s="2" t="s">
        <v>15</v>
      </c>
      <c r="F11" s="2" t="s">
        <v>26</v>
      </c>
      <c r="G11" s="2" t="s">
        <v>11</v>
      </c>
      <c r="H11" s="2">
        <v>95</v>
      </c>
      <c r="I11" s="2">
        <v>16</v>
      </c>
      <c r="J11" s="2">
        <v>32</v>
      </c>
      <c r="K11" s="2" t="s">
        <v>33</v>
      </c>
    </row>
    <row r="12" spans="2:11" x14ac:dyDescent="0.2">
      <c r="B12" s="2">
        <v>1974</v>
      </c>
      <c r="C12" s="2" t="s">
        <v>17</v>
      </c>
      <c r="D12" s="2" t="s">
        <v>26</v>
      </c>
      <c r="E12" s="2" t="s">
        <v>34</v>
      </c>
      <c r="F12" s="2" t="s">
        <v>35</v>
      </c>
      <c r="G12" s="2" t="s">
        <v>21</v>
      </c>
      <c r="H12" s="2">
        <v>97</v>
      </c>
      <c r="I12" s="2">
        <v>16</v>
      </c>
      <c r="J12" s="2">
        <v>38</v>
      </c>
      <c r="K12" s="2" t="s">
        <v>36</v>
      </c>
    </row>
    <row r="13" spans="2:11" x14ac:dyDescent="0.2">
      <c r="B13" s="2">
        <v>1978</v>
      </c>
      <c r="C13" s="2" t="s">
        <v>12</v>
      </c>
      <c r="D13" s="2" t="s">
        <v>12</v>
      </c>
      <c r="E13" s="2" t="s">
        <v>34</v>
      </c>
      <c r="F13" s="2" t="s">
        <v>21</v>
      </c>
      <c r="G13" s="2" t="s">
        <v>15</v>
      </c>
      <c r="H13" s="2">
        <v>102</v>
      </c>
      <c r="I13" s="2">
        <v>16</v>
      </c>
      <c r="J13" s="2">
        <v>38</v>
      </c>
      <c r="K13" s="2" t="s">
        <v>37</v>
      </c>
    </row>
    <row r="14" spans="2:11" x14ac:dyDescent="0.2">
      <c r="B14" s="2">
        <v>1982</v>
      </c>
      <c r="C14" s="2" t="s">
        <v>23</v>
      </c>
      <c r="D14" s="2" t="s">
        <v>15</v>
      </c>
      <c r="E14" s="2" t="s">
        <v>26</v>
      </c>
      <c r="F14" s="2" t="s">
        <v>35</v>
      </c>
      <c r="G14" s="2" t="s">
        <v>19</v>
      </c>
      <c r="H14" s="2">
        <v>146</v>
      </c>
      <c r="I14" s="2">
        <v>24</v>
      </c>
      <c r="J14" s="2">
        <v>52</v>
      </c>
      <c r="K14" s="2" t="s">
        <v>38</v>
      </c>
    </row>
    <row r="15" spans="2:11" x14ac:dyDescent="0.2">
      <c r="B15" s="2">
        <v>1986</v>
      </c>
      <c r="C15" s="2" t="s">
        <v>32</v>
      </c>
      <c r="D15" s="2" t="s">
        <v>12</v>
      </c>
      <c r="E15" s="2" t="s">
        <v>26</v>
      </c>
      <c r="F15" s="2" t="s">
        <v>19</v>
      </c>
      <c r="G15" s="2" t="s">
        <v>39</v>
      </c>
      <c r="H15" s="2">
        <v>132</v>
      </c>
      <c r="I15" s="2">
        <v>24</v>
      </c>
      <c r="J15" s="2">
        <v>52</v>
      </c>
      <c r="K15" s="2" t="s">
        <v>40</v>
      </c>
    </row>
    <row r="16" spans="2:11" x14ac:dyDescent="0.2">
      <c r="B16" s="2">
        <v>1990</v>
      </c>
      <c r="C16" s="2" t="s">
        <v>15</v>
      </c>
      <c r="D16" s="2" t="s">
        <v>26</v>
      </c>
      <c r="E16" s="2" t="s">
        <v>12</v>
      </c>
      <c r="F16" s="2" t="s">
        <v>15</v>
      </c>
      <c r="G16" s="2" t="s">
        <v>28</v>
      </c>
      <c r="H16" s="2">
        <v>115</v>
      </c>
      <c r="I16" s="2">
        <v>24</v>
      </c>
      <c r="J16" s="2">
        <v>52</v>
      </c>
      <c r="K16" s="2" t="s">
        <v>41</v>
      </c>
    </row>
    <row r="17" spans="2:11" x14ac:dyDescent="0.2">
      <c r="B17" s="2">
        <v>1994</v>
      </c>
      <c r="C17" s="2" t="s">
        <v>13</v>
      </c>
      <c r="D17" s="2" t="s">
        <v>21</v>
      </c>
      <c r="E17" s="2" t="s">
        <v>15</v>
      </c>
      <c r="F17" s="2" t="s">
        <v>22</v>
      </c>
      <c r="G17" s="2" t="s">
        <v>42</v>
      </c>
      <c r="H17" s="2">
        <v>141</v>
      </c>
      <c r="I17" s="2">
        <v>24</v>
      </c>
      <c r="J17" s="2">
        <v>52</v>
      </c>
      <c r="K17" s="2" t="s">
        <v>43</v>
      </c>
    </row>
    <row r="18" spans="2:11" x14ac:dyDescent="0.2">
      <c r="B18" s="2">
        <v>1998</v>
      </c>
      <c r="C18" s="2" t="s">
        <v>19</v>
      </c>
      <c r="D18" s="2" t="s">
        <v>19</v>
      </c>
      <c r="E18" s="2" t="s">
        <v>21</v>
      </c>
      <c r="F18" s="2" t="s">
        <v>44</v>
      </c>
      <c r="G18" s="2" t="s">
        <v>34</v>
      </c>
      <c r="H18" s="2">
        <v>171</v>
      </c>
      <c r="I18" s="2">
        <v>32</v>
      </c>
      <c r="J18" s="2">
        <v>64</v>
      </c>
      <c r="K18" s="2" t="s">
        <v>45</v>
      </c>
    </row>
    <row r="19" spans="2:11" x14ac:dyDescent="0.2">
      <c r="B19" s="2">
        <v>2002</v>
      </c>
      <c r="C19" s="2" t="s">
        <v>46</v>
      </c>
      <c r="D19" s="2" t="s">
        <v>21</v>
      </c>
      <c r="E19" s="2" t="s">
        <v>17</v>
      </c>
      <c r="F19" s="2" t="s">
        <v>47</v>
      </c>
      <c r="G19" s="2" t="s">
        <v>48</v>
      </c>
      <c r="H19" s="2">
        <v>161</v>
      </c>
      <c r="I19" s="2">
        <v>32</v>
      </c>
      <c r="J19" s="2">
        <v>64</v>
      </c>
      <c r="K19" s="2" t="s">
        <v>49</v>
      </c>
    </row>
    <row r="20" spans="2:11" x14ac:dyDescent="0.2">
      <c r="B20" s="2">
        <v>2006</v>
      </c>
      <c r="C20" s="2" t="s">
        <v>17</v>
      </c>
      <c r="D20" s="2" t="s">
        <v>15</v>
      </c>
      <c r="E20" s="2" t="s">
        <v>19</v>
      </c>
      <c r="F20" s="2" t="s">
        <v>17</v>
      </c>
      <c r="G20" s="2" t="s">
        <v>29</v>
      </c>
      <c r="H20" s="2">
        <v>147</v>
      </c>
      <c r="I20" s="2">
        <v>32</v>
      </c>
      <c r="J20" s="2">
        <v>64</v>
      </c>
      <c r="K20" s="2" t="s">
        <v>50</v>
      </c>
    </row>
    <row r="21" spans="2:11" x14ac:dyDescent="0.2">
      <c r="B21" s="2">
        <v>2010</v>
      </c>
      <c r="C21" s="2" t="s">
        <v>51</v>
      </c>
      <c r="D21" s="2" t="s">
        <v>23</v>
      </c>
      <c r="E21" s="2" t="s">
        <v>34</v>
      </c>
      <c r="F21" s="2" t="s">
        <v>17</v>
      </c>
      <c r="G21" s="2" t="s">
        <v>11</v>
      </c>
      <c r="H21" s="2">
        <v>145</v>
      </c>
      <c r="I21" s="2">
        <v>32</v>
      </c>
      <c r="J21" s="2">
        <v>64</v>
      </c>
      <c r="K21" s="2" t="s">
        <v>52</v>
      </c>
    </row>
    <row r="22" spans="2:11" x14ac:dyDescent="0.2">
      <c r="B22" s="2">
        <v>2014</v>
      </c>
      <c r="C22" s="2" t="s">
        <v>21</v>
      </c>
      <c r="D22" s="2" t="s">
        <v>17</v>
      </c>
      <c r="E22" s="2" t="s">
        <v>12</v>
      </c>
      <c r="F22" s="2" t="s">
        <v>34</v>
      </c>
      <c r="G22" s="2" t="s">
        <v>21</v>
      </c>
      <c r="H22" s="2">
        <v>171</v>
      </c>
      <c r="I22" s="2">
        <v>32</v>
      </c>
      <c r="J22" s="2">
        <v>64</v>
      </c>
      <c r="K22" s="2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abSelected="1" workbookViewId="0">
      <selection activeCell="E26" sqref="E26"/>
    </sheetView>
  </sheetViews>
  <sheetFormatPr defaultRowHeight="11.4" x14ac:dyDescent="0.2"/>
  <cols>
    <col min="1" max="1" width="2" style="2" customWidth="1"/>
    <col min="2" max="16384" width="8.796875" style="2"/>
  </cols>
  <sheetData>
    <row r="1" spans="2:11" ht="14.4" thickBot="1" x14ac:dyDescent="0.3">
      <c r="B1" s="1" t="s">
        <v>54</v>
      </c>
    </row>
    <row r="2" spans="2:11" ht="12" x14ac:dyDescent="0.25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2:11" x14ac:dyDescent="0.2">
      <c r="B3" s="2">
        <v>1930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>
        <v>70</v>
      </c>
      <c r="I3" s="2">
        <v>13</v>
      </c>
      <c r="J3" s="2">
        <v>18</v>
      </c>
      <c r="K3" s="2">
        <v>590.54899999999998</v>
      </c>
    </row>
    <row r="4" spans="2:11" x14ac:dyDescent="0.2">
      <c r="B4" s="2">
        <v>1934</v>
      </c>
      <c r="C4" s="2" t="s">
        <v>15</v>
      </c>
      <c r="D4" s="2" t="s">
        <v>15</v>
      </c>
      <c r="E4" s="2" t="s">
        <v>16</v>
      </c>
      <c r="F4" s="2" t="s">
        <v>17</v>
      </c>
      <c r="G4" s="2" t="s">
        <v>18</v>
      </c>
      <c r="H4" s="2">
        <v>70</v>
      </c>
      <c r="I4" s="2">
        <v>16</v>
      </c>
      <c r="J4" s="2">
        <v>17</v>
      </c>
      <c r="K4" s="2">
        <v>363</v>
      </c>
    </row>
    <row r="5" spans="2:11" x14ac:dyDescent="0.2">
      <c r="B5" s="2">
        <v>1938</v>
      </c>
      <c r="C5" s="2" t="s">
        <v>19</v>
      </c>
      <c r="D5" s="2" t="s">
        <v>15</v>
      </c>
      <c r="E5" s="2" t="s">
        <v>20</v>
      </c>
      <c r="F5" s="2" t="s">
        <v>21</v>
      </c>
      <c r="G5" s="2" t="s">
        <v>22</v>
      </c>
      <c r="H5" s="2">
        <v>84</v>
      </c>
      <c r="I5" s="2">
        <v>15</v>
      </c>
      <c r="J5" s="2">
        <v>18</v>
      </c>
      <c r="K5" s="2">
        <v>375.7</v>
      </c>
    </row>
    <row r="6" spans="2:11" x14ac:dyDescent="0.2">
      <c r="B6" s="2">
        <v>1950</v>
      </c>
      <c r="C6" s="2" t="s">
        <v>21</v>
      </c>
      <c r="D6" s="2" t="s">
        <v>11</v>
      </c>
      <c r="E6" s="2" t="s">
        <v>21</v>
      </c>
      <c r="F6" s="2" t="s">
        <v>22</v>
      </c>
      <c r="G6" s="2" t="s">
        <v>23</v>
      </c>
      <c r="H6" s="2">
        <v>88</v>
      </c>
      <c r="I6" s="2">
        <v>13</v>
      </c>
      <c r="J6" s="2">
        <v>22</v>
      </c>
      <c r="K6" s="2" t="s">
        <v>24</v>
      </c>
    </row>
    <row r="7" spans="2:11" x14ac:dyDescent="0.2">
      <c r="B7" s="2">
        <v>1954</v>
      </c>
      <c r="C7" s="2" t="s">
        <v>25</v>
      </c>
      <c r="D7" s="2" t="s">
        <v>26</v>
      </c>
      <c r="E7" s="2" t="s">
        <v>20</v>
      </c>
      <c r="F7" s="2" t="s">
        <v>18</v>
      </c>
      <c r="G7" s="2" t="s">
        <v>11</v>
      </c>
      <c r="H7" s="2">
        <v>140</v>
      </c>
      <c r="I7" s="2">
        <v>16</v>
      </c>
      <c r="J7" s="2">
        <v>26</v>
      </c>
      <c r="K7" s="2">
        <v>768.60699999999997</v>
      </c>
    </row>
    <row r="8" spans="2:11" x14ac:dyDescent="0.2">
      <c r="B8" s="2">
        <v>1958</v>
      </c>
      <c r="C8" s="2" t="s">
        <v>22</v>
      </c>
      <c r="D8" s="2" t="s">
        <v>21</v>
      </c>
      <c r="E8" s="2" t="s">
        <v>22</v>
      </c>
      <c r="F8" s="2" t="s">
        <v>19</v>
      </c>
      <c r="G8" s="2" t="s">
        <v>26</v>
      </c>
      <c r="H8" s="2">
        <v>126</v>
      </c>
      <c r="I8" s="2">
        <v>16</v>
      </c>
      <c r="J8" s="2">
        <v>35</v>
      </c>
      <c r="K8" s="2">
        <v>819.81</v>
      </c>
    </row>
    <row r="9" spans="2:11" x14ac:dyDescent="0.2">
      <c r="B9" s="2">
        <v>1962</v>
      </c>
      <c r="C9" s="2" t="s">
        <v>27</v>
      </c>
      <c r="D9" s="2" t="s">
        <v>21</v>
      </c>
      <c r="E9" s="2" t="s">
        <v>16</v>
      </c>
      <c r="F9" s="2" t="s">
        <v>27</v>
      </c>
      <c r="G9" s="2" t="s">
        <v>14</v>
      </c>
      <c r="H9" s="2">
        <v>89</v>
      </c>
      <c r="I9" s="2">
        <v>16</v>
      </c>
      <c r="J9" s="2">
        <v>32</v>
      </c>
      <c r="K9" s="2">
        <v>893.17200000000003</v>
      </c>
    </row>
    <row r="10" spans="2:11" x14ac:dyDescent="0.2">
      <c r="B10" s="2">
        <v>1966</v>
      </c>
      <c r="C10" s="2" t="s">
        <v>28</v>
      </c>
      <c r="D10" s="2" t="s">
        <v>28</v>
      </c>
      <c r="E10" s="2" t="s">
        <v>26</v>
      </c>
      <c r="F10" s="2" t="s">
        <v>29</v>
      </c>
      <c r="G10" s="2" t="s">
        <v>30</v>
      </c>
      <c r="H10" s="2">
        <v>89</v>
      </c>
      <c r="I10" s="2">
        <v>16</v>
      </c>
      <c r="J10" s="2">
        <v>32</v>
      </c>
      <c r="K10" s="2" t="s">
        <v>31</v>
      </c>
    </row>
    <row r="11" spans="2:11" x14ac:dyDescent="0.2">
      <c r="B11" s="2">
        <v>1970</v>
      </c>
      <c r="C11" s="2" t="s">
        <v>32</v>
      </c>
      <c r="D11" s="2" t="s">
        <v>21</v>
      </c>
      <c r="E11" s="2" t="s">
        <v>15</v>
      </c>
      <c r="F11" s="2" t="s">
        <v>26</v>
      </c>
      <c r="G11" s="2" t="s">
        <v>11</v>
      </c>
      <c r="H11" s="2">
        <v>95</v>
      </c>
      <c r="I11" s="2">
        <v>16</v>
      </c>
      <c r="J11" s="2">
        <v>32</v>
      </c>
      <c r="K11" s="2" t="s">
        <v>33</v>
      </c>
    </row>
    <row r="12" spans="2:11" x14ac:dyDescent="0.2">
      <c r="B12" s="2">
        <v>1974</v>
      </c>
      <c r="C12" s="2" t="s">
        <v>17</v>
      </c>
      <c r="D12" s="2" t="s">
        <v>26</v>
      </c>
      <c r="E12" s="2" t="s">
        <v>34</v>
      </c>
      <c r="F12" s="2" t="s">
        <v>35</v>
      </c>
      <c r="G12" s="2" t="s">
        <v>21</v>
      </c>
      <c r="H12" s="2">
        <v>97</v>
      </c>
      <c r="I12" s="2">
        <v>16</v>
      </c>
      <c r="J12" s="2">
        <v>38</v>
      </c>
      <c r="K12" s="2" t="s">
        <v>36</v>
      </c>
    </row>
    <row r="13" spans="2:11" x14ac:dyDescent="0.2">
      <c r="B13" s="2">
        <v>1978</v>
      </c>
      <c r="C13" s="2" t="s">
        <v>12</v>
      </c>
      <c r="D13" s="2" t="s">
        <v>12</v>
      </c>
      <c r="E13" s="2" t="s">
        <v>34</v>
      </c>
      <c r="F13" s="2" t="s">
        <v>21</v>
      </c>
      <c r="G13" s="2" t="s">
        <v>15</v>
      </c>
      <c r="H13" s="2">
        <v>102</v>
      </c>
      <c r="I13" s="2">
        <v>16</v>
      </c>
      <c r="J13" s="2">
        <v>38</v>
      </c>
      <c r="K13" s="2" t="s">
        <v>37</v>
      </c>
    </row>
    <row r="14" spans="2:11" x14ac:dyDescent="0.2">
      <c r="B14" s="2">
        <v>1982</v>
      </c>
      <c r="C14" s="2" t="s">
        <v>23</v>
      </c>
      <c r="D14" s="2" t="s">
        <v>15</v>
      </c>
      <c r="E14" s="2" t="s">
        <v>26</v>
      </c>
      <c r="F14" s="2" t="s">
        <v>35</v>
      </c>
      <c r="G14" s="2" t="s">
        <v>19</v>
      </c>
      <c r="H14" s="2">
        <v>146</v>
      </c>
      <c r="I14" s="2">
        <v>24</v>
      </c>
      <c r="J14" s="2">
        <v>52</v>
      </c>
      <c r="K14" s="2" t="s">
        <v>38</v>
      </c>
    </row>
    <row r="15" spans="2:11" x14ac:dyDescent="0.2">
      <c r="B15" s="2">
        <v>1986</v>
      </c>
      <c r="C15" s="2" t="s">
        <v>32</v>
      </c>
      <c r="D15" s="2" t="s">
        <v>12</v>
      </c>
      <c r="E15" s="2" t="s">
        <v>26</v>
      </c>
      <c r="F15" s="2" t="s">
        <v>19</v>
      </c>
      <c r="G15" s="2" t="s">
        <v>39</v>
      </c>
      <c r="H15" s="2">
        <v>132</v>
      </c>
      <c r="I15" s="2">
        <v>24</v>
      </c>
      <c r="J15" s="2">
        <v>52</v>
      </c>
      <c r="K15" s="2" t="s">
        <v>40</v>
      </c>
    </row>
    <row r="16" spans="2:11" x14ac:dyDescent="0.2">
      <c r="B16" s="2">
        <v>1990</v>
      </c>
      <c r="C16" s="2" t="s">
        <v>15</v>
      </c>
      <c r="D16" s="2" t="s">
        <v>26</v>
      </c>
      <c r="E16" s="2" t="s">
        <v>12</v>
      </c>
      <c r="F16" s="2" t="s">
        <v>15</v>
      </c>
      <c r="G16" s="2" t="s">
        <v>28</v>
      </c>
      <c r="H16" s="2">
        <v>115</v>
      </c>
      <c r="I16" s="2">
        <v>24</v>
      </c>
      <c r="J16" s="2">
        <v>52</v>
      </c>
      <c r="K16" s="2" t="s">
        <v>41</v>
      </c>
    </row>
    <row r="17" spans="2:11" x14ac:dyDescent="0.2">
      <c r="B17" s="2">
        <v>1994</v>
      </c>
      <c r="C17" s="2" t="s">
        <v>13</v>
      </c>
      <c r="D17" s="2" t="s">
        <v>21</v>
      </c>
      <c r="E17" s="2" t="s">
        <v>15</v>
      </c>
      <c r="F17" s="2" t="s">
        <v>22</v>
      </c>
      <c r="G17" s="2" t="s">
        <v>42</v>
      </c>
      <c r="H17" s="2">
        <v>141</v>
      </c>
      <c r="I17" s="2">
        <v>24</v>
      </c>
      <c r="J17" s="2">
        <v>52</v>
      </c>
      <c r="K17" s="2" t="s">
        <v>43</v>
      </c>
    </row>
    <row r="18" spans="2:11" x14ac:dyDescent="0.2">
      <c r="B18" s="2">
        <v>1998</v>
      </c>
      <c r="C18" s="2" t="s">
        <v>19</v>
      </c>
      <c r="D18" s="2" t="s">
        <v>19</v>
      </c>
      <c r="E18" s="2" t="s">
        <v>21</v>
      </c>
      <c r="F18" s="2" t="s">
        <v>44</v>
      </c>
      <c r="G18" s="2" t="s">
        <v>34</v>
      </c>
      <c r="H18" s="2">
        <v>171</v>
      </c>
      <c r="I18" s="2">
        <v>32</v>
      </c>
      <c r="J18" s="2">
        <v>64</v>
      </c>
      <c r="K18" s="2" t="s">
        <v>45</v>
      </c>
    </row>
    <row r="19" spans="2:11" x14ac:dyDescent="0.2">
      <c r="B19" s="2">
        <v>2002</v>
      </c>
      <c r="C19" s="2" t="s">
        <v>46</v>
      </c>
      <c r="D19" s="2" t="s">
        <v>21</v>
      </c>
      <c r="E19" s="2" t="s">
        <v>17</v>
      </c>
      <c r="F19" s="2" t="s">
        <v>47</v>
      </c>
      <c r="G19" s="2" t="s">
        <v>48</v>
      </c>
      <c r="H19" s="2">
        <v>161</v>
      </c>
      <c r="I19" s="2">
        <v>32</v>
      </c>
      <c r="J19" s="2">
        <v>64</v>
      </c>
      <c r="K19" s="2" t="s">
        <v>49</v>
      </c>
    </row>
    <row r="20" spans="2:11" x14ac:dyDescent="0.2">
      <c r="B20" s="2">
        <v>2006</v>
      </c>
      <c r="C20" s="2" t="s">
        <v>17</v>
      </c>
      <c r="D20" s="2" t="s">
        <v>15</v>
      </c>
      <c r="E20" s="2" t="s">
        <v>19</v>
      </c>
      <c r="F20" s="2" t="s">
        <v>17</v>
      </c>
      <c r="G20" s="2" t="s">
        <v>29</v>
      </c>
      <c r="H20" s="2">
        <v>147</v>
      </c>
      <c r="I20" s="2">
        <v>32</v>
      </c>
      <c r="J20" s="2">
        <v>64</v>
      </c>
      <c r="K20" s="2" t="s">
        <v>50</v>
      </c>
    </row>
    <row r="21" spans="2:11" x14ac:dyDescent="0.2">
      <c r="B21" s="2">
        <v>2010</v>
      </c>
      <c r="C21" s="2" t="s">
        <v>51</v>
      </c>
      <c r="D21" s="2" t="s">
        <v>23</v>
      </c>
      <c r="E21" s="2" t="s">
        <v>34</v>
      </c>
      <c r="F21" s="2" t="s">
        <v>17</v>
      </c>
      <c r="G21" s="2" t="s">
        <v>11</v>
      </c>
      <c r="H21" s="2">
        <v>145</v>
      </c>
      <c r="I21" s="2">
        <v>32</v>
      </c>
      <c r="J21" s="2">
        <v>64</v>
      </c>
      <c r="K21" s="2" t="s">
        <v>52</v>
      </c>
    </row>
    <row r="22" spans="2:11" x14ac:dyDescent="0.2">
      <c r="B22" s="2">
        <v>2014</v>
      </c>
      <c r="C22" s="2" t="s">
        <v>21</v>
      </c>
      <c r="D22" s="2" t="s">
        <v>17</v>
      </c>
      <c r="E22" s="2" t="s">
        <v>12</v>
      </c>
      <c r="F22" s="2" t="s">
        <v>34</v>
      </c>
      <c r="G22" s="2" t="s">
        <v>21</v>
      </c>
      <c r="H22" s="2">
        <v>171</v>
      </c>
      <c r="I22" s="2">
        <v>32</v>
      </c>
      <c r="J22" s="2">
        <v>64</v>
      </c>
      <c r="K22" s="2" t="s">
        <v>53</v>
      </c>
    </row>
    <row r="25" spans="2:11" ht="12" x14ac:dyDescent="0.25">
      <c r="C25" s="3" t="s">
        <v>1</v>
      </c>
      <c r="D25" s="3" t="s">
        <v>2</v>
      </c>
      <c r="E25" s="3" t="s">
        <v>3</v>
      </c>
    </row>
    <row r="26" spans="2:11" x14ac:dyDescent="0.2">
      <c r="C26" s="4">
        <v>1990</v>
      </c>
      <c r="D26" s="4" t="str">
        <f ca="1">INDIRECT("C16")</f>
        <v>Italy</v>
      </c>
      <c r="E26" s="4" t="str">
        <f ca="1">INDIRECT("D"&amp;16)</f>
        <v>Germany FR</v>
      </c>
    </row>
  </sheetData>
  <dataValidations count="1">
    <dataValidation type="list" allowBlank="1" showInputMessage="1" showErrorMessage="1" sqref="C26">
      <formula1>$B$3:$B$22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workbookViewId="0">
      <selection activeCell="M20" sqref="M20"/>
    </sheetView>
  </sheetViews>
  <sheetFormatPr defaultRowHeight="11.4" x14ac:dyDescent="0.2"/>
  <cols>
    <col min="1" max="1" width="2" style="2" customWidth="1"/>
    <col min="2" max="12" width="8.796875" style="2"/>
    <col min="13" max="13" width="11.796875" style="2" bestFit="1" customWidth="1"/>
    <col min="14" max="16384" width="8.796875" style="2"/>
  </cols>
  <sheetData>
    <row r="1" spans="2:15" ht="14.4" thickBot="1" x14ac:dyDescent="0.3">
      <c r="B1" s="1" t="s">
        <v>55</v>
      </c>
    </row>
    <row r="2" spans="2:15" ht="13.8" x14ac:dyDescent="0.25">
      <c r="B2" s="5"/>
    </row>
    <row r="3" spans="2:15" ht="13.8" x14ac:dyDescent="0.25">
      <c r="B3" s="22" t="s">
        <v>56</v>
      </c>
      <c r="C3" s="22"/>
      <c r="D3" s="22"/>
      <c r="E3" s="22"/>
      <c r="F3" s="22"/>
      <c r="G3" s="22"/>
      <c r="H3" s="22"/>
      <c r="I3" s="22"/>
      <c r="J3" s="22"/>
      <c r="K3" s="22"/>
    </row>
    <row r="4" spans="2:15" ht="12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M4" s="6"/>
      <c r="N4" s="8" t="s">
        <v>58</v>
      </c>
      <c r="O4" s="8" t="s">
        <v>59</v>
      </c>
    </row>
    <row r="5" spans="2:15" ht="12" x14ac:dyDescent="0.25">
      <c r="B5" s="2">
        <v>1930</v>
      </c>
      <c r="C5" s="2" t="s">
        <v>11</v>
      </c>
      <c r="D5" s="2" t="s">
        <v>11</v>
      </c>
      <c r="E5" s="2" t="s">
        <v>12</v>
      </c>
      <c r="F5" s="2" t="s">
        <v>13</v>
      </c>
      <c r="G5" s="2" t="s">
        <v>14</v>
      </c>
      <c r="H5" s="2">
        <v>70</v>
      </c>
      <c r="I5" s="2">
        <v>13</v>
      </c>
      <c r="J5" s="2">
        <v>18</v>
      </c>
      <c r="K5" s="2">
        <v>590.54899999999998</v>
      </c>
      <c r="M5" s="9" t="s">
        <v>1</v>
      </c>
      <c r="N5" s="9">
        <v>1950</v>
      </c>
      <c r="O5" s="9">
        <v>2006</v>
      </c>
    </row>
    <row r="6" spans="2:15" ht="12" x14ac:dyDescent="0.25">
      <c r="B6" s="2">
        <v>1934</v>
      </c>
      <c r="C6" s="2" t="s">
        <v>15</v>
      </c>
      <c r="D6" s="2" t="s">
        <v>15</v>
      </c>
      <c r="E6" s="2" t="s">
        <v>16</v>
      </c>
      <c r="F6" s="2" t="s">
        <v>17</v>
      </c>
      <c r="G6" s="2" t="s">
        <v>18</v>
      </c>
      <c r="H6" s="2">
        <v>70</v>
      </c>
      <c r="I6" s="2">
        <v>16</v>
      </c>
      <c r="J6" s="2">
        <v>17</v>
      </c>
      <c r="K6" s="2">
        <v>363</v>
      </c>
      <c r="M6" s="10" t="s">
        <v>2</v>
      </c>
      <c r="N6" s="4" t="str">
        <f ca="1">VLOOKUP(N$5,INDIRECT(N$4),2)</f>
        <v>Brazil</v>
      </c>
      <c r="O6" s="4" t="str">
        <f ca="1">VLOOKUP(O$5,INDIRECT(O$4),2)</f>
        <v>Germany</v>
      </c>
    </row>
    <row r="7" spans="2:15" ht="12" x14ac:dyDescent="0.25">
      <c r="B7" s="2">
        <v>1938</v>
      </c>
      <c r="C7" s="2" t="s">
        <v>19</v>
      </c>
      <c r="D7" s="2" t="s">
        <v>15</v>
      </c>
      <c r="E7" s="2" t="s">
        <v>20</v>
      </c>
      <c r="F7" s="2" t="s">
        <v>21</v>
      </c>
      <c r="G7" s="2" t="s">
        <v>22</v>
      </c>
      <c r="H7" s="2">
        <v>84</v>
      </c>
      <c r="I7" s="2">
        <v>15</v>
      </c>
      <c r="J7" s="2">
        <v>18</v>
      </c>
      <c r="K7" s="2">
        <v>375.7</v>
      </c>
      <c r="M7" s="10" t="s">
        <v>3</v>
      </c>
      <c r="N7" s="4" t="str">
        <f ca="1">VLOOKUP(N$5,INDIRECT(N$4),3)</f>
        <v>Uruguay</v>
      </c>
      <c r="O7" s="4" t="str">
        <f ca="1">VLOOKUP(O$5,INDIRECT(O$4),3)</f>
        <v>Italy</v>
      </c>
    </row>
    <row r="8" spans="2:15" ht="12" x14ac:dyDescent="0.25">
      <c r="B8" s="2">
        <v>1950</v>
      </c>
      <c r="C8" s="2" t="s">
        <v>21</v>
      </c>
      <c r="D8" s="2" t="s">
        <v>11</v>
      </c>
      <c r="E8" s="2" t="s">
        <v>21</v>
      </c>
      <c r="F8" s="2" t="s">
        <v>22</v>
      </c>
      <c r="G8" s="2" t="s">
        <v>23</v>
      </c>
      <c r="H8" s="2">
        <v>88</v>
      </c>
      <c r="I8" s="2">
        <v>13</v>
      </c>
      <c r="J8" s="2">
        <v>22</v>
      </c>
      <c r="K8" s="2" t="s">
        <v>24</v>
      </c>
      <c r="M8" s="10" t="s">
        <v>4</v>
      </c>
      <c r="N8" s="4" t="str">
        <f ca="1">VLOOKUP(N$5,INDIRECT(N$4),4)</f>
        <v>Brazil</v>
      </c>
      <c r="O8" s="4" t="str">
        <f ca="1">VLOOKUP(O$5,INDIRECT(O$4),4)</f>
        <v>France</v>
      </c>
    </row>
    <row r="9" spans="2:15" ht="12" x14ac:dyDescent="0.25">
      <c r="B9" s="2">
        <v>1954</v>
      </c>
      <c r="C9" s="2" t="s">
        <v>25</v>
      </c>
      <c r="D9" s="2" t="s">
        <v>26</v>
      </c>
      <c r="E9" s="2" t="s">
        <v>20</v>
      </c>
      <c r="F9" s="2" t="s">
        <v>18</v>
      </c>
      <c r="G9" s="2" t="s">
        <v>11</v>
      </c>
      <c r="H9" s="2">
        <v>140</v>
      </c>
      <c r="I9" s="2">
        <v>16</v>
      </c>
      <c r="J9" s="2">
        <v>26</v>
      </c>
      <c r="K9" s="2">
        <v>768.60699999999997</v>
      </c>
      <c r="M9" s="10" t="s">
        <v>5</v>
      </c>
      <c r="N9" s="4" t="str">
        <f ca="1">VLOOKUP(N$5,INDIRECT(N$4),5)</f>
        <v>Sweden</v>
      </c>
      <c r="O9" s="4" t="str">
        <f ca="1">VLOOKUP(O$5,INDIRECT(O$4),5)</f>
        <v>Germany</v>
      </c>
    </row>
    <row r="10" spans="2:15" ht="12" x14ac:dyDescent="0.25">
      <c r="B10" s="2">
        <v>1958</v>
      </c>
      <c r="C10" s="2" t="s">
        <v>22</v>
      </c>
      <c r="D10" s="2" t="s">
        <v>21</v>
      </c>
      <c r="E10" s="2" t="s">
        <v>22</v>
      </c>
      <c r="F10" s="2" t="s">
        <v>19</v>
      </c>
      <c r="G10" s="2" t="s">
        <v>26</v>
      </c>
      <c r="H10" s="2">
        <v>126</v>
      </c>
      <c r="I10" s="2">
        <v>16</v>
      </c>
      <c r="J10" s="2">
        <v>35</v>
      </c>
      <c r="K10" s="2">
        <v>819.81</v>
      </c>
      <c r="M10" s="10" t="s">
        <v>6</v>
      </c>
      <c r="N10" s="4" t="str">
        <f ca="1">VLOOKUP(N$5,INDIRECT(N$4),6)</f>
        <v>Spain</v>
      </c>
      <c r="O10" s="4" t="str">
        <f ca="1">VLOOKUP(O$5,INDIRECT(O$4),6)</f>
        <v>Portugal</v>
      </c>
    </row>
    <row r="11" spans="2:15" ht="12" x14ac:dyDescent="0.25">
      <c r="B11" s="2">
        <v>1962</v>
      </c>
      <c r="C11" s="2" t="s">
        <v>27</v>
      </c>
      <c r="D11" s="2" t="s">
        <v>21</v>
      </c>
      <c r="E11" s="2" t="s">
        <v>16</v>
      </c>
      <c r="F11" s="2" t="s">
        <v>27</v>
      </c>
      <c r="G11" s="2" t="s">
        <v>14</v>
      </c>
      <c r="H11" s="2">
        <v>89</v>
      </c>
      <c r="I11" s="2">
        <v>16</v>
      </c>
      <c r="J11" s="2">
        <v>32</v>
      </c>
      <c r="K11" s="2">
        <v>893.17200000000003</v>
      </c>
      <c r="M11" s="10" t="s">
        <v>7</v>
      </c>
      <c r="N11" s="4">
        <f ca="1">VLOOKUP(N$5,INDIRECT(N$4),7)</f>
        <v>88</v>
      </c>
      <c r="O11" s="4">
        <f ca="1">VLOOKUP(O$5,INDIRECT(O$4),7)</f>
        <v>147</v>
      </c>
    </row>
    <row r="12" spans="2:15" ht="12" x14ac:dyDescent="0.25">
      <c r="B12" s="2">
        <v>1966</v>
      </c>
      <c r="C12" s="2" t="s">
        <v>28</v>
      </c>
      <c r="D12" s="2" t="s">
        <v>28</v>
      </c>
      <c r="E12" s="2" t="s">
        <v>26</v>
      </c>
      <c r="F12" s="2" t="s">
        <v>29</v>
      </c>
      <c r="G12" s="2" t="s">
        <v>30</v>
      </c>
      <c r="H12" s="2">
        <v>89</v>
      </c>
      <c r="I12" s="2">
        <v>16</v>
      </c>
      <c r="J12" s="2">
        <v>32</v>
      </c>
      <c r="K12" s="2" t="s">
        <v>31</v>
      </c>
      <c r="M12" s="10" t="s">
        <v>8</v>
      </c>
      <c r="N12" s="4">
        <f ca="1">VLOOKUP(N$5,INDIRECT(N$4),8)</f>
        <v>13</v>
      </c>
      <c r="O12" s="4">
        <f ca="1">VLOOKUP(O$5,INDIRECT(O$4),8)</f>
        <v>32</v>
      </c>
    </row>
    <row r="13" spans="2:15" ht="12" x14ac:dyDescent="0.25">
      <c r="B13" s="2">
        <v>1970</v>
      </c>
      <c r="C13" s="2" t="s">
        <v>32</v>
      </c>
      <c r="D13" s="2" t="s">
        <v>21</v>
      </c>
      <c r="E13" s="2" t="s">
        <v>15</v>
      </c>
      <c r="F13" s="2" t="s">
        <v>26</v>
      </c>
      <c r="G13" s="2" t="s">
        <v>11</v>
      </c>
      <c r="H13" s="2">
        <v>95</v>
      </c>
      <c r="I13" s="2">
        <v>16</v>
      </c>
      <c r="J13" s="2">
        <v>32</v>
      </c>
      <c r="K13" s="2" t="s">
        <v>33</v>
      </c>
      <c r="M13" s="10" t="s">
        <v>9</v>
      </c>
      <c r="N13" s="4">
        <f ca="1">VLOOKUP(N$5,INDIRECT(N$4),9)</f>
        <v>22</v>
      </c>
      <c r="O13" s="4">
        <f ca="1">VLOOKUP(O$5,INDIRECT(O$4),9)</f>
        <v>64</v>
      </c>
    </row>
    <row r="14" spans="2:15" ht="12" x14ac:dyDescent="0.25">
      <c r="B14" s="2">
        <v>1974</v>
      </c>
      <c r="C14" s="2" t="s">
        <v>17</v>
      </c>
      <c r="D14" s="2" t="s">
        <v>26</v>
      </c>
      <c r="E14" s="2" t="s">
        <v>34</v>
      </c>
      <c r="F14" s="2" t="s">
        <v>35</v>
      </c>
      <c r="G14" s="2" t="s">
        <v>21</v>
      </c>
      <c r="H14" s="2">
        <v>97</v>
      </c>
      <c r="I14" s="2">
        <v>16</v>
      </c>
      <c r="J14" s="2">
        <v>38</v>
      </c>
      <c r="K14" s="2" t="s">
        <v>36</v>
      </c>
      <c r="M14" s="10" t="s">
        <v>10</v>
      </c>
      <c r="N14" s="4" t="str">
        <f ca="1">VLOOKUP(N$5,INDIRECT(N$4),10)</f>
        <v>1.045.246</v>
      </c>
      <c r="O14" s="4" t="str">
        <f ca="1">VLOOKUP(O$5,INDIRECT(O$4),10)</f>
        <v>3.359.439</v>
      </c>
    </row>
    <row r="15" spans="2:15" x14ac:dyDescent="0.2">
      <c r="B15" s="2">
        <v>1978</v>
      </c>
      <c r="C15" s="2" t="s">
        <v>12</v>
      </c>
      <c r="D15" s="2" t="s">
        <v>12</v>
      </c>
      <c r="E15" s="2" t="s">
        <v>34</v>
      </c>
      <c r="F15" s="2" t="s">
        <v>21</v>
      </c>
      <c r="G15" s="2" t="s">
        <v>15</v>
      </c>
      <c r="H15" s="2">
        <v>102</v>
      </c>
      <c r="I15" s="2">
        <v>16</v>
      </c>
      <c r="J15" s="2">
        <v>38</v>
      </c>
      <c r="K15" s="2" t="s">
        <v>37</v>
      </c>
    </row>
    <row r="16" spans="2:15" x14ac:dyDescent="0.2">
      <c r="B16" s="2">
        <v>1982</v>
      </c>
      <c r="C16" s="2" t="s">
        <v>23</v>
      </c>
      <c r="D16" s="2" t="s">
        <v>15</v>
      </c>
      <c r="E16" s="2" t="s">
        <v>26</v>
      </c>
      <c r="F16" s="2" t="s">
        <v>35</v>
      </c>
      <c r="G16" s="2" t="s">
        <v>19</v>
      </c>
      <c r="H16" s="2">
        <v>146</v>
      </c>
      <c r="I16" s="2">
        <v>24</v>
      </c>
      <c r="J16" s="2">
        <v>52</v>
      </c>
      <c r="K16" s="2" t="s">
        <v>38</v>
      </c>
    </row>
    <row r="17" spans="2:11" x14ac:dyDescent="0.2">
      <c r="B17" s="2">
        <v>1986</v>
      </c>
      <c r="C17" s="2" t="s">
        <v>32</v>
      </c>
      <c r="D17" s="2" t="s">
        <v>12</v>
      </c>
      <c r="E17" s="2" t="s">
        <v>26</v>
      </c>
      <c r="F17" s="2" t="s">
        <v>19</v>
      </c>
      <c r="G17" s="2" t="s">
        <v>39</v>
      </c>
      <c r="H17" s="2">
        <v>132</v>
      </c>
      <c r="I17" s="2">
        <v>24</v>
      </c>
      <c r="J17" s="2">
        <v>52</v>
      </c>
      <c r="K17" s="2" t="s">
        <v>40</v>
      </c>
    </row>
    <row r="18" spans="2:11" x14ac:dyDescent="0.2">
      <c r="B18" s="2">
        <v>1990</v>
      </c>
      <c r="C18" s="2" t="s">
        <v>15</v>
      </c>
      <c r="D18" s="2" t="s">
        <v>26</v>
      </c>
      <c r="E18" s="2" t="s">
        <v>12</v>
      </c>
      <c r="F18" s="2" t="s">
        <v>15</v>
      </c>
      <c r="G18" s="2" t="s">
        <v>28</v>
      </c>
      <c r="H18" s="2">
        <v>115</v>
      </c>
      <c r="I18" s="2">
        <v>24</v>
      </c>
      <c r="J18" s="2">
        <v>52</v>
      </c>
      <c r="K18" s="2" t="s">
        <v>41</v>
      </c>
    </row>
    <row r="19" spans="2:11" x14ac:dyDescent="0.2">
      <c r="B19" s="2">
        <v>1994</v>
      </c>
      <c r="C19" s="2" t="s">
        <v>13</v>
      </c>
      <c r="D19" s="2" t="s">
        <v>21</v>
      </c>
      <c r="E19" s="2" t="s">
        <v>15</v>
      </c>
      <c r="F19" s="2" t="s">
        <v>22</v>
      </c>
      <c r="G19" s="2" t="s">
        <v>42</v>
      </c>
      <c r="H19" s="2">
        <v>141</v>
      </c>
      <c r="I19" s="2">
        <v>24</v>
      </c>
      <c r="J19" s="2">
        <v>52</v>
      </c>
      <c r="K19" s="2" t="s">
        <v>43</v>
      </c>
    </row>
    <row r="20" spans="2:11" x14ac:dyDescent="0.2">
      <c r="B20" s="2">
        <v>1998</v>
      </c>
      <c r="C20" s="2" t="s">
        <v>19</v>
      </c>
      <c r="D20" s="2" t="s">
        <v>19</v>
      </c>
      <c r="E20" s="2" t="s">
        <v>21</v>
      </c>
      <c r="F20" s="2" t="s">
        <v>44</v>
      </c>
      <c r="G20" s="2" t="s">
        <v>34</v>
      </c>
      <c r="H20" s="2">
        <v>171</v>
      </c>
      <c r="I20" s="2">
        <v>32</v>
      </c>
      <c r="J20" s="2">
        <v>64</v>
      </c>
      <c r="K20" s="2" t="s">
        <v>45</v>
      </c>
    </row>
    <row r="22" spans="2:11" ht="13.8" x14ac:dyDescent="0.25">
      <c r="B22" s="22" t="s">
        <v>57</v>
      </c>
      <c r="C22" s="22"/>
      <c r="D22" s="22"/>
      <c r="E22" s="22"/>
      <c r="F22" s="22"/>
      <c r="G22" s="22"/>
      <c r="H22" s="22"/>
      <c r="I22" s="22"/>
      <c r="J22" s="22"/>
      <c r="K22" s="22"/>
    </row>
    <row r="23" spans="2:11" ht="12" x14ac:dyDescent="0.25"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  <c r="K23" s="3" t="s">
        <v>10</v>
      </c>
    </row>
    <row r="24" spans="2:11" x14ac:dyDescent="0.2">
      <c r="B24" s="2">
        <v>2002</v>
      </c>
      <c r="C24" s="2" t="s">
        <v>46</v>
      </c>
      <c r="D24" s="2" t="s">
        <v>21</v>
      </c>
      <c r="E24" s="2" t="s">
        <v>17</v>
      </c>
      <c r="F24" s="2" t="s">
        <v>47</v>
      </c>
      <c r="G24" s="2" t="s">
        <v>48</v>
      </c>
      <c r="H24" s="2">
        <v>161</v>
      </c>
      <c r="I24" s="2">
        <v>32</v>
      </c>
      <c r="J24" s="2">
        <v>64</v>
      </c>
      <c r="K24" s="2" t="s">
        <v>49</v>
      </c>
    </row>
    <row r="25" spans="2:11" x14ac:dyDescent="0.2">
      <c r="B25" s="2">
        <v>2006</v>
      </c>
      <c r="C25" s="2" t="s">
        <v>17</v>
      </c>
      <c r="D25" s="2" t="s">
        <v>15</v>
      </c>
      <c r="E25" s="2" t="s">
        <v>19</v>
      </c>
      <c r="F25" s="2" t="s">
        <v>17</v>
      </c>
      <c r="G25" s="2" t="s">
        <v>29</v>
      </c>
      <c r="H25" s="2">
        <v>147</v>
      </c>
      <c r="I25" s="2">
        <v>32</v>
      </c>
      <c r="J25" s="2">
        <v>64</v>
      </c>
      <c r="K25" s="2" t="s">
        <v>50</v>
      </c>
    </row>
    <row r="26" spans="2:11" x14ac:dyDescent="0.2">
      <c r="B26" s="2">
        <v>2010</v>
      </c>
      <c r="C26" s="2" t="s">
        <v>51</v>
      </c>
      <c r="D26" s="2" t="s">
        <v>23</v>
      </c>
      <c r="E26" s="2" t="s">
        <v>34</v>
      </c>
      <c r="F26" s="2" t="s">
        <v>17</v>
      </c>
      <c r="G26" s="2" t="s">
        <v>11</v>
      </c>
      <c r="H26" s="2">
        <v>145</v>
      </c>
      <c r="I26" s="2">
        <v>32</v>
      </c>
      <c r="J26" s="2">
        <v>64</v>
      </c>
      <c r="K26" s="2" t="s">
        <v>52</v>
      </c>
    </row>
    <row r="27" spans="2:11" x14ac:dyDescent="0.2">
      <c r="B27" s="2">
        <v>2014</v>
      </c>
      <c r="C27" s="2" t="s">
        <v>21</v>
      </c>
      <c r="D27" s="2" t="s">
        <v>17</v>
      </c>
      <c r="E27" s="2" t="s">
        <v>12</v>
      </c>
      <c r="F27" s="2" t="s">
        <v>34</v>
      </c>
      <c r="G27" s="2" t="s">
        <v>21</v>
      </c>
      <c r="H27" s="2">
        <v>171</v>
      </c>
      <c r="I27" s="2">
        <v>32</v>
      </c>
      <c r="J27" s="2">
        <v>64</v>
      </c>
      <c r="K27" s="2" t="s">
        <v>53</v>
      </c>
    </row>
  </sheetData>
  <mergeCells count="2">
    <mergeCell ref="B3:K3"/>
    <mergeCell ref="B22:K22"/>
  </mergeCells>
  <dataValidations count="3">
    <dataValidation type="list" allowBlank="1" showInputMessage="1" showErrorMessage="1" sqref="C31">
      <formula1>$B$5:$B$27</formula1>
    </dataValidation>
    <dataValidation type="list" allowBlank="1" showInputMessage="1" showErrorMessage="1" sqref="N5">
      <formula1>$B$5:$B$20</formula1>
    </dataValidation>
    <dataValidation type="list" allowBlank="1" showInputMessage="1" showErrorMessage="1" sqref="O5">
      <formula1>$B$24:$B$27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workbookViewId="0">
      <selection activeCell="B1" sqref="B1"/>
    </sheetView>
  </sheetViews>
  <sheetFormatPr defaultRowHeight="11.4" x14ac:dyDescent="0.2"/>
  <cols>
    <col min="1" max="1" width="2" style="2" customWidth="1"/>
    <col min="2" max="16384" width="8.796875" style="2"/>
  </cols>
  <sheetData>
    <row r="1" spans="2:19" ht="14.4" thickBot="1" x14ac:dyDescent="0.3">
      <c r="B1" s="1" t="s">
        <v>65</v>
      </c>
    </row>
    <row r="2" spans="2:19" ht="12" x14ac:dyDescent="0.25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M2" s="23" t="s">
        <v>61</v>
      </c>
      <c r="N2" s="23"/>
      <c r="P2" s="23" t="s">
        <v>62</v>
      </c>
      <c r="Q2" s="23"/>
    </row>
    <row r="3" spans="2:19" ht="12" x14ac:dyDescent="0.25">
      <c r="B3" s="2">
        <v>1930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>
        <v>70</v>
      </c>
      <c r="I3" s="2">
        <v>13</v>
      </c>
      <c r="J3" s="2">
        <v>18</v>
      </c>
      <c r="K3" s="2">
        <v>590.54899999999998</v>
      </c>
      <c r="M3" s="12">
        <f>ROWS($B$3:B3)</f>
        <v>1</v>
      </c>
      <c r="P3" s="12">
        <f>ROWS(B3)</f>
        <v>1</v>
      </c>
      <c r="Q3" s="12">
        <f>ROWS(B3:K3)</f>
        <v>1</v>
      </c>
      <c r="R3" s="12">
        <f>ROWS(B3:B22)</f>
        <v>20</v>
      </c>
      <c r="S3" s="12">
        <f>ROWS(B3:K22)</f>
        <v>20</v>
      </c>
    </row>
    <row r="4" spans="2:19" ht="12" x14ac:dyDescent="0.25">
      <c r="B4" s="2">
        <v>1934</v>
      </c>
      <c r="C4" s="2" t="s">
        <v>15</v>
      </c>
      <c r="D4" s="2" t="s">
        <v>15</v>
      </c>
      <c r="E4" s="2" t="s">
        <v>16</v>
      </c>
      <c r="F4" s="2" t="s">
        <v>17</v>
      </c>
      <c r="G4" s="2" t="s">
        <v>18</v>
      </c>
      <c r="H4" s="2">
        <v>70</v>
      </c>
      <c r="I4" s="2">
        <v>16</v>
      </c>
      <c r="J4" s="2">
        <v>17</v>
      </c>
      <c r="K4" s="2">
        <v>363</v>
      </c>
      <c r="M4" s="12">
        <f>ROWS($B$3:B4)</f>
        <v>2</v>
      </c>
    </row>
    <row r="5" spans="2:19" ht="12" x14ac:dyDescent="0.25">
      <c r="B5" s="2">
        <v>1938</v>
      </c>
      <c r="C5" s="2" t="s">
        <v>19</v>
      </c>
      <c r="D5" s="2" t="s">
        <v>15</v>
      </c>
      <c r="E5" s="2" t="s">
        <v>20</v>
      </c>
      <c r="F5" s="2" t="s">
        <v>21</v>
      </c>
      <c r="G5" s="2" t="s">
        <v>22</v>
      </c>
      <c r="H5" s="2">
        <v>84</v>
      </c>
      <c r="I5" s="2">
        <v>15</v>
      </c>
      <c r="J5" s="2">
        <v>18</v>
      </c>
      <c r="K5" s="2">
        <v>375.7</v>
      </c>
      <c r="M5" s="12">
        <f>ROWS($B$3:B5)</f>
        <v>3</v>
      </c>
    </row>
    <row r="6" spans="2:19" ht="12" x14ac:dyDescent="0.25">
      <c r="B6" s="2">
        <v>1950</v>
      </c>
      <c r="C6" s="2" t="s">
        <v>21</v>
      </c>
      <c r="D6" s="2" t="s">
        <v>11</v>
      </c>
      <c r="E6" s="2" t="s">
        <v>21</v>
      </c>
      <c r="F6" s="2" t="s">
        <v>22</v>
      </c>
      <c r="G6" s="2" t="s">
        <v>23</v>
      </c>
      <c r="H6" s="2">
        <v>88</v>
      </c>
      <c r="I6" s="2">
        <v>13</v>
      </c>
      <c r="J6" s="2">
        <v>22</v>
      </c>
      <c r="K6" s="2" t="s">
        <v>24</v>
      </c>
      <c r="M6" s="12">
        <f>ROWS($B$3:B6)</f>
        <v>4</v>
      </c>
    </row>
    <row r="7" spans="2:19" ht="12" x14ac:dyDescent="0.25">
      <c r="B7" s="2">
        <v>1954</v>
      </c>
      <c r="C7" s="2" t="s">
        <v>25</v>
      </c>
      <c r="D7" s="2" t="s">
        <v>26</v>
      </c>
      <c r="E7" s="2" t="s">
        <v>20</v>
      </c>
      <c r="F7" s="2" t="s">
        <v>18</v>
      </c>
      <c r="G7" s="2" t="s">
        <v>11</v>
      </c>
      <c r="H7" s="2">
        <v>140</v>
      </c>
      <c r="I7" s="2">
        <v>16</v>
      </c>
      <c r="J7" s="2">
        <v>26</v>
      </c>
      <c r="K7" s="2">
        <v>768.60699999999997</v>
      </c>
      <c r="M7" s="12">
        <f>ROWS($B$3:B7)</f>
        <v>5</v>
      </c>
    </row>
    <row r="8" spans="2:19" ht="12" x14ac:dyDescent="0.25">
      <c r="B8" s="2">
        <v>1958</v>
      </c>
      <c r="C8" s="2" t="s">
        <v>22</v>
      </c>
      <c r="D8" s="2" t="s">
        <v>21</v>
      </c>
      <c r="E8" s="2" t="s">
        <v>22</v>
      </c>
      <c r="F8" s="2" t="s">
        <v>19</v>
      </c>
      <c r="G8" s="2" t="s">
        <v>26</v>
      </c>
      <c r="H8" s="2">
        <v>126</v>
      </c>
      <c r="I8" s="2">
        <v>16</v>
      </c>
      <c r="J8" s="2">
        <v>35</v>
      </c>
      <c r="K8" s="2">
        <v>819.81</v>
      </c>
      <c r="M8" s="12">
        <f>ROWS($B$3:B8)</f>
        <v>6</v>
      </c>
    </row>
    <row r="9" spans="2:19" ht="12" x14ac:dyDescent="0.25">
      <c r="B9" s="2">
        <v>1962</v>
      </c>
      <c r="C9" s="2" t="s">
        <v>27</v>
      </c>
      <c r="D9" s="2" t="s">
        <v>21</v>
      </c>
      <c r="E9" s="2" t="s">
        <v>16</v>
      </c>
      <c r="F9" s="2" t="s">
        <v>27</v>
      </c>
      <c r="G9" s="2" t="s">
        <v>14</v>
      </c>
      <c r="H9" s="2">
        <v>89</v>
      </c>
      <c r="I9" s="2">
        <v>16</v>
      </c>
      <c r="J9" s="2">
        <v>32</v>
      </c>
      <c r="K9" s="2">
        <v>893.17200000000003</v>
      </c>
      <c r="M9" s="12">
        <f>ROWS($B$3:B9)</f>
        <v>7</v>
      </c>
    </row>
    <row r="10" spans="2:19" ht="12" x14ac:dyDescent="0.25">
      <c r="B10" s="2">
        <v>1966</v>
      </c>
      <c r="C10" s="2" t="s">
        <v>28</v>
      </c>
      <c r="D10" s="2" t="s">
        <v>28</v>
      </c>
      <c r="E10" s="2" t="s">
        <v>26</v>
      </c>
      <c r="F10" s="2" t="s">
        <v>29</v>
      </c>
      <c r="G10" s="2" t="s">
        <v>30</v>
      </c>
      <c r="H10" s="2">
        <v>89</v>
      </c>
      <c r="I10" s="2">
        <v>16</v>
      </c>
      <c r="J10" s="2">
        <v>32</v>
      </c>
      <c r="K10" s="2" t="s">
        <v>31</v>
      </c>
      <c r="M10" s="12">
        <f>ROWS($B$3:B10)</f>
        <v>8</v>
      </c>
    </row>
    <row r="11" spans="2:19" ht="12" x14ac:dyDescent="0.25">
      <c r="B11" s="2">
        <v>1970</v>
      </c>
      <c r="C11" s="2" t="s">
        <v>32</v>
      </c>
      <c r="D11" s="2" t="s">
        <v>21</v>
      </c>
      <c r="E11" s="2" t="s">
        <v>15</v>
      </c>
      <c r="F11" s="2" t="s">
        <v>26</v>
      </c>
      <c r="G11" s="2" t="s">
        <v>11</v>
      </c>
      <c r="H11" s="2">
        <v>95</v>
      </c>
      <c r="I11" s="2">
        <v>16</v>
      </c>
      <c r="J11" s="2">
        <v>32</v>
      </c>
      <c r="K11" s="2" t="s">
        <v>33</v>
      </c>
      <c r="M11" s="12">
        <f>ROWS($B$3:B11)</f>
        <v>9</v>
      </c>
    </row>
    <row r="12" spans="2:19" ht="12" x14ac:dyDescent="0.25">
      <c r="B12" s="2">
        <v>1974</v>
      </c>
      <c r="C12" s="2" t="s">
        <v>17</v>
      </c>
      <c r="D12" s="2" t="s">
        <v>26</v>
      </c>
      <c r="E12" s="2" t="s">
        <v>34</v>
      </c>
      <c r="F12" s="2" t="s">
        <v>35</v>
      </c>
      <c r="G12" s="2" t="s">
        <v>21</v>
      </c>
      <c r="H12" s="2">
        <v>97</v>
      </c>
      <c r="I12" s="2">
        <v>16</v>
      </c>
      <c r="J12" s="2">
        <v>38</v>
      </c>
      <c r="K12" s="2" t="s">
        <v>36</v>
      </c>
      <c r="M12" s="12">
        <f>ROWS($B$3:B12)</f>
        <v>10</v>
      </c>
    </row>
    <row r="13" spans="2:19" ht="12" x14ac:dyDescent="0.25">
      <c r="B13" s="2">
        <v>1978</v>
      </c>
      <c r="C13" s="2" t="s">
        <v>12</v>
      </c>
      <c r="D13" s="2" t="s">
        <v>12</v>
      </c>
      <c r="E13" s="2" t="s">
        <v>34</v>
      </c>
      <c r="F13" s="2" t="s">
        <v>21</v>
      </c>
      <c r="G13" s="2" t="s">
        <v>15</v>
      </c>
      <c r="H13" s="2">
        <v>102</v>
      </c>
      <c r="I13" s="2">
        <v>16</v>
      </c>
      <c r="J13" s="2">
        <v>38</v>
      </c>
      <c r="K13" s="2" t="s">
        <v>37</v>
      </c>
      <c r="M13" s="12">
        <f>ROWS($B$3:B13)</f>
        <v>11</v>
      </c>
    </row>
    <row r="14" spans="2:19" ht="12" x14ac:dyDescent="0.25">
      <c r="B14" s="2">
        <v>1982</v>
      </c>
      <c r="C14" s="2" t="s">
        <v>23</v>
      </c>
      <c r="D14" s="2" t="s">
        <v>15</v>
      </c>
      <c r="E14" s="2" t="s">
        <v>26</v>
      </c>
      <c r="F14" s="2" t="s">
        <v>35</v>
      </c>
      <c r="G14" s="2" t="s">
        <v>19</v>
      </c>
      <c r="H14" s="2">
        <v>146</v>
      </c>
      <c r="I14" s="2">
        <v>24</v>
      </c>
      <c r="J14" s="2">
        <v>52</v>
      </c>
      <c r="K14" s="2" t="s">
        <v>38</v>
      </c>
      <c r="M14" s="12">
        <f>ROWS($B$3:B14)</f>
        <v>12</v>
      </c>
    </row>
    <row r="15" spans="2:19" ht="12" x14ac:dyDescent="0.25">
      <c r="B15" s="2">
        <v>1986</v>
      </c>
      <c r="C15" s="2" t="s">
        <v>32</v>
      </c>
      <c r="D15" s="2" t="s">
        <v>12</v>
      </c>
      <c r="E15" s="2" t="s">
        <v>26</v>
      </c>
      <c r="F15" s="2" t="s">
        <v>19</v>
      </c>
      <c r="G15" s="2" t="s">
        <v>39</v>
      </c>
      <c r="H15" s="2">
        <v>132</v>
      </c>
      <c r="I15" s="2">
        <v>24</v>
      </c>
      <c r="J15" s="2">
        <v>52</v>
      </c>
      <c r="K15" s="2" t="s">
        <v>40</v>
      </c>
      <c r="M15" s="12">
        <f>ROWS($B$3:B15)</f>
        <v>13</v>
      </c>
    </row>
    <row r="16" spans="2:19" ht="12" x14ac:dyDescent="0.25">
      <c r="B16" s="2">
        <v>1990</v>
      </c>
      <c r="C16" s="2" t="s">
        <v>15</v>
      </c>
      <c r="D16" s="2" t="s">
        <v>26</v>
      </c>
      <c r="E16" s="2" t="s">
        <v>12</v>
      </c>
      <c r="F16" s="2" t="s">
        <v>15</v>
      </c>
      <c r="G16" s="2" t="s">
        <v>28</v>
      </c>
      <c r="H16" s="2">
        <v>115</v>
      </c>
      <c r="I16" s="2">
        <v>24</v>
      </c>
      <c r="J16" s="2">
        <v>52</v>
      </c>
      <c r="K16" s="2" t="s">
        <v>41</v>
      </c>
      <c r="M16" s="12">
        <f>ROWS($B$3:B16)</f>
        <v>14</v>
      </c>
    </row>
    <row r="17" spans="2:13" ht="12" x14ac:dyDescent="0.25">
      <c r="B17" s="2">
        <v>1994</v>
      </c>
      <c r="C17" s="2" t="s">
        <v>13</v>
      </c>
      <c r="D17" s="2" t="s">
        <v>21</v>
      </c>
      <c r="E17" s="2" t="s">
        <v>15</v>
      </c>
      <c r="F17" s="2" t="s">
        <v>22</v>
      </c>
      <c r="G17" s="2" t="s">
        <v>42</v>
      </c>
      <c r="H17" s="2">
        <v>141</v>
      </c>
      <c r="I17" s="2">
        <v>24</v>
      </c>
      <c r="J17" s="2">
        <v>52</v>
      </c>
      <c r="K17" s="2" t="s">
        <v>43</v>
      </c>
      <c r="M17" s="12">
        <f>ROWS($B$3:B17)</f>
        <v>15</v>
      </c>
    </row>
    <row r="18" spans="2:13" ht="12" x14ac:dyDescent="0.25">
      <c r="B18" s="2">
        <v>1998</v>
      </c>
      <c r="C18" s="2" t="s">
        <v>19</v>
      </c>
      <c r="D18" s="2" t="s">
        <v>19</v>
      </c>
      <c r="E18" s="2" t="s">
        <v>21</v>
      </c>
      <c r="F18" s="2" t="s">
        <v>44</v>
      </c>
      <c r="G18" s="2" t="s">
        <v>34</v>
      </c>
      <c r="H18" s="2">
        <v>171</v>
      </c>
      <c r="I18" s="2">
        <v>32</v>
      </c>
      <c r="J18" s="2">
        <v>64</v>
      </c>
      <c r="K18" s="2" t="s">
        <v>45</v>
      </c>
      <c r="M18" s="12">
        <f>ROWS($B$3:B18)</f>
        <v>16</v>
      </c>
    </row>
    <row r="19" spans="2:13" ht="12" x14ac:dyDescent="0.25">
      <c r="B19" s="2">
        <v>2002</v>
      </c>
      <c r="C19" s="2" t="s">
        <v>46</v>
      </c>
      <c r="D19" s="2" t="s">
        <v>21</v>
      </c>
      <c r="E19" s="2" t="s">
        <v>17</v>
      </c>
      <c r="F19" s="2" t="s">
        <v>47</v>
      </c>
      <c r="G19" s="2" t="s">
        <v>48</v>
      </c>
      <c r="H19" s="2">
        <v>161</v>
      </c>
      <c r="I19" s="2">
        <v>32</v>
      </c>
      <c r="J19" s="2">
        <v>64</v>
      </c>
      <c r="K19" s="2" t="s">
        <v>49</v>
      </c>
      <c r="M19" s="12">
        <f>ROWS($B$3:B19)</f>
        <v>17</v>
      </c>
    </row>
    <row r="20" spans="2:13" ht="12" x14ac:dyDescent="0.25">
      <c r="B20" s="2">
        <v>2006</v>
      </c>
      <c r="C20" s="2" t="s">
        <v>17</v>
      </c>
      <c r="D20" s="2" t="s">
        <v>15</v>
      </c>
      <c r="E20" s="2" t="s">
        <v>19</v>
      </c>
      <c r="F20" s="2" t="s">
        <v>17</v>
      </c>
      <c r="G20" s="2" t="s">
        <v>29</v>
      </c>
      <c r="H20" s="2">
        <v>147</v>
      </c>
      <c r="I20" s="2">
        <v>32</v>
      </c>
      <c r="J20" s="2">
        <v>64</v>
      </c>
      <c r="K20" s="2" t="s">
        <v>50</v>
      </c>
      <c r="M20" s="12">
        <f>ROWS($B$3:B20)</f>
        <v>18</v>
      </c>
    </row>
    <row r="21" spans="2:13" ht="12" x14ac:dyDescent="0.25">
      <c r="B21" s="2">
        <v>2010</v>
      </c>
      <c r="C21" s="2" t="s">
        <v>51</v>
      </c>
      <c r="D21" s="2" t="s">
        <v>23</v>
      </c>
      <c r="E21" s="2" t="s">
        <v>34</v>
      </c>
      <c r="F21" s="2" t="s">
        <v>17</v>
      </c>
      <c r="G21" s="2" t="s">
        <v>11</v>
      </c>
      <c r="H21" s="2">
        <v>145</v>
      </c>
      <c r="I21" s="2">
        <v>32</v>
      </c>
      <c r="J21" s="2">
        <v>64</v>
      </c>
      <c r="K21" s="2" t="s">
        <v>52</v>
      </c>
      <c r="M21" s="12">
        <f>ROWS($B$3:B21)</f>
        <v>19</v>
      </c>
    </row>
    <row r="22" spans="2:13" ht="12" x14ac:dyDescent="0.25">
      <c r="B22" s="2">
        <v>2014</v>
      </c>
      <c r="C22" s="2" t="s">
        <v>21</v>
      </c>
      <c r="D22" s="2" t="s">
        <v>17</v>
      </c>
      <c r="E22" s="2" t="s">
        <v>12</v>
      </c>
      <c r="F22" s="2" t="s">
        <v>34</v>
      </c>
      <c r="G22" s="2" t="s">
        <v>21</v>
      </c>
      <c r="H22" s="2">
        <v>171</v>
      </c>
      <c r="I22" s="2">
        <v>32</v>
      </c>
      <c r="J22" s="2">
        <v>64</v>
      </c>
      <c r="K22" s="2" t="s">
        <v>53</v>
      </c>
      <c r="M22" s="12">
        <f>ROWS($B$3:B22)</f>
        <v>20</v>
      </c>
    </row>
    <row r="23" spans="2:13" ht="12" x14ac:dyDescent="0.25">
      <c r="B23" s="23" t="s">
        <v>60</v>
      </c>
      <c r="C23" s="23"/>
    </row>
    <row r="24" spans="2:13" ht="12" x14ac:dyDescent="0.25">
      <c r="B24" s="11">
        <f>COLUMNS($B$2:B2)</f>
        <v>1</v>
      </c>
      <c r="C24" s="11">
        <f>COLUMNS($B$2:C2)</f>
        <v>2</v>
      </c>
      <c r="D24" s="11">
        <f>COLUMNS($B$2:D2)</f>
        <v>3</v>
      </c>
      <c r="E24" s="11">
        <f>COLUMNS($B$2:E2)</f>
        <v>4</v>
      </c>
      <c r="F24" s="11">
        <f>COLUMNS($B$2:F2)</f>
        <v>5</v>
      </c>
      <c r="G24" s="11">
        <f>COLUMNS($B$2:G2)</f>
        <v>6</v>
      </c>
      <c r="H24" s="11">
        <f>COLUMNS($B$2:H2)</f>
        <v>7</v>
      </c>
      <c r="I24" s="11">
        <f>COLUMNS($B$2:I2)</f>
        <v>8</v>
      </c>
      <c r="J24" s="11">
        <f>COLUMNS($B$2:J2)</f>
        <v>9</v>
      </c>
      <c r="K24" s="11">
        <f>COLUMNS($B$2:K2)</f>
        <v>10</v>
      </c>
    </row>
    <row r="25" spans="2:13" ht="12" x14ac:dyDescent="0.25">
      <c r="B25" s="23" t="s">
        <v>63</v>
      </c>
      <c r="C25" s="23"/>
    </row>
    <row r="26" spans="2:13" ht="12" x14ac:dyDescent="0.25">
      <c r="B26" s="11">
        <f>COLUMNS(B3)</f>
        <v>1</v>
      </c>
      <c r="C26" s="11">
        <f>COLUMNS(B3:B22)</f>
        <v>1</v>
      </c>
      <c r="D26" s="11">
        <f>COLUMNS(B3:K3)</f>
        <v>10</v>
      </c>
      <c r="E26" s="11">
        <f>COLUMNS(B3:K22)</f>
        <v>10</v>
      </c>
    </row>
  </sheetData>
  <mergeCells count="4">
    <mergeCell ref="M2:N2"/>
    <mergeCell ref="B23:C23"/>
    <mergeCell ref="P2:Q2"/>
    <mergeCell ref="B25:C25"/>
  </mergeCells>
  <dataValidations disablePrompts="1" count="1">
    <dataValidation type="list" allowBlank="1" showInputMessage="1" showErrorMessage="1" sqref="C27:C28">
      <formula1>$B$3:$B$22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workbookViewId="0">
      <selection activeCell="D21" sqref="D21"/>
    </sheetView>
  </sheetViews>
  <sheetFormatPr defaultRowHeight="11.4" x14ac:dyDescent="0.2"/>
  <cols>
    <col min="1" max="1" width="2" style="2" customWidth="1"/>
    <col min="2" max="16384" width="8.796875" style="2"/>
  </cols>
  <sheetData>
    <row r="1" spans="2:11" ht="14.4" thickBot="1" x14ac:dyDescent="0.3">
      <c r="B1" s="1" t="s">
        <v>64</v>
      </c>
    </row>
    <row r="2" spans="2:11" ht="12" x14ac:dyDescent="0.25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2:11" x14ac:dyDescent="0.2">
      <c r="B3" s="2">
        <v>1930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>
        <v>70</v>
      </c>
      <c r="I3" s="2">
        <v>13</v>
      </c>
      <c r="J3" s="2">
        <v>18</v>
      </c>
      <c r="K3" s="2">
        <v>590.54899999999998</v>
      </c>
    </row>
    <row r="4" spans="2:11" x14ac:dyDescent="0.2">
      <c r="B4" s="2">
        <v>1934</v>
      </c>
      <c r="C4" s="2" t="s">
        <v>15</v>
      </c>
      <c r="D4" s="2" t="s">
        <v>15</v>
      </c>
      <c r="E4" s="2" t="s">
        <v>16</v>
      </c>
      <c r="F4" s="2" t="s">
        <v>17</v>
      </c>
      <c r="G4" s="2" t="s">
        <v>18</v>
      </c>
      <c r="H4" s="2">
        <v>70</v>
      </c>
      <c r="I4" s="2">
        <v>16</v>
      </c>
      <c r="J4" s="2">
        <v>17</v>
      </c>
      <c r="K4" s="2">
        <v>363</v>
      </c>
    </row>
    <row r="5" spans="2:11" x14ac:dyDescent="0.2">
      <c r="B5" s="2">
        <v>1938</v>
      </c>
      <c r="C5" s="2" t="s">
        <v>19</v>
      </c>
      <c r="D5" s="2" t="s">
        <v>15</v>
      </c>
      <c r="E5" s="2" t="s">
        <v>20</v>
      </c>
      <c r="F5" s="2" t="s">
        <v>21</v>
      </c>
      <c r="G5" s="2" t="s">
        <v>22</v>
      </c>
      <c r="H5" s="2">
        <v>84</v>
      </c>
      <c r="I5" s="2">
        <v>15</v>
      </c>
      <c r="J5" s="2">
        <v>18</v>
      </c>
      <c r="K5" s="2">
        <v>375.7</v>
      </c>
    </row>
    <row r="6" spans="2:11" x14ac:dyDescent="0.2">
      <c r="B6" s="2">
        <v>1950</v>
      </c>
      <c r="C6" s="2" t="s">
        <v>21</v>
      </c>
      <c r="D6" s="2" t="s">
        <v>11</v>
      </c>
      <c r="E6" s="2" t="s">
        <v>21</v>
      </c>
      <c r="F6" s="2" t="s">
        <v>22</v>
      </c>
      <c r="G6" s="2" t="s">
        <v>23</v>
      </c>
      <c r="H6" s="2">
        <v>88</v>
      </c>
      <c r="I6" s="2">
        <v>13</v>
      </c>
      <c r="J6" s="2">
        <v>22</v>
      </c>
      <c r="K6" s="2" t="s">
        <v>24</v>
      </c>
    </row>
    <row r="7" spans="2:11" x14ac:dyDescent="0.2">
      <c r="B7" s="2">
        <v>1954</v>
      </c>
      <c r="C7" s="2" t="s">
        <v>25</v>
      </c>
      <c r="D7" s="2" t="s">
        <v>26</v>
      </c>
      <c r="E7" s="2" t="s">
        <v>20</v>
      </c>
      <c r="F7" s="2" t="s">
        <v>18</v>
      </c>
      <c r="G7" s="2" t="s">
        <v>11</v>
      </c>
      <c r="H7" s="2">
        <v>140</v>
      </c>
      <c r="I7" s="2">
        <v>16</v>
      </c>
      <c r="J7" s="2">
        <v>26</v>
      </c>
      <c r="K7" s="2">
        <v>768.60699999999997</v>
      </c>
    </row>
    <row r="8" spans="2:11" x14ac:dyDescent="0.2">
      <c r="B8" s="2">
        <v>1958</v>
      </c>
      <c r="C8" s="2" t="s">
        <v>22</v>
      </c>
      <c r="D8" s="2" t="s">
        <v>21</v>
      </c>
      <c r="E8" s="2" t="s">
        <v>22</v>
      </c>
      <c r="F8" s="2" t="s">
        <v>19</v>
      </c>
      <c r="G8" s="2" t="s">
        <v>26</v>
      </c>
      <c r="H8" s="2">
        <v>126</v>
      </c>
      <c r="I8" s="2">
        <v>16</v>
      </c>
      <c r="J8" s="2">
        <v>35</v>
      </c>
      <c r="K8" s="2">
        <v>819.81</v>
      </c>
    </row>
    <row r="9" spans="2:11" x14ac:dyDescent="0.2">
      <c r="B9" s="2">
        <v>1962</v>
      </c>
      <c r="C9" s="2" t="s">
        <v>27</v>
      </c>
      <c r="D9" s="2" t="s">
        <v>21</v>
      </c>
      <c r="E9" s="2" t="s">
        <v>16</v>
      </c>
      <c r="F9" s="2" t="s">
        <v>27</v>
      </c>
      <c r="G9" s="2" t="s">
        <v>14</v>
      </c>
      <c r="H9" s="2">
        <v>89</v>
      </c>
      <c r="I9" s="2">
        <v>16</v>
      </c>
      <c r="J9" s="2">
        <v>32</v>
      </c>
      <c r="K9" s="2">
        <v>893.17200000000003</v>
      </c>
    </row>
    <row r="10" spans="2:11" x14ac:dyDescent="0.2">
      <c r="B10" s="2">
        <v>1966</v>
      </c>
      <c r="C10" s="2" t="s">
        <v>28</v>
      </c>
      <c r="D10" s="2" t="s">
        <v>28</v>
      </c>
      <c r="E10" s="2" t="s">
        <v>26</v>
      </c>
      <c r="F10" s="2" t="s">
        <v>29</v>
      </c>
      <c r="G10" s="2" t="s">
        <v>30</v>
      </c>
      <c r="H10" s="2">
        <v>89</v>
      </c>
      <c r="I10" s="2">
        <v>16</v>
      </c>
      <c r="J10" s="2">
        <v>32</v>
      </c>
      <c r="K10" s="2" t="s">
        <v>31</v>
      </c>
    </row>
    <row r="11" spans="2:11" x14ac:dyDescent="0.2">
      <c r="B11" s="2">
        <v>1970</v>
      </c>
      <c r="C11" s="2" t="s">
        <v>32</v>
      </c>
      <c r="D11" s="2" t="s">
        <v>21</v>
      </c>
      <c r="E11" s="2" t="s">
        <v>15</v>
      </c>
      <c r="F11" s="2" t="s">
        <v>26</v>
      </c>
      <c r="G11" s="2" t="s">
        <v>11</v>
      </c>
      <c r="H11" s="2">
        <v>95</v>
      </c>
      <c r="I11" s="2">
        <v>16</v>
      </c>
      <c r="J11" s="2">
        <v>32</v>
      </c>
      <c r="K11" s="2" t="s">
        <v>33</v>
      </c>
    </row>
    <row r="12" spans="2:11" x14ac:dyDescent="0.2">
      <c r="B12" s="2">
        <v>1974</v>
      </c>
      <c r="C12" s="2" t="s">
        <v>17</v>
      </c>
      <c r="D12" s="2" t="s">
        <v>26</v>
      </c>
      <c r="E12" s="2" t="s">
        <v>34</v>
      </c>
      <c r="F12" s="2" t="s">
        <v>35</v>
      </c>
      <c r="G12" s="2" t="s">
        <v>21</v>
      </c>
      <c r="H12" s="2">
        <v>97</v>
      </c>
      <c r="I12" s="2">
        <v>16</v>
      </c>
      <c r="J12" s="2">
        <v>38</v>
      </c>
      <c r="K12" s="2" t="s">
        <v>36</v>
      </c>
    </row>
    <row r="13" spans="2:11" x14ac:dyDescent="0.2">
      <c r="B13" s="2">
        <v>1978</v>
      </c>
      <c r="C13" s="2" t="s">
        <v>12</v>
      </c>
      <c r="D13" s="2" t="s">
        <v>12</v>
      </c>
      <c r="E13" s="2" t="s">
        <v>34</v>
      </c>
      <c r="F13" s="2" t="s">
        <v>21</v>
      </c>
      <c r="G13" s="2" t="s">
        <v>15</v>
      </c>
      <c r="H13" s="2">
        <v>102</v>
      </c>
      <c r="I13" s="2">
        <v>16</v>
      </c>
      <c r="J13" s="2">
        <v>38</v>
      </c>
      <c r="K13" s="2" t="s">
        <v>37</v>
      </c>
    </row>
    <row r="14" spans="2:11" x14ac:dyDescent="0.2">
      <c r="B14" s="2">
        <v>1982</v>
      </c>
      <c r="C14" s="2" t="s">
        <v>23</v>
      </c>
      <c r="D14" s="2" t="s">
        <v>15</v>
      </c>
      <c r="E14" s="2" t="s">
        <v>26</v>
      </c>
      <c r="F14" s="2" t="s">
        <v>35</v>
      </c>
      <c r="G14" s="2" t="s">
        <v>19</v>
      </c>
      <c r="H14" s="2">
        <v>146</v>
      </c>
      <c r="I14" s="2">
        <v>24</v>
      </c>
      <c r="J14" s="2">
        <v>52</v>
      </c>
      <c r="K14" s="2" t="s">
        <v>38</v>
      </c>
    </row>
    <row r="15" spans="2:11" x14ac:dyDescent="0.2">
      <c r="B15" s="2">
        <v>1986</v>
      </c>
      <c r="C15" s="2" t="s">
        <v>32</v>
      </c>
      <c r="D15" s="2" t="s">
        <v>12</v>
      </c>
      <c r="E15" s="2" t="s">
        <v>26</v>
      </c>
      <c r="F15" s="2" t="s">
        <v>19</v>
      </c>
      <c r="G15" s="2" t="s">
        <v>39</v>
      </c>
      <c r="H15" s="2">
        <v>132</v>
      </c>
      <c r="I15" s="2">
        <v>24</v>
      </c>
      <c r="J15" s="2">
        <v>52</v>
      </c>
      <c r="K15" s="2" t="s">
        <v>40</v>
      </c>
    </row>
    <row r="16" spans="2:11" x14ac:dyDescent="0.2">
      <c r="B16" s="2">
        <v>1990</v>
      </c>
      <c r="C16" s="2" t="s">
        <v>15</v>
      </c>
      <c r="D16" s="2" t="s">
        <v>26</v>
      </c>
      <c r="E16" s="2" t="s">
        <v>12</v>
      </c>
      <c r="F16" s="2" t="s">
        <v>15</v>
      </c>
      <c r="G16" s="2" t="s">
        <v>28</v>
      </c>
      <c r="H16" s="2">
        <v>115</v>
      </c>
      <c r="I16" s="2">
        <v>24</v>
      </c>
      <c r="J16" s="2">
        <v>52</v>
      </c>
      <c r="K16" s="2" t="s">
        <v>41</v>
      </c>
    </row>
    <row r="17" spans="2:11" x14ac:dyDescent="0.2">
      <c r="B17" s="2">
        <v>1994</v>
      </c>
      <c r="C17" s="2" t="s">
        <v>13</v>
      </c>
      <c r="D17" s="2" t="s">
        <v>21</v>
      </c>
      <c r="E17" s="2" t="s">
        <v>15</v>
      </c>
      <c r="F17" s="2" t="s">
        <v>22</v>
      </c>
      <c r="G17" s="2" t="s">
        <v>42</v>
      </c>
      <c r="H17" s="2">
        <v>141</v>
      </c>
      <c r="I17" s="2">
        <v>24</v>
      </c>
      <c r="J17" s="2">
        <v>52</v>
      </c>
      <c r="K17" s="2" t="s">
        <v>43</v>
      </c>
    </row>
    <row r="18" spans="2:11" x14ac:dyDescent="0.2">
      <c r="B18" s="2">
        <v>1998</v>
      </c>
      <c r="C18" s="2" t="s">
        <v>19</v>
      </c>
      <c r="D18" s="2" t="s">
        <v>19</v>
      </c>
      <c r="E18" s="2" t="s">
        <v>21</v>
      </c>
      <c r="F18" s="2" t="s">
        <v>44</v>
      </c>
      <c r="G18" s="2" t="s">
        <v>34</v>
      </c>
      <c r="H18" s="2">
        <v>171</v>
      </c>
      <c r="I18" s="2">
        <v>32</v>
      </c>
      <c r="J18" s="2">
        <v>64</v>
      </c>
      <c r="K18" s="2" t="s">
        <v>45</v>
      </c>
    </row>
    <row r="19" spans="2:11" x14ac:dyDescent="0.2">
      <c r="B19" s="2">
        <v>2002</v>
      </c>
      <c r="C19" s="2" t="s">
        <v>46</v>
      </c>
      <c r="D19" s="2" t="s">
        <v>21</v>
      </c>
      <c r="E19" s="2" t="s">
        <v>17</v>
      </c>
      <c r="F19" s="2" t="s">
        <v>47</v>
      </c>
      <c r="G19" s="2" t="s">
        <v>48</v>
      </c>
      <c r="H19" s="2">
        <v>161</v>
      </c>
      <c r="I19" s="2">
        <v>32</v>
      </c>
      <c r="J19" s="2">
        <v>64</v>
      </c>
      <c r="K19" s="2" t="s">
        <v>49</v>
      </c>
    </row>
    <row r="20" spans="2:11" x14ac:dyDescent="0.2">
      <c r="B20" s="2">
        <v>2006</v>
      </c>
      <c r="C20" s="2" t="s">
        <v>17</v>
      </c>
      <c r="D20" s="2" t="s">
        <v>15</v>
      </c>
      <c r="E20" s="2" t="s">
        <v>19</v>
      </c>
      <c r="F20" s="2" t="s">
        <v>17</v>
      </c>
      <c r="G20" s="2" t="s">
        <v>29</v>
      </c>
      <c r="H20" s="2">
        <v>147</v>
      </c>
      <c r="I20" s="2">
        <v>32</v>
      </c>
      <c r="J20" s="2">
        <v>64</v>
      </c>
      <c r="K20" s="2" t="s">
        <v>50</v>
      </c>
    </row>
    <row r="21" spans="2:11" x14ac:dyDescent="0.2">
      <c r="B21" s="2">
        <v>2010</v>
      </c>
      <c r="C21" s="2" t="s">
        <v>51</v>
      </c>
      <c r="D21" s="2" t="s">
        <v>23</v>
      </c>
      <c r="E21" s="2" t="s">
        <v>34</v>
      </c>
      <c r="F21" s="2" t="s">
        <v>17</v>
      </c>
      <c r="G21" s="2" t="s">
        <v>11</v>
      </c>
      <c r="H21" s="2">
        <v>145</v>
      </c>
      <c r="I21" s="2">
        <v>32</v>
      </c>
      <c r="J21" s="2">
        <v>64</v>
      </c>
      <c r="K21" s="2" t="s">
        <v>52</v>
      </c>
    </row>
    <row r="22" spans="2:11" x14ac:dyDescent="0.2">
      <c r="B22" s="2">
        <v>2014</v>
      </c>
      <c r="C22" s="2" t="s">
        <v>21</v>
      </c>
      <c r="D22" s="2" t="s">
        <v>17</v>
      </c>
      <c r="E22" s="2" t="s">
        <v>12</v>
      </c>
      <c r="F22" s="2" t="s">
        <v>34</v>
      </c>
      <c r="G22" s="2" t="s">
        <v>21</v>
      </c>
      <c r="H22" s="2">
        <v>171</v>
      </c>
      <c r="I22" s="2">
        <v>32</v>
      </c>
      <c r="J22" s="2">
        <v>64</v>
      </c>
      <c r="K22" s="2" t="s">
        <v>53</v>
      </c>
    </row>
    <row r="24" spans="2:11" ht="12" x14ac:dyDescent="0.25"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7</v>
      </c>
      <c r="I24" s="3" t="s">
        <v>8</v>
      </c>
      <c r="J24" s="3" t="s">
        <v>9</v>
      </c>
      <c r="K24" s="3" t="s">
        <v>10</v>
      </c>
    </row>
    <row r="25" spans="2:11" x14ac:dyDescent="0.2">
      <c r="B25" s="4">
        <v>1938</v>
      </c>
      <c r="C25" s="4" t="str">
        <f>VLOOKUP($B25,$B$3:$K$22,COLUMNS($B$24:C$24),0)</f>
        <v>France</v>
      </c>
      <c r="D25" s="4" t="str">
        <f>VLOOKUP($B25,$B$3:$K$22,COLUMNS($B$24:D$24),0)</f>
        <v>Italy</v>
      </c>
      <c r="E25" s="4" t="str">
        <f>VLOOKUP($B25,$B$3:$K$22,COLUMNS($B$24:E$24),0)</f>
        <v>Hungary</v>
      </c>
      <c r="F25" s="4" t="str">
        <f>VLOOKUP($B25,$B$3:$K$22,COLUMNS($B$24:F$24),0)</f>
        <v>Brazil</v>
      </c>
      <c r="G25" s="4" t="str">
        <f>VLOOKUP($B25,$B$3:$K$22,COLUMNS($B$24:G$24),0)</f>
        <v>Sweden</v>
      </c>
      <c r="H25" s="4">
        <f>VLOOKUP($B25,$B$3:$K$22,COLUMNS($B$24:H$24),0)</f>
        <v>84</v>
      </c>
      <c r="I25" s="4">
        <f>VLOOKUP($B25,$B$3:$K$22,COLUMNS($B$24:I$24),0)</f>
        <v>15</v>
      </c>
      <c r="J25" s="4">
        <f>VLOOKUP($B25,$B$3:$K$22,COLUMNS($B$24:J$24),0)</f>
        <v>18</v>
      </c>
      <c r="K25" s="4">
        <f>VLOOKUP($B25,$B$3:$K$22,COLUMNS($B$24:K$24),0)</f>
        <v>375.7</v>
      </c>
    </row>
    <row r="26" spans="2:11" x14ac:dyDescent="0.2">
      <c r="B26" s="4">
        <v>1950</v>
      </c>
      <c r="C26" s="4" t="str">
        <f>VLOOKUP($B26,$B$3:$K$22,COLUMNS($B$24:C$24),0)</f>
        <v>Brazil</v>
      </c>
      <c r="D26" s="4" t="str">
        <f>VLOOKUP($B26,$B$3:$K$22,COLUMNS($B$24:D$24),0)</f>
        <v>Uruguay</v>
      </c>
      <c r="E26" s="4" t="str">
        <f>VLOOKUP($B26,$B$3:$K$22,COLUMNS($B$24:E$24),0)</f>
        <v>Brazil</v>
      </c>
      <c r="F26" s="4" t="str">
        <f>VLOOKUP($B26,$B$3:$K$22,COLUMNS($B$24:F$24),0)</f>
        <v>Sweden</v>
      </c>
      <c r="G26" s="4" t="str">
        <f>VLOOKUP($B26,$B$3:$K$22,COLUMNS($B$24:G$24),0)</f>
        <v>Spain</v>
      </c>
      <c r="H26" s="4">
        <f>VLOOKUP($B26,$B$3:$K$22,COLUMNS($B$24:H$24),0)</f>
        <v>88</v>
      </c>
      <c r="I26" s="4">
        <f>VLOOKUP($B26,$B$3:$K$22,COLUMNS($B$24:I$24),0)</f>
        <v>13</v>
      </c>
      <c r="J26" s="4">
        <f>VLOOKUP($B26,$B$3:$K$22,COLUMNS($B$24:J$24),0)</f>
        <v>22</v>
      </c>
      <c r="K26" s="4" t="str">
        <f>VLOOKUP($B26,$B$3:$K$22,COLUMNS($B$24:K$24),0)</f>
        <v>1.045.246</v>
      </c>
    </row>
    <row r="27" spans="2:11" x14ac:dyDescent="0.2">
      <c r="B27" s="4">
        <v>1962</v>
      </c>
      <c r="C27" s="4" t="str">
        <f>VLOOKUP($B27,$B$3:$K$22,COLUMNS($B$24:C$24),0)</f>
        <v>Chile</v>
      </c>
      <c r="D27" s="4" t="str">
        <f>VLOOKUP($B27,$B$3:$K$22,COLUMNS($B$24:D$24),0)</f>
        <v>Brazil</v>
      </c>
      <c r="E27" s="4" t="str">
        <f>VLOOKUP($B27,$B$3:$K$22,COLUMNS($B$24:E$24),0)</f>
        <v>Czechoslovakia</v>
      </c>
      <c r="F27" s="4" t="str">
        <f>VLOOKUP($B27,$B$3:$K$22,COLUMNS($B$24:F$24),0)</f>
        <v>Chile</v>
      </c>
      <c r="G27" s="4" t="str">
        <f>VLOOKUP($B27,$B$3:$K$22,COLUMNS($B$24:G$24),0)</f>
        <v>Yugoslavia</v>
      </c>
      <c r="H27" s="4">
        <f>VLOOKUP($B27,$B$3:$K$22,COLUMNS($B$24:H$24),0)</f>
        <v>89</v>
      </c>
      <c r="I27" s="4">
        <f>VLOOKUP($B27,$B$3:$K$22,COLUMNS($B$24:I$24),0)</f>
        <v>16</v>
      </c>
      <c r="J27" s="4">
        <f>VLOOKUP($B27,$B$3:$K$22,COLUMNS($B$24:J$24),0)</f>
        <v>32</v>
      </c>
      <c r="K27" s="4">
        <f>VLOOKUP($B27,$B$3:$K$22,COLUMNS($B$24:K$24),0)</f>
        <v>893.17200000000003</v>
      </c>
    </row>
    <row r="28" spans="2:11" x14ac:dyDescent="0.2">
      <c r="B28" s="4">
        <v>1966</v>
      </c>
      <c r="C28" s="4" t="str">
        <f>VLOOKUP($B28,$B$3:$K$22,COLUMNS($B$24:C$24),0)</f>
        <v>England</v>
      </c>
      <c r="D28" s="4" t="str">
        <f>VLOOKUP($B28,$B$3:$K$22,COLUMNS($B$24:D$24),0)</f>
        <v>England</v>
      </c>
      <c r="E28" s="4" t="str">
        <f>VLOOKUP($B28,$B$3:$K$22,COLUMNS($B$24:E$24),0)</f>
        <v>Germany FR</v>
      </c>
      <c r="F28" s="4" t="str">
        <f>VLOOKUP($B28,$B$3:$K$22,COLUMNS($B$24:F$24),0)</f>
        <v>Portugal</v>
      </c>
      <c r="G28" s="4" t="str">
        <f>VLOOKUP($B28,$B$3:$K$22,COLUMNS($B$24:G$24),0)</f>
        <v>Soviet Union</v>
      </c>
      <c r="H28" s="4">
        <f>VLOOKUP($B28,$B$3:$K$22,COLUMNS($B$24:H$24),0)</f>
        <v>89</v>
      </c>
      <c r="I28" s="4">
        <f>VLOOKUP($B28,$B$3:$K$22,COLUMNS($B$24:I$24),0)</f>
        <v>16</v>
      </c>
      <c r="J28" s="4">
        <f>VLOOKUP($B28,$B$3:$K$22,COLUMNS($B$24:J$24),0)</f>
        <v>32</v>
      </c>
      <c r="K28" s="4" t="str">
        <f>VLOOKUP($B28,$B$3:$K$22,COLUMNS($B$24:K$24),0)</f>
        <v>1.563.135</v>
      </c>
    </row>
  </sheetData>
  <dataValidations count="1">
    <dataValidation type="list" allowBlank="1" showInputMessage="1" showErrorMessage="1" sqref="B25:B28">
      <formula1>$B$3:$B$22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workbookViewId="0">
      <selection activeCell="G26" sqref="G26"/>
    </sheetView>
  </sheetViews>
  <sheetFormatPr defaultRowHeight="11.4" x14ac:dyDescent="0.2"/>
  <cols>
    <col min="1" max="1" width="2" style="2" customWidth="1"/>
    <col min="2" max="16384" width="8.796875" style="2"/>
  </cols>
  <sheetData>
    <row r="1" spans="2:11" ht="14.4" thickBot="1" x14ac:dyDescent="0.3">
      <c r="B1" s="1" t="s">
        <v>66</v>
      </c>
    </row>
    <row r="2" spans="2:11" ht="12" x14ac:dyDescent="0.25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2:11" x14ac:dyDescent="0.2">
      <c r="B3" s="2">
        <v>1930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>
        <v>70</v>
      </c>
      <c r="I3" s="2">
        <v>13</v>
      </c>
      <c r="J3" s="2">
        <v>18</v>
      </c>
      <c r="K3" s="2">
        <v>590.54899999999998</v>
      </c>
    </row>
    <row r="4" spans="2:11" x14ac:dyDescent="0.2">
      <c r="B4" s="2">
        <v>1934</v>
      </c>
      <c r="C4" s="2" t="s">
        <v>15</v>
      </c>
      <c r="D4" s="2" t="s">
        <v>15</v>
      </c>
      <c r="E4" s="2" t="s">
        <v>16</v>
      </c>
      <c r="F4" s="2" t="s">
        <v>17</v>
      </c>
      <c r="G4" s="2" t="s">
        <v>18</v>
      </c>
      <c r="H4" s="2">
        <v>70</v>
      </c>
      <c r="I4" s="2">
        <v>16</v>
      </c>
      <c r="J4" s="2">
        <v>17</v>
      </c>
      <c r="K4" s="2">
        <v>363</v>
      </c>
    </row>
    <row r="5" spans="2:11" x14ac:dyDescent="0.2">
      <c r="B5" s="2">
        <v>1938</v>
      </c>
      <c r="C5" s="2" t="s">
        <v>19</v>
      </c>
      <c r="D5" s="2" t="s">
        <v>15</v>
      </c>
      <c r="E5" s="2" t="s">
        <v>20</v>
      </c>
      <c r="F5" s="2" t="s">
        <v>21</v>
      </c>
      <c r="G5" s="2" t="s">
        <v>22</v>
      </c>
      <c r="H5" s="2">
        <v>84</v>
      </c>
      <c r="I5" s="2">
        <v>15</v>
      </c>
      <c r="J5" s="2">
        <v>18</v>
      </c>
      <c r="K5" s="2">
        <v>375.7</v>
      </c>
    </row>
    <row r="6" spans="2:11" x14ac:dyDescent="0.2">
      <c r="B6" s="2">
        <v>1950</v>
      </c>
      <c r="C6" s="2" t="s">
        <v>21</v>
      </c>
      <c r="D6" s="2" t="s">
        <v>11</v>
      </c>
      <c r="E6" s="2" t="s">
        <v>21</v>
      </c>
      <c r="F6" s="2" t="s">
        <v>22</v>
      </c>
      <c r="G6" s="2" t="s">
        <v>23</v>
      </c>
      <c r="H6" s="2">
        <v>88</v>
      </c>
      <c r="I6" s="2">
        <v>13</v>
      </c>
      <c r="J6" s="2">
        <v>22</v>
      </c>
      <c r="K6" s="2" t="s">
        <v>24</v>
      </c>
    </row>
    <row r="7" spans="2:11" x14ac:dyDescent="0.2">
      <c r="B7" s="2">
        <v>1954</v>
      </c>
      <c r="C7" s="2" t="s">
        <v>25</v>
      </c>
      <c r="D7" s="2" t="s">
        <v>26</v>
      </c>
      <c r="E7" s="2" t="s">
        <v>20</v>
      </c>
      <c r="F7" s="2" t="s">
        <v>18</v>
      </c>
      <c r="G7" s="2" t="s">
        <v>11</v>
      </c>
      <c r="H7" s="2">
        <v>140</v>
      </c>
      <c r="I7" s="2">
        <v>16</v>
      </c>
      <c r="J7" s="2">
        <v>26</v>
      </c>
      <c r="K7" s="2">
        <v>768.60699999999997</v>
      </c>
    </row>
    <row r="8" spans="2:11" x14ac:dyDescent="0.2">
      <c r="B8" s="2">
        <v>1958</v>
      </c>
      <c r="C8" s="2" t="s">
        <v>22</v>
      </c>
      <c r="D8" s="2" t="s">
        <v>21</v>
      </c>
      <c r="E8" s="2" t="s">
        <v>22</v>
      </c>
      <c r="F8" s="2" t="s">
        <v>19</v>
      </c>
      <c r="G8" s="2" t="s">
        <v>26</v>
      </c>
      <c r="H8" s="2">
        <v>126</v>
      </c>
      <c r="I8" s="2">
        <v>16</v>
      </c>
      <c r="J8" s="2">
        <v>35</v>
      </c>
      <c r="K8" s="2">
        <v>819.81</v>
      </c>
    </row>
    <row r="9" spans="2:11" x14ac:dyDescent="0.2">
      <c r="B9" s="2">
        <v>1962</v>
      </c>
      <c r="C9" s="2" t="s">
        <v>27</v>
      </c>
      <c r="D9" s="2" t="s">
        <v>21</v>
      </c>
      <c r="E9" s="2" t="s">
        <v>16</v>
      </c>
      <c r="F9" s="2" t="s">
        <v>27</v>
      </c>
      <c r="G9" s="2" t="s">
        <v>14</v>
      </c>
      <c r="H9" s="2">
        <v>89</v>
      </c>
      <c r="I9" s="2">
        <v>16</v>
      </c>
      <c r="J9" s="2">
        <v>32</v>
      </c>
      <c r="K9" s="2">
        <v>893.17200000000003</v>
      </c>
    </row>
    <row r="10" spans="2:11" x14ac:dyDescent="0.2">
      <c r="B10" s="2">
        <v>1966</v>
      </c>
      <c r="C10" s="2" t="s">
        <v>28</v>
      </c>
      <c r="D10" s="2" t="s">
        <v>28</v>
      </c>
      <c r="E10" s="2" t="s">
        <v>26</v>
      </c>
      <c r="F10" s="2" t="s">
        <v>29</v>
      </c>
      <c r="G10" s="2" t="s">
        <v>30</v>
      </c>
      <c r="H10" s="2">
        <v>89</v>
      </c>
      <c r="I10" s="2">
        <v>16</v>
      </c>
      <c r="J10" s="2">
        <v>32</v>
      </c>
      <c r="K10" s="2" t="s">
        <v>31</v>
      </c>
    </row>
    <row r="11" spans="2:11" x14ac:dyDescent="0.2">
      <c r="B11" s="2">
        <v>1970</v>
      </c>
      <c r="C11" s="2" t="s">
        <v>32</v>
      </c>
      <c r="D11" s="2" t="s">
        <v>21</v>
      </c>
      <c r="E11" s="2" t="s">
        <v>15</v>
      </c>
      <c r="F11" s="2" t="s">
        <v>26</v>
      </c>
      <c r="G11" s="2" t="s">
        <v>11</v>
      </c>
      <c r="H11" s="2">
        <v>95</v>
      </c>
      <c r="I11" s="2">
        <v>16</v>
      </c>
      <c r="J11" s="2">
        <v>32</v>
      </c>
      <c r="K11" s="2" t="s">
        <v>33</v>
      </c>
    </row>
    <row r="12" spans="2:11" x14ac:dyDescent="0.2">
      <c r="B12" s="2">
        <v>1974</v>
      </c>
      <c r="C12" s="2" t="s">
        <v>17</v>
      </c>
      <c r="D12" s="2" t="s">
        <v>26</v>
      </c>
      <c r="E12" s="2" t="s">
        <v>34</v>
      </c>
      <c r="F12" s="2" t="s">
        <v>35</v>
      </c>
      <c r="G12" s="2" t="s">
        <v>21</v>
      </c>
      <c r="H12" s="2">
        <v>97</v>
      </c>
      <c r="I12" s="2">
        <v>16</v>
      </c>
      <c r="J12" s="2">
        <v>38</v>
      </c>
      <c r="K12" s="2" t="s">
        <v>36</v>
      </c>
    </row>
    <row r="13" spans="2:11" x14ac:dyDescent="0.2">
      <c r="B13" s="2">
        <v>1978</v>
      </c>
      <c r="C13" s="2" t="s">
        <v>12</v>
      </c>
      <c r="D13" s="2" t="s">
        <v>12</v>
      </c>
      <c r="E13" s="2" t="s">
        <v>34</v>
      </c>
      <c r="F13" s="2" t="s">
        <v>21</v>
      </c>
      <c r="G13" s="2" t="s">
        <v>15</v>
      </c>
      <c r="H13" s="2">
        <v>102</v>
      </c>
      <c r="I13" s="2">
        <v>16</v>
      </c>
      <c r="J13" s="2">
        <v>38</v>
      </c>
      <c r="K13" s="2" t="s">
        <v>37</v>
      </c>
    </row>
    <row r="14" spans="2:11" x14ac:dyDescent="0.2">
      <c r="B14" s="2">
        <v>1982</v>
      </c>
      <c r="C14" s="2" t="s">
        <v>23</v>
      </c>
      <c r="D14" s="2" t="s">
        <v>15</v>
      </c>
      <c r="E14" s="2" t="s">
        <v>26</v>
      </c>
      <c r="F14" s="2" t="s">
        <v>35</v>
      </c>
      <c r="G14" s="2" t="s">
        <v>19</v>
      </c>
      <c r="H14" s="2">
        <v>146</v>
      </c>
      <c r="I14" s="2">
        <v>24</v>
      </c>
      <c r="J14" s="2">
        <v>52</v>
      </c>
      <c r="K14" s="2" t="s">
        <v>38</v>
      </c>
    </row>
    <row r="15" spans="2:11" x14ac:dyDescent="0.2">
      <c r="B15" s="2">
        <v>1986</v>
      </c>
      <c r="C15" s="2" t="s">
        <v>32</v>
      </c>
      <c r="D15" s="2" t="s">
        <v>12</v>
      </c>
      <c r="E15" s="2" t="s">
        <v>26</v>
      </c>
      <c r="F15" s="2" t="s">
        <v>19</v>
      </c>
      <c r="G15" s="2" t="s">
        <v>39</v>
      </c>
      <c r="H15" s="2">
        <v>132</v>
      </c>
      <c r="I15" s="2">
        <v>24</v>
      </c>
      <c r="J15" s="2">
        <v>52</v>
      </c>
      <c r="K15" s="2" t="s">
        <v>40</v>
      </c>
    </row>
    <row r="16" spans="2:11" x14ac:dyDescent="0.2">
      <c r="B16" s="2">
        <v>1990</v>
      </c>
      <c r="C16" s="2" t="s">
        <v>15</v>
      </c>
      <c r="D16" s="2" t="s">
        <v>26</v>
      </c>
      <c r="E16" s="2" t="s">
        <v>12</v>
      </c>
      <c r="F16" s="2" t="s">
        <v>15</v>
      </c>
      <c r="G16" s="2" t="s">
        <v>28</v>
      </c>
      <c r="H16" s="2">
        <v>115</v>
      </c>
      <c r="I16" s="2">
        <v>24</v>
      </c>
      <c r="J16" s="2">
        <v>52</v>
      </c>
      <c r="K16" s="2" t="s">
        <v>41</v>
      </c>
    </row>
    <row r="17" spans="2:11" x14ac:dyDescent="0.2">
      <c r="B17" s="2">
        <v>1994</v>
      </c>
      <c r="C17" s="2" t="s">
        <v>13</v>
      </c>
      <c r="D17" s="2" t="s">
        <v>21</v>
      </c>
      <c r="E17" s="2" t="s">
        <v>15</v>
      </c>
      <c r="F17" s="2" t="s">
        <v>22</v>
      </c>
      <c r="G17" s="2" t="s">
        <v>42</v>
      </c>
      <c r="H17" s="2">
        <v>141</v>
      </c>
      <c r="I17" s="2">
        <v>24</v>
      </c>
      <c r="J17" s="2">
        <v>52</v>
      </c>
      <c r="K17" s="2" t="s">
        <v>43</v>
      </c>
    </row>
    <row r="18" spans="2:11" x14ac:dyDescent="0.2">
      <c r="B18" s="2">
        <v>1998</v>
      </c>
      <c r="C18" s="2" t="s">
        <v>19</v>
      </c>
      <c r="D18" s="2" t="s">
        <v>19</v>
      </c>
      <c r="E18" s="2" t="s">
        <v>21</v>
      </c>
      <c r="F18" s="2" t="s">
        <v>44</v>
      </c>
      <c r="G18" s="2" t="s">
        <v>34</v>
      </c>
      <c r="H18" s="2">
        <v>171</v>
      </c>
      <c r="I18" s="2">
        <v>32</v>
      </c>
      <c r="J18" s="2">
        <v>64</v>
      </c>
      <c r="K18" s="2" t="s">
        <v>45</v>
      </c>
    </row>
    <row r="19" spans="2:11" x14ac:dyDescent="0.2">
      <c r="B19" s="2">
        <v>2002</v>
      </c>
      <c r="C19" s="2" t="s">
        <v>46</v>
      </c>
      <c r="D19" s="2" t="s">
        <v>21</v>
      </c>
      <c r="E19" s="2" t="s">
        <v>17</v>
      </c>
      <c r="F19" s="2" t="s">
        <v>47</v>
      </c>
      <c r="G19" s="2" t="s">
        <v>48</v>
      </c>
      <c r="H19" s="2">
        <v>161</v>
      </c>
      <c r="I19" s="2">
        <v>32</v>
      </c>
      <c r="J19" s="2">
        <v>64</v>
      </c>
      <c r="K19" s="2" t="s">
        <v>49</v>
      </c>
    </row>
    <row r="20" spans="2:11" x14ac:dyDescent="0.2">
      <c r="B20" s="2">
        <v>2006</v>
      </c>
      <c r="C20" s="2" t="s">
        <v>17</v>
      </c>
      <c r="D20" s="2" t="s">
        <v>15</v>
      </c>
      <c r="E20" s="2" t="s">
        <v>19</v>
      </c>
      <c r="F20" s="2" t="s">
        <v>17</v>
      </c>
      <c r="G20" s="2" t="s">
        <v>29</v>
      </c>
      <c r="H20" s="2">
        <v>147</v>
      </c>
      <c r="I20" s="2">
        <v>32</v>
      </c>
      <c r="J20" s="2">
        <v>64</v>
      </c>
      <c r="K20" s="2" t="s">
        <v>50</v>
      </c>
    </row>
    <row r="21" spans="2:11" x14ac:dyDescent="0.2">
      <c r="B21" s="2">
        <v>2010</v>
      </c>
      <c r="C21" s="2" t="s">
        <v>51</v>
      </c>
      <c r="D21" s="2" t="s">
        <v>23</v>
      </c>
      <c r="E21" s="2" t="s">
        <v>34</v>
      </c>
      <c r="F21" s="2" t="s">
        <v>17</v>
      </c>
      <c r="G21" s="2" t="s">
        <v>11</v>
      </c>
      <c r="H21" s="2">
        <v>145</v>
      </c>
      <c r="I21" s="2">
        <v>32</v>
      </c>
      <c r="J21" s="2">
        <v>64</v>
      </c>
      <c r="K21" s="2" t="s">
        <v>52</v>
      </c>
    </row>
    <row r="22" spans="2:11" x14ac:dyDescent="0.2">
      <c r="B22" s="2">
        <v>2014</v>
      </c>
      <c r="C22" s="2" t="s">
        <v>21</v>
      </c>
      <c r="D22" s="2" t="s">
        <v>17</v>
      </c>
      <c r="E22" s="2" t="s">
        <v>12</v>
      </c>
      <c r="F22" s="2" t="s">
        <v>34</v>
      </c>
      <c r="G22" s="2" t="s">
        <v>21</v>
      </c>
      <c r="H22" s="2">
        <v>171</v>
      </c>
      <c r="I22" s="2">
        <v>32</v>
      </c>
      <c r="J22" s="2">
        <v>64</v>
      </c>
      <c r="K22" s="2" t="s">
        <v>53</v>
      </c>
    </row>
    <row r="24" spans="2:11" ht="12" x14ac:dyDescent="0.25"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7</v>
      </c>
      <c r="I24" s="3" t="s">
        <v>8</v>
      </c>
      <c r="J24" s="3" t="s">
        <v>9</v>
      </c>
      <c r="K24" s="3" t="s">
        <v>10</v>
      </c>
    </row>
    <row r="25" spans="2:11" x14ac:dyDescent="0.2">
      <c r="B25" s="4">
        <v>1938</v>
      </c>
      <c r="C25" s="4" t="str">
        <f>VLOOKUP($B25,$B$3:$K$22,MATCH(C$24,$B$24:$K$24,0),0)</f>
        <v>France</v>
      </c>
      <c r="D25" s="4" t="str">
        <f t="shared" ref="D25:K25" si="0">VLOOKUP($B25,$B$3:$K$22,MATCH(D$24,$B$24:$K$24,0),0)</f>
        <v>Italy</v>
      </c>
      <c r="E25" s="4" t="str">
        <f t="shared" si="0"/>
        <v>Hungary</v>
      </c>
      <c r="F25" s="4" t="str">
        <f t="shared" si="0"/>
        <v>Brazil</v>
      </c>
      <c r="G25" s="4" t="str">
        <f t="shared" si="0"/>
        <v>Sweden</v>
      </c>
      <c r="H25" s="4">
        <f t="shared" si="0"/>
        <v>84</v>
      </c>
      <c r="I25" s="4">
        <f t="shared" si="0"/>
        <v>15</v>
      </c>
      <c r="J25" s="4">
        <f t="shared" si="0"/>
        <v>18</v>
      </c>
      <c r="K25" s="4">
        <f t="shared" si="0"/>
        <v>375.7</v>
      </c>
    </row>
    <row r="26" spans="2:11" x14ac:dyDescent="0.2">
      <c r="B26" s="4">
        <v>1950</v>
      </c>
      <c r="C26" s="4" t="str">
        <f t="shared" ref="C26:K28" si="1">VLOOKUP($B26,$B$3:$K$22,MATCH(C$24,$B$24:$K$24,0),0)</f>
        <v>Brazil</v>
      </c>
      <c r="D26" s="4" t="str">
        <f t="shared" si="1"/>
        <v>Uruguay</v>
      </c>
      <c r="E26" s="4" t="str">
        <f t="shared" si="1"/>
        <v>Brazil</v>
      </c>
      <c r="F26" s="4" t="str">
        <f t="shared" si="1"/>
        <v>Sweden</v>
      </c>
      <c r="G26" s="4" t="str">
        <f t="shared" si="1"/>
        <v>Spain</v>
      </c>
      <c r="H26" s="4">
        <f t="shared" si="1"/>
        <v>88</v>
      </c>
      <c r="I26" s="4">
        <f t="shared" si="1"/>
        <v>13</v>
      </c>
      <c r="J26" s="4">
        <f t="shared" si="1"/>
        <v>22</v>
      </c>
      <c r="K26" s="4" t="str">
        <f t="shared" si="1"/>
        <v>1.045.246</v>
      </c>
    </row>
    <row r="27" spans="2:11" x14ac:dyDescent="0.2">
      <c r="B27" s="4">
        <v>1962</v>
      </c>
      <c r="C27" s="4" t="str">
        <f t="shared" si="1"/>
        <v>Chile</v>
      </c>
      <c r="D27" s="4" t="str">
        <f t="shared" si="1"/>
        <v>Brazil</v>
      </c>
      <c r="E27" s="4" t="str">
        <f t="shared" si="1"/>
        <v>Czechoslovakia</v>
      </c>
      <c r="F27" s="4" t="str">
        <f t="shared" si="1"/>
        <v>Chile</v>
      </c>
      <c r="G27" s="4" t="str">
        <f t="shared" si="1"/>
        <v>Yugoslavia</v>
      </c>
      <c r="H27" s="4">
        <f t="shared" si="1"/>
        <v>89</v>
      </c>
      <c r="I27" s="4">
        <f t="shared" si="1"/>
        <v>16</v>
      </c>
      <c r="J27" s="4">
        <f t="shared" si="1"/>
        <v>32</v>
      </c>
      <c r="K27" s="4">
        <f t="shared" si="1"/>
        <v>893.17200000000003</v>
      </c>
    </row>
    <row r="28" spans="2:11" x14ac:dyDescent="0.2">
      <c r="B28" s="4">
        <v>1966</v>
      </c>
      <c r="C28" s="4" t="str">
        <f t="shared" si="1"/>
        <v>England</v>
      </c>
      <c r="D28" s="4" t="str">
        <f t="shared" si="1"/>
        <v>England</v>
      </c>
      <c r="E28" s="4" t="str">
        <f t="shared" si="1"/>
        <v>Germany FR</v>
      </c>
      <c r="F28" s="4" t="str">
        <f t="shared" si="1"/>
        <v>Portugal</v>
      </c>
      <c r="G28" s="4" t="str">
        <f t="shared" si="1"/>
        <v>Soviet Union</v>
      </c>
      <c r="H28" s="4">
        <f t="shared" si="1"/>
        <v>89</v>
      </c>
      <c r="I28" s="4">
        <f t="shared" si="1"/>
        <v>16</v>
      </c>
      <c r="J28" s="4">
        <f t="shared" si="1"/>
        <v>32</v>
      </c>
      <c r="K28" s="4" t="str">
        <f t="shared" si="1"/>
        <v>1.563.135</v>
      </c>
    </row>
  </sheetData>
  <dataValidations count="1">
    <dataValidation type="list" allowBlank="1" showInputMessage="1" showErrorMessage="1" sqref="B25:B28">
      <formula1>$B$3:$B$22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7"/>
  <sheetViews>
    <sheetView workbookViewId="0">
      <selection activeCell="I20" sqref="I20"/>
    </sheetView>
  </sheetViews>
  <sheetFormatPr defaultRowHeight="11.4" x14ac:dyDescent="0.2"/>
  <cols>
    <col min="1" max="1" width="2" style="2" customWidth="1"/>
    <col min="2" max="16384" width="8.796875" style="2"/>
  </cols>
  <sheetData>
    <row r="1" spans="2:20" ht="14.4" thickBot="1" x14ac:dyDescent="0.3">
      <c r="B1" s="1" t="s">
        <v>67</v>
      </c>
    </row>
    <row r="2" spans="2:20" ht="12" x14ac:dyDescent="0.25">
      <c r="B2" s="3"/>
      <c r="C2" s="3"/>
    </row>
    <row r="3" spans="2:20" ht="12" thickBot="1" x14ac:dyDescent="0.25"/>
    <row r="4" spans="2:20" ht="13.8" customHeight="1" thickBot="1" x14ac:dyDescent="0.3">
      <c r="B4" s="24" t="s">
        <v>11</v>
      </c>
      <c r="C4" s="25"/>
      <c r="D4" s="26"/>
      <c r="F4" s="24" t="s">
        <v>28</v>
      </c>
      <c r="G4" s="25"/>
      <c r="H4" s="26"/>
      <c r="J4" s="24" t="s">
        <v>23</v>
      </c>
      <c r="K4" s="25"/>
      <c r="L4" s="26"/>
      <c r="N4" s="24" t="s">
        <v>13</v>
      </c>
      <c r="O4" s="25"/>
      <c r="P4" s="26"/>
      <c r="R4" s="27" t="s">
        <v>21</v>
      </c>
      <c r="S4" s="28"/>
      <c r="T4" s="29"/>
    </row>
    <row r="5" spans="2:20" ht="12" x14ac:dyDescent="0.25">
      <c r="B5" s="13" t="s">
        <v>1</v>
      </c>
      <c r="C5" s="14"/>
      <c r="D5" s="15">
        <f>INDEX([1]index!$B$3:$K$22,MATCH(B$4,[1]index!C$3:$C$22,0),MATCH(B$5,[1]index!$B$2:$K$2,0))</f>
        <v>1930</v>
      </c>
      <c r="F5" s="13" t="s">
        <v>1</v>
      </c>
      <c r="G5" s="14"/>
      <c r="H5" s="15">
        <f>INDEX([1]index!$B$3:$K$22,MATCH(F$4,[1]index!$C$3:$C$22,0),MATCH(F5,[1]index!$B$2:$K$2,0))</f>
        <v>1966</v>
      </c>
      <c r="J5" s="13" t="s">
        <v>1</v>
      </c>
      <c r="K5" s="14"/>
      <c r="L5" s="15">
        <f>INDEX([1]index!$B$3:$K$22,MATCH(J$4,[1]index!$C$3:$C$22,0),MATCH(J5,[1]index!$B$2:$K$2,0))</f>
        <v>1982</v>
      </c>
      <c r="N5" s="13" t="s">
        <v>1</v>
      </c>
      <c r="O5" s="14"/>
      <c r="P5" s="15">
        <f>INDEX([1]index!$B$3:$K$22,MATCH(N$4,[1]index!$C$3:$C$22,0),MATCH(N5,[1]index!$B$2:$K$2,0))</f>
        <v>1994</v>
      </c>
      <c r="R5" s="16" t="s">
        <v>1</v>
      </c>
      <c r="S5" s="17"/>
      <c r="T5" s="18">
        <f>INDEX([1]index!$B$3:$K$22,MATCH(R$4,[1]index!$C$3:$C$22,0),MATCH(R5,[1]index!$B$2:$K$2,0))</f>
        <v>1950</v>
      </c>
    </row>
    <row r="6" spans="2:20" ht="12" x14ac:dyDescent="0.25">
      <c r="B6" s="13" t="s">
        <v>2</v>
      </c>
      <c r="C6" s="14"/>
      <c r="D6" s="15" t="str">
        <f>INDEX([1]index!$B$3:$K$22,MATCH(B$4,[1]index!C$3:$C$22,0),MATCH(B$6,[1]index!$B$2:$K$2,0))</f>
        <v>Uruguay</v>
      </c>
      <c r="F6" s="13" t="s">
        <v>2</v>
      </c>
      <c r="G6" s="14"/>
      <c r="H6" s="15" t="str">
        <f>INDEX([1]index!$B$3:$K$22,MATCH(F$4,[1]index!$C$3:C$22,0),MATCH(F6,[1]index!$B$2:$K$2,0))</f>
        <v>England</v>
      </c>
      <c r="J6" s="13" t="s">
        <v>2</v>
      </c>
      <c r="K6" s="14"/>
      <c r="L6" s="15" t="str">
        <f>INDEX([1]index!$B$3:$K$22,MATCH(J$4,[1]index!$C$3:$C$22,0),MATCH(J6,[1]index!$B$2:$K$2,0))</f>
        <v>Spain</v>
      </c>
      <c r="N6" s="13" t="s">
        <v>2</v>
      </c>
      <c r="O6" s="14"/>
      <c r="P6" s="15" t="str">
        <f>INDEX([1]index!$B$3:$K$22,MATCH(N$4,[1]index!$C$3:$C$22,0),MATCH(N6,[1]index!$B$2:$K$2,0))</f>
        <v>USA</v>
      </c>
      <c r="R6" s="13" t="s">
        <v>2</v>
      </c>
      <c r="S6" s="14"/>
      <c r="T6" s="15" t="str">
        <f>INDEX([1]index!$B$3:$K$22,MATCH(R$4,[1]index!$C$3:$C$22,0),MATCH(R6,[1]index!$B$2:$K$2,0))</f>
        <v>Brazil</v>
      </c>
    </row>
    <row r="7" spans="2:20" ht="12" x14ac:dyDescent="0.25">
      <c r="B7" s="13" t="s">
        <v>3</v>
      </c>
      <c r="C7" s="14"/>
      <c r="D7" s="15" t="str">
        <f>INDEX([1]index!$B$3:$K$22,MATCH(B$4,[1]index!C$3:$C$22,0),MATCH(B$7,[1]index!$B$2:$K$2,0))</f>
        <v>Uruguay</v>
      </c>
      <c r="F7" s="13" t="s">
        <v>3</v>
      </c>
      <c r="G7" s="14"/>
      <c r="H7" s="15" t="str">
        <f>INDEX([1]index!$B$3:$K$22,MATCH(F$4,[1]index!$C$3:C$22,0),MATCH(F7,[1]index!$B$2:$K$2,0))</f>
        <v>England</v>
      </c>
      <c r="J7" s="13" t="s">
        <v>3</v>
      </c>
      <c r="K7" s="14"/>
      <c r="L7" s="15" t="str">
        <f>INDEX([1]index!$B$3:$K$22,MATCH(J$4,[1]index!$C$3:$C$22,0),MATCH(J7,[1]index!$B$2:$K$2,0))</f>
        <v>Italy</v>
      </c>
      <c r="N7" s="13" t="s">
        <v>3</v>
      </c>
      <c r="O7" s="14"/>
      <c r="P7" s="15" t="str">
        <f>INDEX([1]index!$B$3:$K$22,MATCH(N$4,[1]index!$C$3:$C$22,0),MATCH(N7,[1]index!$B$2:$K$2,0))</f>
        <v>Brazil</v>
      </c>
      <c r="R7" s="13" t="s">
        <v>3</v>
      </c>
      <c r="S7" s="14"/>
      <c r="T7" s="15" t="str">
        <f>INDEX([1]index!$B$3:$K$22,MATCH(R$4,[1]index!$C$3:$C$22,0),MATCH(R7,[1]index!$B$2:$K$2,0))</f>
        <v>Uruguay</v>
      </c>
    </row>
    <row r="8" spans="2:20" ht="12" x14ac:dyDescent="0.25">
      <c r="B8" s="13" t="s">
        <v>4</v>
      </c>
      <c r="C8" s="14"/>
      <c r="D8" s="15" t="str">
        <f>INDEX([1]index!$B$3:$K$22,MATCH(B$4,[1]index!C$3:$C$22,0),MATCH(B$8,[1]index!$B$2:$K$2,0))</f>
        <v>Argentina</v>
      </c>
      <c r="F8" s="13" t="s">
        <v>4</v>
      </c>
      <c r="G8" s="14"/>
      <c r="H8" s="15" t="str">
        <f>INDEX([1]index!$B$3:$K$22,MATCH(F$4,[1]index!$C$3:C$22,0),MATCH(F8,[1]index!$B$2:$K$2,0))</f>
        <v>Germany FR</v>
      </c>
      <c r="J8" s="13" t="s">
        <v>4</v>
      </c>
      <c r="K8" s="14"/>
      <c r="L8" s="15" t="str">
        <f>INDEX([1]index!$B$3:$K$22,MATCH(J$4,[1]index!$C$3:$C$22,0),MATCH(J8,[1]index!$B$2:$K$2,0))</f>
        <v>Germany FR</v>
      </c>
      <c r="N8" s="13" t="s">
        <v>4</v>
      </c>
      <c r="O8" s="14"/>
      <c r="P8" s="15" t="str">
        <f>INDEX([1]index!$B$3:$K$22,MATCH(N$4,[1]index!$C$3:$C$22,0),MATCH(N8,[1]index!$B$2:$K$2,0))</f>
        <v>Italy</v>
      </c>
      <c r="R8" s="13" t="s">
        <v>4</v>
      </c>
      <c r="S8" s="14"/>
      <c r="T8" s="15" t="str">
        <f>INDEX([1]index!$B$3:$K$22,MATCH(R$4,[1]index!$C$3:$C$22,0),MATCH(R8,[1]index!$B$2:$K$2,0))</f>
        <v>Brazil</v>
      </c>
    </row>
    <row r="9" spans="2:20" ht="12" x14ac:dyDescent="0.25">
      <c r="B9" s="13" t="s">
        <v>5</v>
      </c>
      <c r="C9" s="14"/>
      <c r="D9" s="15" t="str">
        <f>INDEX([1]index!$B$3:$K$22,MATCH(B$4,[1]index!C$3:$C$22,0),MATCH(B$9,[1]index!$B$2:$K$2,0))</f>
        <v>USA</v>
      </c>
      <c r="F9" s="13" t="s">
        <v>5</v>
      </c>
      <c r="G9" s="14"/>
      <c r="H9" s="15" t="str">
        <f>INDEX([1]index!$B$3:$K$22,MATCH(F$4,[1]index!$C$3:C$22,0),MATCH(F9,[1]index!$B$2:$K$2,0))</f>
        <v>Portugal</v>
      </c>
      <c r="J9" s="13" t="s">
        <v>5</v>
      </c>
      <c r="K9" s="14"/>
      <c r="L9" s="15" t="str">
        <f>INDEX([1]index!$B$3:$K$22,MATCH(J$4,[1]index!$C$3:$C$22,0),MATCH(J9,[1]index!$B$2:$K$2,0))</f>
        <v>Poland</v>
      </c>
      <c r="N9" s="13" t="s">
        <v>5</v>
      </c>
      <c r="O9" s="14"/>
      <c r="P9" s="15" t="str">
        <f>INDEX([1]index!$B$3:$K$22,MATCH(N$4,[1]index!$C$3:$C$22,0),MATCH(N9,[1]index!$B$2:$K$2,0))</f>
        <v>Sweden</v>
      </c>
      <c r="R9" s="13" t="s">
        <v>5</v>
      </c>
      <c r="S9" s="14"/>
      <c r="T9" s="15" t="str">
        <f>INDEX([1]index!$B$3:$K$22,MATCH(R$4,[1]index!$C$3:$C$22,0),MATCH(R9,[1]index!$B$2:$K$2,0))</f>
        <v>Sweden</v>
      </c>
    </row>
    <row r="10" spans="2:20" ht="12" x14ac:dyDescent="0.25">
      <c r="B10" s="13" t="s">
        <v>6</v>
      </c>
      <c r="C10" s="14"/>
      <c r="D10" s="15" t="str">
        <f>INDEX([1]index!$B$3:$K$22,MATCH(B$4,[1]index!C$3:$C$22,0),MATCH(B10,[1]index!$B$2:$K$2,0))</f>
        <v>Yugoslavia</v>
      </c>
      <c r="F10" s="13" t="s">
        <v>6</v>
      </c>
      <c r="G10" s="14"/>
      <c r="H10" s="15" t="str">
        <f>INDEX([1]index!$B$3:$K$22,MATCH(F$4,[1]index!$C$3:C$22,0),MATCH(F10,[1]index!$B$2:$K$2,0))</f>
        <v>Soviet Union</v>
      </c>
      <c r="J10" s="13" t="s">
        <v>6</v>
      </c>
      <c r="K10" s="14"/>
      <c r="L10" s="15" t="str">
        <f>INDEX([1]index!$B$3:$K$22,MATCH(J$4,[1]index!$C$3:$C$22,0),MATCH(J10,[1]index!$B$2:$K$2,0))</f>
        <v>France</v>
      </c>
      <c r="N10" s="13" t="s">
        <v>6</v>
      </c>
      <c r="O10" s="14"/>
      <c r="P10" s="15" t="str">
        <f>INDEX([1]index!$B$3:$K$22,MATCH(N$4,[1]index!$C$3:$C$22,0),MATCH(N10,[1]index!$B$2:$K$2,0))</f>
        <v>Bulgaria</v>
      </c>
      <c r="R10" s="13" t="s">
        <v>6</v>
      </c>
      <c r="S10" s="14"/>
      <c r="T10" s="15" t="str">
        <f>INDEX([1]index!$B$3:$K$22,MATCH(R$4,[1]index!$C$3:$C$22,0),MATCH(R10,[1]index!$B$2:$K$2,0))</f>
        <v>Spain</v>
      </c>
    </row>
    <row r="11" spans="2:20" ht="12" x14ac:dyDescent="0.25">
      <c r="B11" s="13" t="s">
        <v>7</v>
      </c>
      <c r="C11" s="14"/>
      <c r="D11" s="15">
        <f>INDEX([1]index!$B$3:$K$22,MATCH(B$4,[1]index!C$3:$C$22,0),MATCH(B11,[1]index!$B$2:$K$2,0))</f>
        <v>70</v>
      </c>
      <c r="F11" s="13" t="s">
        <v>7</v>
      </c>
      <c r="G11" s="14"/>
      <c r="H11" s="15">
        <f>INDEX([1]index!$B$3:$K$22,MATCH(F$4,[1]index!$C$3:C$22,0),MATCH(F11,[1]index!$B$2:$K$2,0))</f>
        <v>89</v>
      </c>
      <c r="J11" s="13" t="s">
        <v>7</v>
      </c>
      <c r="K11" s="14"/>
      <c r="L11" s="15">
        <f>INDEX([1]index!$B$3:$K$22,MATCH(J$4,[1]index!$C$3:$C$22,0),MATCH(J11,[1]index!$B$2:$K$2,0))</f>
        <v>146</v>
      </c>
      <c r="N11" s="13" t="s">
        <v>7</v>
      </c>
      <c r="O11" s="14"/>
      <c r="P11" s="15">
        <f>INDEX([1]index!$B$3:$K$22,MATCH(N$4,[1]index!$C$3:$C$22,0),MATCH(N11,[1]index!$B$2:$K$2,0))</f>
        <v>141</v>
      </c>
      <c r="R11" s="13" t="s">
        <v>7</v>
      </c>
      <c r="S11" s="14"/>
      <c r="T11" s="15">
        <f>INDEX([1]index!$B$3:$K$22,MATCH(R$4,[1]index!$C$3:$C$22,0),MATCH(R11,[1]index!$B$2:$K$2,0))</f>
        <v>88</v>
      </c>
    </row>
    <row r="12" spans="2:20" ht="12" x14ac:dyDescent="0.25">
      <c r="B12" s="13" t="s">
        <v>8</v>
      </c>
      <c r="C12" s="14"/>
      <c r="D12" s="15">
        <f>INDEX([1]index!$B$3:$K$22,MATCH(B$4,[1]index!C$3:$C$22,0),MATCH(B12,[1]index!$B$2:$K$2,0))</f>
        <v>13</v>
      </c>
      <c r="F12" s="13" t="s">
        <v>8</v>
      </c>
      <c r="G12" s="14"/>
      <c r="H12" s="15">
        <f>INDEX([1]index!$B$3:$K$22,MATCH(F$4,[1]index!$C$3:C$22,0),MATCH(F12,[1]index!$B$2:$K$2,0))</f>
        <v>16</v>
      </c>
      <c r="J12" s="13" t="s">
        <v>8</v>
      </c>
      <c r="K12" s="14"/>
      <c r="L12" s="15">
        <f>INDEX([1]index!$B$3:$K$22,MATCH(J$4,[1]index!$C$3:$C$22,0),MATCH(J12,[1]index!$B$2:$K$2,0))</f>
        <v>24</v>
      </c>
      <c r="N12" s="13" t="s">
        <v>8</v>
      </c>
      <c r="O12" s="14"/>
      <c r="P12" s="15">
        <f>INDEX([1]index!$B$3:$K$22,MATCH(N$4,[1]index!$C$3:$C$22,0),MATCH(N12,[1]index!$B$2:$K$2,0))</f>
        <v>24</v>
      </c>
      <c r="R12" s="13" t="s">
        <v>8</v>
      </c>
      <c r="S12" s="14"/>
      <c r="T12" s="15">
        <f>INDEX([1]index!$B$3:$K$22,MATCH(R$4,[1]index!$C$3:$C$22,0),MATCH(R12,[1]index!$B$2:$K$2,0))</f>
        <v>13</v>
      </c>
    </row>
    <row r="13" spans="2:20" ht="12" x14ac:dyDescent="0.25">
      <c r="B13" s="13" t="s">
        <v>9</v>
      </c>
      <c r="C13" s="14"/>
      <c r="D13" s="15">
        <f>INDEX([1]index!$B$3:$K$22,MATCH(B$4,[1]index!C$3:$C$22,0),MATCH(B13,[1]index!$B$2:$K$2,0))</f>
        <v>18</v>
      </c>
      <c r="F13" s="13" t="s">
        <v>9</v>
      </c>
      <c r="G13" s="14"/>
      <c r="H13" s="15">
        <f>INDEX([1]index!$B$3:$K$22,MATCH(F$4,[1]index!$C$3:C$22,0),MATCH(F13,[1]index!$B$2:$K$2,0))</f>
        <v>32</v>
      </c>
      <c r="J13" s="13" t="s">
        <v>9</v>
      </c>
      <c r="K13" s="14"/>
      <c r="L13" s="15">
        <f>INDEX([1]index!$B$3:$K$22,MATCH(J$4,[1]index!$C$3:$C$22,0),MATCH(J13,[1]index!$B$2:$K$2,0))</f>
        <v>52</v>
      </c>
      <c r="N13" s="13" t="s">
        <v>9</v>
      </c>
      <c r="O13" s="14"/>
      <c r="P13" s="15">
        <f>INDEX([1]index!$B$3:$K$22,MATCH(N$4,[1]index!$C$3:$C$22,0),MATCH(N13,[1]index!$B$2:$K$2,0))</f>
        <v>52</v>
      </c>
      <c r="R13" s="13" t="s">
        <v>9</v>
      </c>
      <c r="S13" s="14"/>
      <c r="T13" s="15">
        <f>INDEX([1]index!$B$3:$K$22,MATCH(R$4,[1]index!$C$3:$C$22,0),MATCH(R13,[1]index!$B$2:$K$2,0))</f>
        <v>22</v>
      </c>
    </row>
    <row r="14" spans="2:20" ht="12.6" thickBot="1" x14ac:dyDescent="0.3">
      <c r="B14" s="19" t="s">
        <v>10</v>
      </c>
      <c r="C14" s="20"/>
      <c r="D14" s="21">
        <f>INDEX([1]index!$B$3:$K$22,MATCH(B$4,[1]index!C$3:$C$22,0),MATCH(B14,[1]index!$B$2:$K$2,0))</f>
        <v>590.54899999999998</v>
      </c>
      <c r="F14" s="19" t="s">
        <v>10</v>
      </c>
      <c r="G14" s="20"/>
      <c r="H14" s="21" t="str">
        <f>INDEX([1]index!$B$3:$K$22,MATCH(F$4,[1]index!$C$3:C$22,0),MATCH(F14,[1]index!$B$2:$K$2,0))</f>
        <v>1.563.135</v>
      </c>
      <c r="J14" s="19" t="s">
        <v>10</v>
      </c>
      <c r="K14" s="20"/>
      <c r="L14" s="21" t="str">
        <f>INDEX([1]index!$B$3:$K$22,MATCH(J$4,[1]index!$C$3:$C$22,0),MATCH(J14,[1]index!$B$2:$K$2,0))</f>
        <v>2.109.723</v>
      </c>
      <c r="N14" s="19" t="s">
        <v>10</v>
      </c>
      <c r="O14" s="20"/>
      <c r="P14" s="21" t="str">
        <f>INDEX([1]index!$B$3:$K$22,MATCH(N$4,[1]index!$C$3:$C$22,0),MATCH(N14,[1]index!$B$2:$K$2,0))</f>
        <v>3.587.538</v>
      </c>
      <c r="R14" s="19" t="s">
        <v>10</v>
      </c>
      <c r="S14" s="20"/>
      <c r="T14" s="21" t="str">
        <f>INDEX([1]index!$B$3:$K$22,MATCH(R$4,[1]index!$C$3:$C$22,0),MATCH(R14,[1]index!$B$2:$K$2,0))</f>
        <v>1.045.246</v>
      </c>
    </row>
    <row r="17" spans="5:7" ht="12" x14ac:dyDescent="0.25">
      <c r="E17" s="3" t="s">
        <v>68</v>
      </c>
      <c r="F17" s="3" t="s">
        <v>69</v>
      </c>
      <c r="G17" s="3" t="s">
        <v>70</v>
      </c>
    </row>
    <row r="18" spans="5:7" ht="12" x14ac:dyDescent="0.25">
      <c r="E18" s="12">
        <v>3</v>
      </c>
      <c r="F18" s="12" t="s">
        <v>1</v>
      </c>
      <c r="G18" s="4">
        <f>VLOOKUP($F18,CHOOSE($E18,$B$4:$D$14,$F$4:$H$14,$J$4:$L$14,$N$4:$P$14,$R$4:$T$14),3,0)</f>
        <v>1982</v>
      </c>
    </row>
    <row r="19" spans="5:7" ht="12" x14ac:dyDescent="0.25">
      <c r="E19" s="12">
        <v>3</v>
      </c>
      <c r="F19" s="12" t="s">
        <v>2</v>
      </c>
      <c r="G19" s="4" t="str">
        <f t="shared" ref="G19:G27" si="0">VLOOKUP($F19,CHOOSE($E19,$B$4:$D$14,$F$4:$H$14,$J$4:$L$14,$N$4:$P$14,$R$4:$T$14),3,0)</f>
        <v>Spain</v>
      </c>
    </row>
    <row r="20" spans="5:7" ht="12" x14ac:dyDescent="0.25">
      <c r="E20" s="12">
        <v>1</v>
      </c>
      <c r="F20" s="12" t="s">
        <v>3</v>
      </c>
      <c r="G20" s="4" t="str">
        <f t="shared" si="0"/>
        <v>Uruguay</v>
      </c>
    </row>
    <row r="21" spans="5:7" ht="12" x14ac:dyDescent="0.25">
      <c r="E21" s="12">
        <v>1</v>
      </c>
      <c r="F21" s="12" t="s">
        <v>4</v>
      </c>
      <c r="G21" s="4" t="str">
        <f t="shared" si="0"/>
        <v>Argentina</v>
      </c>
    </row>
    <row r="22" spans="5:7" ht="12" x14ac:dyDescent="0.25">
      <c r="E22" s="12">
        <v>5</v>
      </c>
      <c r="F22" s="12" t="s">
        <v>5</v>
      </c>
      <c r="G22" s="4" t="str">
        <f t="shared" si="0"/>
        <v>Sweden</v>
      </c>
    </row>
    <row r="23" spans="5:7" ht="12" x14ac:dyDescent="0.25">
      <c r="E23" s="12">
        <v>2</v>
      </c>
      <c r="F23" s="12" t="s">
        <v>6</v>
      </c>
      <c r="G23" s="4" t="str">
        <f t="shared" si="0"/>
        <v>Soviet Union</v>
      </c>
    </row>
    <row r="24" spans="5:7" ht="12" x14ac:dyDescent="0.25">
      <c r="E24" s="12">
        <v>5</v>
      </c>
      <c r="F24" s="12" t="s">
        <v>7</v>
      </c>
      <c r="G24" s="4">
        <f t="shared" si="0"/>
        <v>88</v>
      </c>
    </row>
    <row r="25" spans="5:7" ht="12" x14ac:dyDescent="0.25">
      <c r="E25" s="12">
        <v>5</v>
      </c>
      <c r="F25" s="12" t="s">
        <v>8</v>
      </c>
      <c r="G25" s="4">
        <f t="shared" si="0"/>
        <v>13</v>
      </c>
    </row>
    <row r="26" spans="5:7" ht="12" x14ac:dyDescent="0.25">
      <c r="E26" s="12">
        <v>3</v>
      </c>
      <c r="F26" s="12" t="s">
        <v>9</v>
      </c>
      <c r="G26" s="4">
        <f t="shared" si="0"/>
        <v>52</v>
      </c>
    </row>
    <row r="27" spans="5:7" ht="12" x14ac:dyDescent="0.25">
      <c r="E27" s="12">
        <v>4</v>
      </c>
      <c r="F27" s="12" t="s">
        <v>10</v>
      </c>
      <c r="G27" s="4" t="str">
        <f t="shared" si="0"/>
        <v>3.587.538</v>
      </c>
    </row>
  </sheetData>
  <mergeCells count="5">
    <mergeCell ref="B4:D4"/>
    <mergeCell ref="F4:H4"/>
    <mergeCell ref="J4:L4"/>
    <mergeCell ref="N4:P4"/>
    <mergeCell ref="R4:T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9"/>
  <sheetViews>
    <sheetView workbookViewId="0">
      <selection activeCell="M2" sqref="M2"/>
    </sheetView>
  </sheetViews>
  <sheetFormatPr defaultRowHeight="11.4" x14ac:dyDescent="0.2"/>
  <cols>
    <col min="1" max="1" width="2" style="2" customWidth="1"/>
    <col min="2" max="16384" width="8.796875" style="2"/>
  </cols>
  <sheetData>
    <row r="1" spans="2:22" ht="14.4" thickBot="1" x14ac:dyDescent="0.3">
      <c r="B1" s="1" t="s">
        <v>79</v>
      </c>
    </row>
    <row r="2" spans="2:22" ht="14.4" thickBot="1" x14ac:dyDescent="0.3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M2" s="1" t="s">
        <v>79</v>
      </c>
    </row>
    <row r="3" spans="2:22" ht="12" x14ac:dyDescent="0.25">
      <c r="B3" s="2">
        <v>1930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>
        <v>70</v>
      </c>
      <c r="I3" s="2">
        <v>13</v>
      </c>
      <c r="J3" s="2">
        <v>18</v>
      </c>
      <c r="K3" s="2">
        <v>590.54899999999998</v>
      </c>
      <c r="M3" s="3" t="s">
        <v>1</v>
      </c>
      <c r="N3" s="3" t="s">
        <v>2</v>
      </c>
      <c r="O3" s="3" t="s">
        <v>3</v>
      </c>
      <c r="P3" s="3" t="s">
        <v>4</v>
      </c>
      <c r="Q3" s="3" t="s">
        <v>5</v>
      </c>
      <c r="R3" s="3" t="s">
        <v>6</v>
      </c>
      <c r="S3" s="3" t="s">
        <v>7</v>
      </c>
      <c r="T3" s="3" t="s">
        <v>8</v>
      </c>
      <c r="U3" s="3" t="s">
        <v>9</v>
      </c>
      <c r="V3" s="3" t="s">
        <v>10</v>
      </c>
    </row>
    <row r="4" spans="2:22" x14ac:dyDescent="0.2">
      <c r="B4" s="2">
        <v>1934</v>
      </c>
      <c r="C4" s="2" t="s">
        <v>15</v>
      </c>
      <c r="D4" s="2" t="s">
        <v>15</v>
      </c>
      <c r="E4" s="2" t="s">
        <v>16</v>
      </c>
      <c r="F4" s="2" t="s">
        <v>17</v>
      </c>
      <c r="G4" s="2" t="s">
        <v>18</v>
      </c>
      <c r="H4" s="2">
        <v>70</v>
      </c>
      <c r="I4" s="2">
        <v>16</v>
      </c>
      <c r="J4" s="2">
        <v>17</v>
      </c>
      <c r="K4" s="2">
        <v>363</v>
      </c>
      <c r="M4" s="2">
        <v>1930</v>
      </c>
      <c r="N4" s="2" t="str">
        <f ca="1">OFFSET(C$2,MATCH($M4,$B$3:$B$22,0),0)</f>
        <v>Uruguay</v>
      </c>
      <c r="O4" s="2" t="str">
        <f t="shared" ref="O4:V4" ca="1" si="0">OFFSET(D$2,MATCH($M4,$B$3:$B$22,0),0)</f>
        <v>Uruguay</v>
      </c>
      <c r="P4" s="2" t="str">
        <f t="shared" ca="1" si="0"/>
        <v>Argentina</v>
      </c>
      <c r="Q4" s="2" t="str">
        <f t="shared" ca="1" si="0"/>
        <v>USA</v>
      </c>
      <c r="R4" s="2" t="str">
        <f t="shared" ca="1" si="0"/>
        <v>Yugoslavia</v>
      </c>
      <c r="S4" s="2">
        <f t="shared" ca="1" si="0"/>
        <v>70</v>
      </c>
      <c r="T4" s="2">
        <f t="shared" ca="1" si="0"/>
        <v>13</v>
      </c>
      <c r="U4" s="2">
        <f t="shared" ca="1" si="0"/>
        <v>18</v>
      </c>
      <c r="V4" s="2">
        <f t="shared" ca="1" si="0"/>
        <v>590.54899999999998</v>
      </c>
    </row>
    <row r="5" spans="2:22" x14ac:dyDescent="0.2">
      <c r="B5" s="2">
        <v>1938</v>
      </c>
      <c r="C5" s="2" t="s">
        <v>19</v>
      </c>
      <c r="D5" s="2" t="s">
        <v>15</v>
      </c>
      <c r="E5" s="2" t="s">
        <v>20</v>
      </c>
      <c r="F5" s="2" t="s">
        <v>21</v>
      </c>
      <c r="G5" s="2" t="s">
        <v>22</v>
      </c>
      <c r="H5" s="2">
        <v>84</v>
      </c>
      <c r="I5" s="2">
        <v>15</v>
      </c>
      <c r="J5" s="2">
        <v>18</v>
      </c>
      <c r="K5" s="2">
        <v>375.7</v>
      </c>
      <c r="M5" s="2">
        <v>1934</v>
      </c>
      <c r="N5" s="2" t="str">
        <f t="shared" ref="N5:N22" ca="1" si="1">OFFSET(C$2,MATCH($M5,$B$3:$B$22,0),0)</f>
        <v>Italy</v>
      </c>
      <c r="O5" s="2" t="str">
        <f t="shared" ref="O5:O23" ca="1" si="2">OFFSET(D$2,MATCH($M5,$B$3:$B$22,0),0)</f>
        <v>Italy</v>
      </c>
      <c r="P5" s="2" t="str">
        <f t="shared" ref="P5:P23" ca="1" si="3">OFFSET(E$2,MATCH($M5,$B$3:$B$22,0),0)</f>
        <v>Czechoslovakia</v>
      </c>
      <c r="Q5" s="2" t="str">
        <f t="shared" ref="Q5:Q23" ca="1" si="4">OFFSET(F$2,MATCH($M5,$B$3:$B$22,0),0)</f>
        <v>Germany</v>
      </c>
      <c r="R5" s="2" t="str">
        <f t="shared" ref="R5:R23" ca="1" si="5">OFFSET(G$2,MATCH($M5,$B$3:$B$22,0),0)</f>
        <v>Austria</v>
      </c>
      <c r="S5" s="2">
        <f t="shared" ref="S5:S23" ca="1" si="6">OFFSET(H$2,MATCH($M5,$B$3:$B$22,0),0)</f>
        <v>70</v>
      </c>
      <c r="T5" s="2">
        <f t="shared" ref="T5:T23" ca="1" si="7">OFFSET(I$2,MATCH($M5,$B$3:$B$22,0),0)</f>
        <v>16</v>
      </c>
      <c r="U5" s="2">
        <f t="shared" ref="U5:U23" ca="1" si="8">OFFSET(J$2,MATCH($M5,$B$3:$B$22,0),0)</f>
        <v>17</v>
      </c>
      <c r="V5" s="2">
        <f t="shared" ref="V5:V23" ca="1" si="9">OFFSET(K$2,MATCH($M5,$B$3:$B$22,0),0)</f>
        <v>363</v>
      </c>
    </row>
    <row r="6" spans="2:22" x14ac:dyDescent="0.2">
      <c r="B6" s="2">
        <v>1950</v>
      </c>
      <c r="C6" s="2" t="s">
        <v>21</v>
      </c>
      <c r="D6" s="2" t="s">
        <v>11</v>
      </c>
      <c r="E6" s="2" t="s">
        <v>21</v>
      </c>
      <c r="F6" s="2" t="s">
        <v>22</v>
      </c>
      <c r="G6" s="2" t="s">
        <v>23</v>
      </c>
      <c r="H6" s="2">
        <v>88</v>
      </c>
      <c r="I6" s="2">
        <v>13</v>
      </c>
      <c r="J6" s="2">
        <v>22</v>
      </c>
      <c r="K6" s="2" t="s">
        <v>24</v>
      </c>
      <c r="M6" s="2">
        <v>1938</v>
      </c>
      <c r="N6" s="2" t="str">
        <f t="shared" ca="1" si="1"/>
        <v>France</v>
      </c>
      <c r="O6" s="2" t="str">
        <f t="shared" ca="1" si="2"/>
        <v>Italy</v>
      </c>
      <c r="P6" s="2" t="str">
        <f t="shared" ca="1" si="3"/>
        <v>Hungary</v>
      </c>
      <c r="Q6" s="2" t="str">
        <f t="shared" ca="1" si="4"/>
        <v>Brazil</v>
      </c>
      <c r="R6" s="2" t="str">
        <f t="shared" ca="1" si="5"/>
        <v>Sweden</v>
      </c>
      <c r="S6" s="2">
        <f t="shared" ca="1" si="6"/>
        <v>84</v>
      </c>
      <c r="T6" s="2">
        <f t="shared" ca="1" si="7"/>
        <v>15</v>
      </c>
      <c r="U6" s="2">
        <f t="shared" ca="1" si="8"/>
        <v>18</v>
      </c>
      <c r="V6" s="2">
        <f t="shared" ca="1" si="9"/>
        <v>375.7</v>
      </c>
    </row>
    <row r="7" spans="2:22" x14ac:dyDescent="0.2">
      <c r="B7" s="2">
        <v>1954</v>
      </c>
      <c r="C7" s="2" t="s">
        <v>25</v>
      </c>
      <c r="D7" s="2" t="s">
        <v>26</v>
      </c>
      <c r="E7" s="2" t="s">
        <v>20</v>
      </c>
      <c r="F7" s="2" t="s">
        <v>18</v>
      </c>
      <c r="G7" s="2" t="s">
        <v>11</v>
      </c>
      <c r="H7" s="2">
        <v>140</v>
      </c>
      <c r="I7" s="2">
        <v>16</v>
      </c>
      <c r="J7" s="2">
        <v>26</v>
      </c>
      <c r="K7" s="2">
        <v>768.60699999999997</v>
      </c>
      <c r="M7" s="2">
        <v>1950</v>
      </c>
      <c r="N7" s="2" t="str">
        <f t="shared" ca="1" si="1"/>
        <v>Brazil</v>
      </c>
      <c r="O7" s="2" t="str">
        <f t="shared" ca="1" si="2"/>
        <v>Uruguay</v>
      </c>
      <c r="P7" s="2" t="str">
        <f t="shared" ca="1" si="3"/>
        <v>Brazil</v>
      </c>
      <c r="Q7" s="2" t="str">
        <f t="shared" ca="1" si="4"/>
        <v>Sweden</v>
      </c>
      <c r="R7" s="2" t="str">
        <f t="shared" ca="1" si="5"/>
        <v>Spain</v>
      </c>
      <c r="S7" s="2">
        <f t="shared" ca="1" si="6"/>
        <v>88</v>
      </c>
      <c r="T7" s="2">
        <f t="shared" ca="1" si="7"/>
        <v>13</v>
      </c>
      <c r="U7" s="2">
        <f t="shared" ca="1" si="8"/>
        <v>22</v>
      </c>
      <c r="V7" s="2" t="str">
        <f t="shared" ca="1" si="9"/>
        <v>1.045.246</v>
      </c>
    </row>
    <row r="8" spans="2:22" x14ac:dyDescent="0.2">
      <c r="B8" s="2">
        <v>1958</v>
      </c>
      <c r="C8" s="2" t="s">
        <v>22</v>
      </c>
      <c r="D8" s="2" t="s">
        <v>21</v>
      </c>
      <c r="E8" s="2" t="s">
        <v>22</v>
      </c>
      <c r="F8" s="2" t="s">
        <v>19</v>
      </c>
      <c r="G8" s="2" t="s">
        <v>26</v>
      </c>
      <c r="H8" s="2">
        <v>126</v>
      </c>
      <c r="I8" s="2">
        <v>16</v>
      </c>
      <c r="J8" s="2">
        <v>35</v>
      </c>
      <c r="K8" s="2">
        <v>819.81</v>
      </c>
      <c r="M8" s="2">
        <v>1954</v>
      </c>
      <c r="N8" s="2" t="str">
        <f t="shared" ca="1" si="1"/>
        <v>Switzerland</v>
      </c>
      <c r="O8" s="2" t="str">
        <f t="shared" ca="1" si="2"/>
        <v>Germany FR</v>
      </c>
      <c r="P8" s="2" t="str">
        <f t="shared" ca="1" si="3"/>
        <v>Hungary</v>
      </c>
      <c r="Q8" s="2" t="str">
        <f t="shared" ca="1" si="4"/>
        <v>Austria</v>
      </c>
      <c r="R8" s="2" t="str">
        <f t="shared" ca="1" si="5"/>
        <v>Uruguay</v>
      </c>
      <c r="S8" s="2">
        <f t="shared" ca="1" si="6"/>
        <v>140</v>
      </c>
      <c r="T8" s="2">
        <f t="shared" ca="1" si="7"/>
        <v>16</v>
      </c>
      <c r="U8" s="2">
        <f t="shared" ca="1" si="8"/>
        <v>26</v>
      </c>
      <c r="V8" s="2">
        <f t="shared" ca="1" si="9"/>
        <v>768.60699999999997</v>
      </c>
    </row>
    <row r="9" spans="2:22" x14ac:dyDescent="0.2">
      <c r="B9" s="2">
        <v>1962</v>
      </c>
      <c r="C9" s="2" t="s">
        <v>27</v>
      </c>
      <c r="D9" s="2" t="s">
        <v>21</v>
      </c>
      <c r="E9" s="2" t="s">
        <v>16</v>
      </c>
      <c r="F9" s="2" t="s">
        <v>27</v>
      </c>
      <c r="G9" s="2" t="s">
        <v>14</v>
      </c>
      <c r="H9" s="2">
        <v>89</v>
      </c>
      <c r="I9" s="2">
        <v>16</v>
      </c>
      <c r="J9" s="2">
        <v>32</v>
      </c>
      <c r="K9" s="2">
        <v>893.17200000000003</v>
      </c>
      <c r="M9" s="2">
        <v>1958</v>
      </c>
      <c r="N9" s="2" t="str">
        <f t="shared" ca="1" si="1"/>
        <v>Sweden</v>
      </c>
      <c r="O9" s="2" t="str">
        <f t="shared" ca="1" si="2"/>
        <v>Brazil</v>
      </c>
      <c r="P9" s="2" t="str">
        <f t="shared" ca="1" si="3"/>
        <v>Sweden</v>
      </c>
      <c r="Q9" s="2" t="str">
        <f t="shared" ca="1" si="4"/>
        <v>France</v>
      </c>
      <c r="R9" s="2" t="str">
        <f t="shared" ca="1" si="5"/>
        <v>Germany FR</v>
      </c>
      <c r="S9" s="2">
        <f t="shared" ca="1" si="6"/>
        <v>126</v>
      </c>
      <c r="T9" s="2">
        <f t="shared" ca="1" si="7"/>
        <v>16</v>
      </c>
      <c r="U9" s="2">
        <f t="shared" ca="1" si="8"/>
        <v>35</v>
      </c>
      <c r="V9" s="2">
        <f t="shared" ca="1" si="9"/>
        <v>819.81</v>
      </c>
    </row>
    <row r="10" spans="2:22" x14ac:dyDescent="0.2">
      <c r="B10" s="2">
        <v>1966</v>
      </c>
      <c r="C10" s="2" t="s">
        <v>28</v>
      </c>
      <c r="D10" s="2" t="s">
        <v>28</v>
      </c>
      <c r="E10" s="2" t="s">
        <v>26</v>
      </c>
      <c r="F10" s="2" t="s">
        <v>29</v>
      </c>
      <c r="G10" s="2" t="s">
        <v>30</v>
      </c>
      <c r="H10" s="2">
        <v>89</v>
      </c>
      <c r="I10" s="2">
        <v>16</v>
      </c>
      <c r="J10" s="2">
        <v>32</v>
      </c>
      <c r="K10" s="2" t="s">
        <v>31</v>
      </c>
      <c r="M10" s="2">
        <v>1962</v>
      </c>
      <c r="N10" s="2" t="str">
        <f t="shared" ca="1" si="1"/>
        <v>Chile</v>
      </c>
      <c r="O10" s="2" t="str">
        <f t="shared" ca="1" si="2"/>
        <v>Brazil</v>
      </c>
      <c r="P10" s="2" t="str">
        <f t="shared" ca="1" si="3"/>
        <v>Czechoslovakia</v>
      </c>
      <c r="Q10" s="2" t="str">
        <f t="shared" ca="1" si="4"/>
        <v>Chile</v>
      </c>
      <c r="R10" s="2" t="str">
        <f t="shared" ca="1" si="5"/>
        <v>Yugoslavia</v>
      </c>
      <c r="S10" s="2">
        <f t="shared" ca="1" si="6"/>
        <v>89</v>
      </c>
      <c r="T10" s="2">
        <f t="shared" ca="1" si="7"/>
        <v>16</v>
      </c>
      <c r="U10" s="2">
        <f t="shared" ca="1" si="8"/>
        <v>32</v>
      </c>
      <c r="V10" s="2">
        <f t="shared" ca="1" si="9"/>
        <v>893.17200000000003</v>
      </c>
    </row>
    <row r="11" spans="2:22" x14ac:dyDescent="0.2">
      <c r="B11" s="2">
        <v>1970</v>
      </c>
      <c r="C11" s="2" t="s">
        <v>32</v>
      </c>
      <c r="D11" s="2" t="s">
        <v>21</v>
      </c>
      <c r="E11" s="2" t="s">
        <v>15</v>
      </c>
      <c r="F11" s="2" t="s">
        <v>26</v>
      </c>
      <c r="G11" s="2" t="s">
        <v>11</v>
      </c>
      <c r="H11" s="2">
        <v>95</v>
      </c>
      <c r="I11" s="2">
        <v>16</v>
      </c>
      <c r="J11" s="2">
        <v>32</v>
      </c>
      <c r="K11" s="2" t="s">
        <v>33</v>
      </c>
      <c r="M11" s="2">
        <v>1966</v>
      </c>
      <c r="N11" s="2" t="str">
        <f t="shared" ca="1" si="1"/>
        <v>England</v>
      </c>
      <c r="O11" s="2" t="str">
        <f t="shared" ca="1" si="2"/>
        <v>England</v>
      </c>
      <c r="P11" s="2" t="str">
        <f t="shared" ca="1" si="3"/>
        <v>Germany FR</v>
      </c>
      <c r="Q11" s="2" t="str">
        <f t="shared" ca="1" si="4"/>
        <v>Portugal</v>
      </c>
      <c r="R11" s="2" t="str">
        <f t="shared" ca="1" si="5"/>
        <v>Soviet Union</v>
      </c>
      <c r="S11" s="2">
        <f t="shared" ca="1" si="6"/>
        <v>89</v>
      </c>
      <c r="T11" s="2">
        <f t="shared" ca="1" si="7"/>
        <v>16</v>
      </c>
      <c r="U11" s="2">
        <f t="shared" ca="1" si="8"/>
        <v>32</v>
      </c>
      <c r="V11" s="2" t="str">
        <f t="shared" ca="1" si="9"/>
        <v>1.563.135</v>
      </c>
    </row>
    <row r="12" spans="2:22" x14ac:dyDescent="0.2">
      <c r="B12" s="2">
        <v>1974</v>
      </c>
      <c r="C12" s="2" t="s">
        <v>17</v>
      </c>
      <c r="D12" s="2" t="s">
        <v>26</v>
      </c>
      <c r="E12" s="2" t="s">
        <v>34</v>
      </c>
      <c r="F12" s="2" t="s">
        <v>35</v>
      </c>
      <c r="G12" s="2" t="s">
        <v>21</v>
      </c>
      <c r="H12" s="2">
        <v>97</v>
      </c>
      <c r="I12" s="2">
        <v>16</v>
      </c>
      <c r="J12" s="2">
        <v>38</v>
      </c>
      <c r="K12" s="2" t="s">
        <v>36</v>
      </c>
      <c r="M12" s="2">
        <v>1970</v>
      </c>
      <c r="N12" s="2" t="str">
        <f t="shared" ca="1" si="1"/>
        <v>Mexico</v>
      </c>
      <c r="O12" s="2" t="str">
        <f t="shared" ca="1" si="2"/>
        <v>Brazil</v>
      </c>
      <c r="P12" s="2" t="str">
        <f t="shared" ca="1" si="3"/>
        <v>Italy</v>
      </c>
      <c r="Q12" s="2" t="str">
        <f t="shared" ca="1" si="4"/>
        <v>Germany FR</v>
      </c>
      <c r="R12" s="2" t="str">
        <f t="shared" ca="1" si="5"/>
        <v>Uruguay</v>
      </c>
      <c r="S12" s="2">
        <f t="shared" ca="1" si="6"/>
        <v>95</v>
      </c>
      <c r="T12" s="2">
        <f t="shared" ca="1" si="7"/>
        <v>16</v>
      </c>
      <c r="U12" s="2">
        <f t="shared" ca="1" si="8"/>
        <v>32</v>
      </c>
      <c r="V12" s="2" t="str">
        <f t="shared" ca="1" si="9"/>
        <v>1.603.975</v>
      </c>
    </row>
    <row r="13" spans="2:22" x14ac:dyDescent="0.2">
      <c r="B13" s="2">
        <v>1978</v>
      </c>
      <c r="C13" s="2" t="s">
        <v>12</v>
      </c>
      <c r="D13" s="2" t="s">
        <v>12</v>
      </c>
      <c r="E13" s="2" t="s">
        <v>34</v>
      </c>
      <c r="F13" s="2" t="s">
        <v>21</v>
      </c>
      <c r="G13" s="2" t="s">
        <v>15</v>
      </c>
      <c r="H13" s="2">
        <v>102</v>
      </c>
      <c r="I13" s="2">
        <v>16</v>
      </c>
      <c r="J13" s="2">
        <v>38</v>
      </c>
      <c r="K13" s="2" t="s">
        <v>37</v>
      </c>
      <c r="M13" s="2">
        <v>1974</v>
      </c>
      <c r="N13" s="2" t="str">
        <f t="shared" ca="1" si="1"/>
        <v>Germany</v>
      </c>
      <c r="O13" s="2" t="str">
        <f t="shared" ca="1" si="2"/>
        <v>Germany FR</v>
      </c>
      <c r="P13" s="2" t="str">
        <f t="shared" ca="1" si="3"/>
        <v>Netherlands</v>
      </c>
      <c r="Q13" s="2" t="str">
        <f t="shared" ca="1" si="4"/>
        <v>Poland</v>
      </c>
      <c r="R13" s="2" t="str">
        <f t="shared" ca="1" si="5"/>
        <v>Brazil</v>
      </c>
      <c r="S13" s="2">
        <f t="shared" ca="1" si="6"/>
        <v>97</v>
      </c>
      <c r="T13" s="2">
        <f t="shared" ca="1" si="7"/>
        <v>16</v>
      </c>
      <c r="U13" s="2">
        <f t="shared" ca="1" si="8"/>
        <v>38</v>
      </c>
      <c r="V13" s="2" t="str">
        <f t="shared" ca="1" si="9"/>
        <v>1.865.753</v>
      </c>
    </row>
    <row r="14" spans="2:22" x14ac:dyDescent="0.2">
      <c r="B14" s="2">
        <v>1982</v>
      </c>
      <c r="C14" s="2" t="s">
        <v>23</v>
      </c>
      <c r="D14" s="2" t="s">
        <v>15</v>
      </c>
      <c r="E14" s="2" t="s">
        <v>26</v>
      </c>
      <c r="F14" s="2" t="s">
        <v>35</v>
      </c>
      <c r="G14" s="2" t="s">
        <v>19</v>
      </c>
      <c r="H14" s="2">
        <v>146</v>
      </c>
      <c r="I14" s="2">
        <v>24</v>
      </c>
      <c r="J14" s="2">
        <v>52</v>
      </c>
      <c r="K14" s="2" t="s">
        <v>38</v>
      </c>
      <c r="M14" s="2">
        <v>1978</v>
      </c>
      <c r="N14" s="2" t="str">
        <f t="shared" ca="1" si="1"/>
        <v>Argentina</v>
      </c>
      <c r="O14" s="2" t="str">
        <f t="shared" ca="1" si="2"/>
        <v>Argentina</v>
      </c>
      <c r="P14" s="2" t="str">
        <f t="shared" ca="1" si="3"/>
        <v>Netherlands</v>
      </c>
      <c r="Q14" s="2" t="str">
        <f t="shared" ca="1" si="4"/>
        <v>Brazil</v>
      </c>
      <c r="R14" s="2" t="str">
        <f t="shared" ca="1" si="5"/>
        <v>Italy</v>
      </c>
      <c r="S14" s="2">
        <f t="shared" ca="1" si="6"/>
        <v>102</v>
      </c>
      <c r="T14" s="2">
        <f t="shared" ca="1" si="7"/>
        <v>16</v>
      </c>
      <c r="U14" s="2">
        <f t="shared" ca="1" si="8"/>
        <v>38</v>
      </c>
      <c r="V14" s="2" t="str">
        <f t="shared" ca="1" si="9"/>
        <v>1.545.791</v>
      </c>
    </row>
    <row r="15" spans="2:22" x14ac:dyDescent="0.2">
      <c r="B15" s="2">
        <v>1986</v>
      </c>
      <c r="C15" s="2" t="s">
        <v>32</v>
      </c>
      <c r="D15" s="2" t="s">
        <v>12</v>
      </c>
      <c r="E15" s="2" t="s">
        <v>26</v>
      </c>
      <c r="F15" s="2" t="s">
        <v>19</v>
      </c>
      <c r="G15" s="2" t="s">
        <v>39</v>
      </c>
      <c r="H15" s="2">
        <v>132</v>
      </c>
      <c r="I15" s="2">
        <v>24</v>
      </c>
      <c r="J15" s="2">
        <v>52</v>
      </c>
      <c r="K15" s="2" t="s">
        <v>40</v>
      </c>
      <c r="M15" s="2">
        <v>1982</v>
      </c>
      <c r="N15" s="2" t="str">
        <f t="shared" ca="1" si="1"/>
        <v>Spain</v>
      </c>
      <c r="O15" s="2" t="str">
        <f t="shared" ca="1" si="2"/>
        <v>Italy</v>
      </c>
      <c r="P15" s="2" t="str">
        <f t="shared" ca="1" si="3"/>
        <v>Germany FR</v>
      </c>
      <c r="Q15" s="2" t="str">
        <f t="shared" ca="1" si="4"/>
        <v>Poland</v>
      </c>
      <c r="R15" s="2" t="str">
        <f t="shared" ca="1" si="5"/>
        <v>France</v>
      </c>
      <c r="S15" s="2">
        <f t="shared" ca="1" si="6"/>
        <v>146</v>
      </c>
      <c r="T15" s="2">
        <f t="shared" ca="1" si="7"/>
        <v>24</v>
      </c>
      <c r="U15" s="2">
        <f t="shared" ca="1" si="8"/>
        <v>52</v>
      </c>
      <c r="V15" s="2" t="str">
        <f t="shared" ca="1" si="9"/>
        <v>2.109.723</v>
      </c>
    </row>
    <row r="16" spans="2:22" x14ac:dyDescent="0.2">
      <c r="B16" s="2">
        <v>1990</v>
      </c>
      <c r="C16" s="2" t="s">
        <v>15</v>
      </c>
      <c r="D16" s="2" t="s">
        <v>26</v>
      </c>
      <c r="E16" s="2" t="s">
        <v>12</v>
      </c>
      <c r="F16" s="2" t="s">
        <v>15</v>
      </c>
      <c r="G16" s="2" t="s">
        <v>28</v>
      </c>
      <c r="H16" s="2">
        <v>115</v>
      </c>
      <c r="I16" s="2">
        <v>24</v>
      </c>
      <c r="J16" s="2">
        <v>52</v>
      </c>
      <c r="K16" s="2" t="s">
        <v>41</v>
      </c>
      <c r="M16" s="2">
        <v>1986</v>
      </c>
      <c r="N16" s="2" t="str">
        <f t="shared" ca="1" si="1"/>
        <v>Mexico</v>
      </c>
      <c r="O16" s="2" t="str">
        <f t="shared" ca="1" si="2"/>
        <v>Argentina</v>
      </c>
      <c r="P16" s="2" t="str">
        <f t="shared" ca="1" si="3"/>
        <v>Germany FR</v>
      </c>
      <c r="Q16" s="2" t="str">
        <f t="shared" ca="1" si="4"/>
        <v>France</v>
      </c>
      <c r="R16" s="2" t="str">
        <f t="shared" ca="1" si="5"/>
        <v>Belgium</v>
      </c>
      <c r="S16" s="2">
        <f t="shared" ca="1" si="6"/>
        <v>132</v>
      </c>
      <c r="T16" s="2">
        <f t="shared" ca="1" si="7"/>
        <v>24</v>
      </c>
      <c r="U16" s="2">
        <f t="shared" ca="1" si="8"/>
        <v>52</v>
      </c>
      <c r="V16" s="2" t="str">
        <f t="shared" ca="1" si="9"/>
        <v>2.394.031</v>
      </c>
    </row>
    <row r="17" spans="2:22" x14ac:dyDescent="0.2">
      <c r="B17" s="2">
        <v>1994</v>
      </c>
      <c r="C17" s="2" t="s">
        <v>13</v>
      </c>
      <c r="D17" s="2" t="s">
        <v>21</v>
      </c>
      <c r="E17" s="2" t="s">
        <v>15</v>
      </c>
      <c r="F17" s="2" t="s">
        <v>22</v>
      </c>
      <c r="G17" s="2" t="s">
        <v>42</v>
      </c>
      <c r="H17" s="2">
        <v>141</v>
      </c>
      <c r="I17" s="2">
        <v>24</v>
      </c>
      <c r="J17" s="2">
        <v>52</v>
      </c>
      <c r="K17" s="2" t="s">
        <v>43</v>
      </c>
      <c r="M17" s="2">
        <v>1990</v>
      </c>
      <c r="N17" s="2" t="str">
        <f t="shared" ca="1" si="1"/>
        <v>Italy</v>
      </c>
      <c r="O17" s="2" t="str">
        <f t="shared" ca="1" si="2"/>
        <v>Germany FR</v>
      </c>
      <c r="P17" s="2" t="str">
        <f t="shared" ca="1" si="3"/>
        <v>Argentina</v>
      </c>
      <c r="Q17" s="2" t="str">
        <f t="shared" ca="1" si="4"/>
        <v>Italy</v>
      </c>
      <c r="R17" s="2" t="str">
        <f t="shared" ca="1" si="5"/>
        <v>England</v>
      </c>
      <c r="S17" s="2">
        <f t="shared" ca="1" si="6"/>
        <v>115</v>
      </c>
      <c r="T17" s="2">
        <f t="shared" ca="1" si="7"/>
        <v>24</v>
      </c>
      <c r="U17" s="2">
        <f t="shared" ca="1" si="8"/>
        <v>52</v>
      </c>
      <c r="V17" s="2" t="str">
        <f t="shared" ca="1" si="9"/>
        <v>2.516.215</v>
      </c>
    </row>
    <row r="18" spans="2:22" x14ac:dyDescent="0.2">
      <c r="B18" s="2">
        <v>1998</v>
      </c>
      <c r="C18" s="2" t="s">
        <v>19</v>
      </c>
      <c r="D18" s="2" t="s">
        <v>19</v>
      </c>
      <c r="E18" s="2" t="s">
        <v>21</v>
      </c>
      <c r="F18" s="2" t="s">
        <v>44</v>
      </c>
      <c r="G18" s="2" t="s">
        <v>34</v>
      </c>
      <c r="H18" s="2">
        <v>171</v>
      </c>
      <c r="I18" s="2">
        <v>32</v>
      </c>
      <c r="J18" s="2">
        <v>64</v>
      </c>
      <c r="K18" s="2" t="s">
        <v>45</v>
      </c>
      <c r="M18" s="2">
        <v>1994</v>
      </c>
      <c r="N18" s="2" t="str">
        <f t="shared" ca="1" si="1"/>
        <v>USA</v>
      </c>
      <c r="O18" s="2" t="str">
        <f t="shared" ca="1" si="2"/>
        <v>Brazil</v>
      </c>
      <c r="P18" s="2" t="str">
        <f t="shared" ca="1" si="3"/>
        <v>Italy</v>
      </c>
      <c r="Q18" s="2" t="str">
        <f t="shared" ca="1" si="4"/>
        <v>Sweden</v>
      </c>
      <c r="R18" s="2" t="str">
        <f t="shared" ca="1" si="5"/>
        <v>Bulgaria</v>
      </c>
      <c r="S18" s="2">
        <f t="shared" ca="1" si="6"/>
        <v>141</v>
      </c>
      <c r="T18" s="2">
        <f t="shared" ca="1" si="7"/>
        <v>24</v>
      </c>
      <c r="U18" s="2">
        <f t="shared" ca="1" si="8"/>
        <v>52</v>
      </c>
      <c r="V18" s="2" t="str">
        <f t="shared" ca="1" si="9"/>
        <v>3.587.538</v>
      </c>
    </row>
    <row r="19" spans="2:22" x14ac:dyDescent="0.2">
      <c r="B19" s="2">
        <v>2002</v>
      </c>
      <c r="C19" s="2" t="s">
        <v>46</v>
      </c>
      <c r="D19" s="2" t="s">
        <v>21</v>
      </c>
      <c r="E19" s="2" t="s">
        <v>17</v>
      </c>
      <c r="F19" s="2" t="s">
        <v>47</v>
      </c>
      <c r="G19" s="2" t="s">
        <v>48</v>
      </c>
      <c r="H19" s="2">
        <v>161</v>
      </c>
      <c r="I19" s="2">
        <v>32</v>
      </c>
      <c r="J19" s="2">
        <v>64</v>
      </c>
      <c r="K19" s="2" t="s">
        <v>49</v>
      </c>
      <c r="M19" s="2">
        <v>1998</v>
      </c>
      <c r="N19" s="2" t="str">
        <f t="shared" ca="1" si="1"/>
        <v>France</v>
      </c>
      <c r="O19" s="2" t="str">
        <f t="shared" ca="1" si="2"/>
        <v>France</v>
      </c>
      <c r="P19" s="2" t="str">
        <f t="shared" ca="1" si="3"/>
        <v>Brazil</v>
      </c>
      <c r="Q19" s="2" t="str">
        <f t="shared" ca="1" si="4"/>
        <v>Croatia</v>
      </c>
      <c r="R19" s="2" t="str">
        <f t="shared" ca="1" si="5"/>
        <v>Netherlands</v>
      </c>
      <c r="S19" s="2">
        <f t="shared" ca="1" si="6"/>
        <v>171</v>
      </c>
      <c r="T19" s="2">
        <f t="shared" ca="1" si="7"/>
        <v>32</v>
      </c>
      <c r="U19" s="2">
        <f t="shared" ca="1" si="8"/>
        <v>64</v>
      </c>
      <c r="V19" s="2" t="str">
        <f t="shared" ca="1" si="9"/>
        <v>2.785.100</v>
      </c>
    </row>
    <row r="20" spans="2:22" x14ac:dyDescent="0.2">
      <c r="B20" s="2">
        <v>2006</v>
      </c>
      <c r="C20" s="2" t="s">
        <v>17</v>
      </c>
      <c r="D20" s="2" t="s">
        <v>15</v>
      </c>
      <c r="E20" s="2" t="s">
        <v>19</v>
      </c>
      <c r="F20" s="2" t="s">
        <v>17</v>
      </c>
      <c r="G20" s="2" t="s">
        <v>29</v>
      </c>
      <c r="H20" s="2">
        <v>147</v>
      </c>
      <c r="I20" s="2">
        <v>32</v>
      </c>
      <c r="J20" s="2">
        <v>64</v>
      </c>
      <c r="K20" s="2" t="s">
        <v>50</v>
      </c>
      <c r="M20" s="2">
        <v>2002</v>
      </c>
      <c r="N20" s="2" t="str">
        <f t="shared" ca="1" si="1"/>
        <v>Korea/Japan</v>
      </c>
      <c r="O20" s="2" t="str">
        <f t="shared" ca="1" si="2"/>
        <v>Brazil</v>
      </c>
      <c r="P20" s="2" t="str">
        <f t="shared" ca="1" si="3"/>
        <v>Germany</v>
      </c>
      <c r="Q20" s="2" t="str">
        <f t="shared" ca="1" si="4"/>
        <v>Turkey</v>
      </c>
      <c r="R20" s="2" t="str">
        <f t="shared" ca="1" si="5"/>
        <v>Korea Republic</v>
      </c>
      <c r="S20" s="2">
        <f t="shared" ca="1" si="6"/>
        <v>161</v>
      </c>
      <c r="T20" s="2">
        <f t="shared" ca="1" si="7"/>
        <v>32</v>
      </c>
      <c r="U20" s="2">
        <f t="shared" ca="1" si="8"/>
        <v>64</v>
      </c>
      <c r="V20" s="2" t="str">
        <f t="shared" ca="1" si="9"/>
        <v>2.705.197</v>
      </c>
    </row>
    <row r="21" spans="2:22" x14ac:dyDescent="0.2">
      <c r="B21" s="2">
        <v>2010</v>
      </c>
      <c r="C21" s="2" t="s">
        <v>51</v>
      </c>
      <c r="D21" s="2" t="s">
        <v>23</v>
      </c>
      <c r="E21" s="2" t="s">
        <v>34</v>
      </c>
      <c r="F21" s="2" t="s">
        <v>17</v>
      </c>
      <c r="G21" s="2" t="s">
        <v>11</v>
      </c>
      <c r="H21" s="2">
        <v>145</v>
      </c>
      <c r="I21" s="2">
        <v>32</v>
      </c>
      <c r="J21" s="2">
        <v>64</v>
      </c>
      <c r="K21" s="2" t="s">
        <v>52</v>
      </c>
      <c r="M21" s="2">
        <v>2006</v>
      </c>
      <c r="N21" s="2" t="str">
        <f t="shared" ca="1" si="1"/>
        <v>Germany</v>
      </c>
      <c r="O21" s="2" t="str">
        <f t="shared" ca="1" si="2"/>
        <v>Italy</v>
      </c>
      <c r="P21" s="2" t="str">
        <f t="shared" ca="1" si="3"/>
        <v>France</v>
      </c>
      <c r="Q21" s="2" t="str">
        <f t="shared" ca="1" si="4"/>
        <v>Germany</v>
      </c>
      <c r="R21" s="2" t="str">
        <f t="shared" ca="1" si="5"/>
        <v>Portugal</v>
      </c>
      <c r="S21" s="2">
        <f t="shared" ca="1" si="6"/>
        <v>147</v>
      </c>
      <c r="T21" s="2">
        <f t="shared" ca="1" si="7"/>
        <v>32</v>
      </c>
      <c r="U21" s="2">
        <f t="shared" ca="1" si="8"/>
        <v>64</v>
      </c>
      <c r="V21" s="2" t="str">
        <f t="shared" ca="1" si="9"/>
        <v>3.359.439</v>
      </c>
    </row>
    <row r="22" spans="2:22" x14ac:dyDescent="0.2">
      <c r="B22" s="2">
        <v>2014</v>
      </c>
      <c r="C22" s="2" t="s">
        <v>21</v>
      </c>
      <c r="D22" s="2" t="s">
        <v>17</v>
      </c>
      <c r="E22" s="2" t="s">
        <v>12</v>
      </c>
      <c r="F22" s="2" t="s">
        <v>34</v>
      </c>
      <c r="G22" s="2" t="s">
        <v>21</v>
      </c>
      <c r="H22" s="2">
        <v>171</v>
      </c>
      <c r="I22" s="2">
        <v>32</v>
      </c>
      <c r="J22" s="2">
        <v>64</v>
      </c>
      <c r="K22" s="2" t="s">
        <v>53</v>
      </c>
      <c r="M22" s="2">
        <v>2010</v>
      </c>
      <c r="N22" s="2" t="str">
        <f t="shared" ca="1" si="1"/>
        <v>South Africa</v>
      </c>
      <c r="O22" s="2" t="str">
        <f t="shared" ca="1" si="2"/>
        <v>Spain</v>
      </c>
      <c r="P22" s="2" t="str">
        <f t="shared" ca="1" si="3"/>
        <v>Netherlands</v>
      </c>
      <c r="Q22" s="2" t="str">
        <f t="shared" ca="1" si="4"/>
        <v>Germany</v>
      </c>
      <c r="R22" s="2" t="str">
        <f t="shared" ca="1" si="5"/>
        <v>Uruguay</v>
      </c>
      <c r="S22" s="2">
        <f t="shared" ca="1" si="6"/>
        <v>145</v>
      </c>
      <c r="T22" s="2">
        <f t="shared" ca="1" si="7"/>
        <v>32</v>
      </c>
      <c r="U22" s="2">
        <f t="shared" ca="1" si="8"/>
        <v>64</v>
      </c>
      <c r="V22" s="2" t="str">
        <f t="shared" ca="1" si="9"/>
        <v>3.178.856</v>
      </c>
    </row>
    <row r="23" spans="2:22" x14ac:dyDescent="0.2">
      <c r="M23" s="2">
        <v>2014</v>
      </c>
      <c r="N23" s="2" t="str">
        <f ca="1">OFFSET(C$2,MATCH($M23,$B$3:$B$22,0),0)</f>
        <v>Brazil</v>
      </c>
      <c r="O23" s="2" t="str">
        <f t="shared" ca="1" si="2"/>
        <v>Germany</v>
      </c>
      <c r="P23" s="2" t="str">
        <f t="shared" ca="1" si="3"/>
        <v>Argentina</v>
      </c>
      <c r="Q23" s="2" t="str">
        <f t="shared" ca="1" si="4"/>
        <v>Netherlands</v>
      </c>
      <c r="R23" s="2" t="str">
        <f t="shared" ca="1" si="5"/>
        <v>Brazil</v>
      </c>
      <c r="S23" s="2">
        <f t="shared" ca="1" si="6"/>
        <v>171</v>
      </c>
      <c r="T23" s="2">
        <f t="shared" ca="1" si="7"/>
        <v>32</v>
      </c>
      <c r="U23" s="2">
        <f t="shared" ca="1" si="8"/>
        <v>64</v>
      </c>
      <c r="V23" s="2" t="str">
        <f t="shared" ca="1" si="9"/>
        <v>3.386.810</v>
      </c>
    </row>
    <row r="24" spans="2:22" ht="14.4" thickBot="1" x14ac:dyDescent="0.3">
      <c r="B24" s="1" t="s">
        <v>71</v>
      </c>
    </row>
    <row r="25" spans="2:22" ht="12" x14ac:dyDescent="0.25">
      <c r="B25" s="3" t="s">
        <v>62</v>
      </c>
      <c r="C25" s="3" t="s">
        <v>74</v>
      </c>
      <c r="D25" s="3" t="s">
        <v>72</v>
      </c>
      <c r="E25" s="3" t="s">
        <v>73</v>
      </c>
      <c r="F25" s="3" t="s">
        <v>75</v>
      </c>
    </row>
    <row r="26" spans="2:22" x14ac:dyDescent="0.2">
      <c r="B26" s="4">
        <v>0</v>
      </c>
      <c r="C26" s="4">
        <v>1</v>
      </c>
      <c r="D26" s="4">
        <v>1</v>
      </c>
      <c r="E26" s="4">
        <v>1</v>
      </c>
      <c r="F26" s="4" t="str">
        <f ca="1">OFFSET($B$3:$K$22,$B26,$C26,$D26,$E26)</f>
        <v>Uruguay</v>
      </c>
    </row>
    <row r="27" spans="2:22" x14ac:dyDescent="0.2">
      <c r="B27" s="4">
        <v>0</v>
      </c>
      <c r="C27" s="4">
        <v>2</v>
      </c>
      <c r="D27" s="4">
        <v>1</v>
      </c>
      <c r="E27" s="4">
        <v>1</v>
      </c>
      <c r="F27" s="4" t="str">
        <f t="shared" ref="F27:F33" ca="1" si="10">OFFSET($B$3:$K$22,$B27,$C27,$D27,$E27)</f>
        <v>Uruguay</v>
      </c>
    </row>
    <row r="28" spans="2:22" x14ac:dyDescent="0.2">
      <c r="B28" s="4">
        <v>0</v>
      </c>
      <c r="C28" s="4">
        <v>3</v>
      </c>
      <c r="D28" s="4">
        <v>1</v>
      </c>
      <c r="E28" s="4">
        <v>1</v>
      </c>
      <c r="F28" s="4" t="str">
        <f t="shared" ca="1" si="10"/>
        <v>Argentina</v>
      </c>
    </row>
    <row r="29" spans="2:22" x14ac:dyDescent="0.2">
      <c r="B29" s="4">
        <v>0</v>
      </c>
      <c r="C29" s="4">
        <v>9</v>
      </c>
      <c r="D29" s="4">
        <v>1</v>
      </c>
      <c r="E29" s="4">
        <v>1</v>
      </c>
      <c r="F29" s="4">
        <f t="shared" ca="1" si="10"/>
        <v>590.54899999999998</v>
      </c>
    </row>
    <row r="30" spans="2:22" x14ac:dyDescent="0.2">
      <c r="B30" s="4">
        <v>0</v>
      </c>
      <c r="C30" s="4">
        <v>1</v>
      </c>
      <c r="D30" s="4">
        <v>1</v>
      </c>
      <c r="E30" s="4">
        <v>1</v>
      </c>
      <c r="F30" s="4" t="str">
        <f ca="1">OFFSET($B$3:$K$22,$B30,$C30,$D30,$E30)</f>
        <v>Uruguay</v>
      </c>
    </row>
    <row r="31" spans="2:22" x14ac:dyDescent="0.2">
      <c r="B31" s="4">
        <v>1</v>
      </c>
      <c r="C31" s="4">
        <v>1</v>
      </c>
      <c r="D31" s="4">
        <v>1</v>
      </c>
      <c r="E31" s="4">
        <v>1</v>
      </c>
      <c r="F31" s="4" t="str">
        <f t="shared" ca="1" si="10"/>
        <v>Italy</v>
      </c>
    </row>
    <row r="32" spans="2:22" x14ac:dyDescent="0.2">
      <c r="B32" s="4">
        <v>2</v>
      </c>
      <c r="C32" s="4">
        <v>1</v>
      </c>
      <c r="D32" s="4">
        <v>1</v>
      </c>
      <c r="E32" s="4">
        <v>1</v>
      </c>
      <c r="F32" s="4" t="str">
        <f t="shared" ca="1" si="10"/>
        <v>France</v>
      </c>
    </row>
    <row r="33" spans="2:6" x14ac:dyDescent="0.2">
      <c r="B33" s="4">
        <v>3</v>
      </c>
      <c r="C33" s="4">
        <v>1</v>
      </c>
      <c r="D33" s="4">
        <v>1</v>
      </c>
      <c r="E33" s="4">
        <v>1</v>
      </c>
      <c r="F33" s="4" t="str">
        <f t="shared" ca="1" si="10"/>
        <v>Brazil</v>
      </c>
    </row>
    <row r="34" spans="2:6" x14ac:dyDescent="0.2">
      <c r="B34" s="7" t="s">
        <v>76</v>
      </c>
      <c r="C34" s="7"/>
      <c r="D34" s="7"/>
      <c r="E34" s="7"/>
      <c r="F34" s="7"/>
    </row>
    <row r="35" spans="2:6" x14ac:dyDescent="0.2">
      <c r="B35" s="4">
        <v>4</v>
      </c>
      <c r="C35" s="4">
        <v>0</v>
      </c>
      <c r="D35" s="4">
        <v>1</v>
      </c>
      <c r="E35" s="4">
        <v>1</v>
      </c>
      <c r="F35" s="4">
        <f ca="1">OFFSET(B$2,B35,C35,D35,E35)</f>
        <v>1950</v>
      </c>
    </row>
    <row r="36" spans="2:6" x14ac:dyDescent="0.2">
      <c r="B36" s="4">
        <v>4</v>
      </c>
      <c r="C36" s="4">
        <v>1</v>
      </c>
      <c r="D36" s="4">
        <v>1</v>
      </c>
      <c r="E36" s="4">
        <v>1</v>
      </c>
      <c r="F36" s="4" t="str">
        <f t="shared" ref="F36:F37" ca="1" si="11">OFFSET(B$2,B36,C36,D36,E36)</f>
        <v>Brazil</v>
      </c>
    </row>
    <row r="37" spans="2:6" x14ac:dyDescent="0.2">
      <c r="B37" s="4">
        <v>4</v>
      </c>
      <c r="C37" s="4">
        <v>2</v>
      </c>
      <c r="D37" s="4">
        <v>1</v>
      </c>
      <c r="E37" s="4">
        <v>1</v>
      </c>
      <c r="F37" s="4" t="str">
        <f t="shared" ca="1" si="11"/>
        <v>Uruguay</v>
      </c>
    </row>
    <row r="38" spans="2:6" x14ac:dyDescent="0.2">
      <c r="B38" s="7" t="s">
        <v>77</v>
      </c>
      <c r="C38" s="7"/>
      <c r="D38" s="7"/>
      <c r="E38" s="7"/>
      <c r="F38" s="7"/>
    </row>
    <row r="39" spans="2:6" x14ac:dyDescent="0.2">
      <c r="B39" s="4">
        <v>0</v>
      </c>
      <c r="C39" s="4">
        <v>-1</v>
      </c>
      <c r="D39" s="4">
        <v>1</v>
      </c>
      <c r="E39" s="4">
        <v>1</v>
      </c>
      <c r="F39" s="4" t="str">
        <f ca="1">OFFSET(H$2,B39,C39,D39,E39)</f>
        <v>Fourth</v>
      </c>
    </row>
    <row r="40" spans="2:6" x14ac:dyDescent="0.2">
      <c r="B40" s="4">
        <v>0</v>
      </c>
      <c r="C40" s="4">
        <v>-2</v>
      </c>
      <c r="D40" s="4">
        <v>1</v>
      </c>
      <c r="E40" s="4">
        <v>1</v>
      </c>
      <c r="F40" s="4" t="str">
        <f t="shared" ref="F40:F43" ca="1" si="12">OFFSET(H$2,B40,C40,D40,E40)</f>
        <v>Third</v>
      </c>
    </row>
    <row r="41" spans="2:6" x14ac:dyDescent="0.2">
      <c r="B41" s="4">
        <v>0</v>
      </c>
      <c r="C41" s="4">
        <v>-3</v>
      </c>
      <c r="D41" s="4">
        <v>1</v>
      </c>
      <c r="E41" s="4">
        <v>1</v>
      </c>
      <c r="F41" s="4" t="str">
        <f t="shared" ca="1" si="12"/>
        <v>Runners-Up</v>
      </c>
    </row>
    <row r="42" spans="2:6" x14ac:dyDescent="0.2">
      <c r="B42" s="4">
        <v>0</v>
      </c>
      <c r="C42" s="4">
        <v>-5</v>
      </c>
      <c r="D42" s="4">
        <v>1</v>
      </c>
      <c r="E42" s="4">
        <v>1</v>
      </c>
      <c r="F42" s="4" t="str">
        <f t="shared" ca="1" si="12"/>
        <v>Country</v>
      </c>
    </row>
    <row r="43" spans="2:6" x14ac:dyDescent="0.2">
      <c r="B43" s="4">
        <v>0</v>
      </c>
      <c r="C43" s="4">
        <v>-6</v>
      </c>
      <c r="D43" s="4">
        <v>1</v>
      </c>
      <c r="E43" s="4">
        <v>1</v>
      </c>
      <c r="F43" s="4" t="str">
        <f t="shared" ca="1" si="12"/>
        <v>Year</v>
      </c>
    </row>
    <row r="44" spans="2:6" x14ac:dyDescent="0.2">
      <c r="B44" s="7" t="s">
        <v>78</v>
      </c>
      <c r="C44" s="7"/>
      <c r="D44" s="7"/>
      <c r="E44" s="7"/>
      <c r="F44" s="7"/>
    </row>
    <row r="45" spans="2:6" x14ac:dyDescent="0.2">
      <c r="B45" s="4">
        <v>2</v>
      </c>
      <c r="C45" s="4">
        <v>5</v>
      </c>
      <c r="D45" s="4">
        <v>1</v>
      </c>
      <c r="E45" s="4">
        <v>1</v>
      </c>
      <c r="F45" s="4">
        <f ca="1">SUM(OFFSET(B$2,B45,C45,D45,E45))</f>
        <v>0</v>
      </c>
    </row>
    <row r="46" spans="2:6" x14ac:dyDescent="0.2">
      <c r="B46" s="4">
        <v>2</v>
      </c>
      <c r="C46" s="4">
        <v>5</v>
      </c>
      <c r="D46" s="4">
        <v>1</v>
      </c>
      <c r="E46" s="4">
        <v>2</v>
      </c>
      <c r="F46" s="4">
        <f t="shared" ref="F46:F49" ca="1" si="13">SUM(OFFSET(B$2,B46,C46,D46,E46))</f>
        <v>70</v>
      </c>
    </row>
    <row r="47" spans="2:6" x14ac:dyDescent="0.2">
      <c r="B47" s="4">
        <v>2</v>
      </c>
      <c r="C47" s="4">
        <v>5</v>
      </c>
      <c r="D47" s="4">
        <v>1</v>
      </c>
      <c r="E47" s="4">
        <v>3</v>
      </c>
      <c r="F47" s="4">
        <f t="shared" ca="1" si="13"/>
        <v>86</v>
      </c>
    </row>
    <row r="48" spans="2:6" x14ac:dyDescent="0.2">
      <c r="B48" s="4">
        <v>2</v>
      </c>
      <c r="C48" s="4">
        <v>5</v>
      </c>
      <c r="D48" s="4">
        <v>1</v>
      </c>
      <c r="E48" s="4">
        <v>4</v>
      </c>
      <c r="F48" s="4">
        <f t="shared" ca="1" si="13"/>
        <v>103</v>
      </c>
    </row>
    <row r="49" spans="2:6" x14ac:dyDescent="0.2">
      <c r="B49" s="4">
        <v>2</v>
      </c>
      <c r="C49" s="4">
        <v>5</v>
      </c>
      <c r="D49" s="4">
        <v>1</v>
      </c>
      <c r="E49" s="4">
        <v>5</v>
      </c>
      <c r="F49" s="4">
        <f t="shared" ca="1" si="13"/>
        <v>466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Sheet1</vt:lpstr>
      <vt:lpstr>indirect</vt:lpstr>
      <vt:lpstr>Vlookup &amp; indirect</vt:lpstr>
      <vt:lpstr>Rows &amp; Columns</vt:lpstr>
      <vt:lpstr>vlookup &amp; columns</vt:lpstr>
      <vt:lpstr>vlookup &amp; match</vt:lpstr>
      <vt:lpstr>VlookUp Choose</vt:lpstr>
      <vt:lpstr>Offset &amp; Match</vt:lpstr>
      <vt:lpstr>stod1</vt:lpstr>
      <vt:lpstr>stod2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2024-04-11T18:41:15Z</dcterms:modified>
</cp:coreProperties>
</file>