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t1-基本参数" sheetId="1" state="visible" r:id="rId2"/>
  </sheets>
  <externalReferences>
    <externalReference r:id="rId3"/>
  </externalReferenc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56" authorId="0">
      <text/>
    </comment>
  </commentList>
</comments>
</file>

<file path=xl/sharedStrings.xml><?xml version="1.0" encoding="utf-8"?>
<sst xmlns="http://schemas.openxmlformats.org/spreadsheetml/2006/main" count="142" uniqueCount="93">
  <si>
    <t xml:space="preserve">表1  材料常数表</t>
  </si>
  <si>
    <t xml:space="preserve">混凝土参数</t>
  </si>
  <si>
    <t xml:space="preserve">混凝土强度等级</t>
  </si>
  <si>
    <t xml:space="preserve">C50</t>
  </si>
  <si>
    <t xml:space="preserve">备注</t>
  </si>
  <si>
    <r>
      <rPr>
        <sz val="11"/>
        <color rgb="FFFF0000"/>
        <rFont val="Times New Roman"/>
        <family val="1"/>
        <charset val="1"/>
      </rPr>
      <t xml:space="preserve">C40</t>
    </r>
    <r>
      <rPr>
        <sz val="11"/>
        <rFont val="宋体"/>
        <family val="0"/>
        <charset val="134"/>
      </rPr>
      <t xml:space="preserve">砼轴心抗压强度设计值</t>
    </r>
    <r>
      <rPr>
        <sz val="11"/>
        <rFont val="Times New Roman"/>
        <family val="1"/>
        <charset val="1"/>
      </rPr>
      <t xml:space="preserve">f</t>
    </r>
    <r>
      <rPr>
        <vertAlign val="subscript"/>
        <sz val="11"/>
        <rFont val="Times New Roman"/>
        <family val="1"/>
        <charset val="1"/>
      </rPr>
      <t xml:space="preserve">c</t>
    </r>
    <r>
      <rPr>
        <sz val="11"/>
        <rFont val="Times New Roman"/>
        <family val="1"/>
        <charset val="1"/>
      </rPr>
      <t xml:space="preserve">=</t>
    </r>
  </si>
  <si>
    <t xml:space="preserve">MPa</t>
  </si>
  <si>
    <r>
      <rPr>
        <sz val="11"/>
        <rFont val="Times New Roman"/>
        <family val="1"/>
        <charset val="1"/>
      </rPr>
      <t xml:space="preserve">C40</t>
    </r>
    <r>
      <rPr>
        <sz val="11"/>
        <rFont val="宋体"/>
        <family val="0"/>
        <charset val="134"/>
      </rPr>
      <t xml:space="preserve">砼轴心抗拉强度设计值</t>
    </r>
    <r>
      <rPr>
        <sz val="11"/>
        <rFont val="Times New Roman"/>
        <family val="1"/>
        <charset val="1"/>
      </rPr>
      <t xml:space="preserve">ft=</t>
    </r>
  </si>
  <si>
    <r>
      <rPr>
        <sz val="11"/>
        <color rgb="FF000000"/>
        <rFont val="宋体"/>
        <family val="0"/>
        <charset val="134"/>
      </rPr>
      <t xml:space="preserve">大桥均采用</t>
    </r>
    <r>
      <rPr>
        <sz val="11"/>
        <color rgb="FF000000"/>
        <rFont val="Times New Roman"/>
        <family val="1"/>
        <charset val="1"/>
      </rPr>
      <t xml:space="preserve">C40</t>
    </r>
  </si>
  <si>
    <r>
      <rPr>
        <sz val="11"/>
        <rFont val="Times New Roman"/>
        <family val="1"/>
        <charset val="1"/>
      </rPr>
      <t xml:space="preserve">C40</t>
    </r>
    <r>
      <rPr>
        <sz val="11"/>
        <rFont val="宋体"/>
        <family val="0"/>
        <charset val="134"/>
      </rPr>
      <t xml:space="preserve">砼轴心抗拉强度标准值</t>
    </r>
    <r>
      <rPr>
        <sz val="11"/>
        <rFont val="Times New Roman"/>
        <family val="1"/>
        <charset val="1"/>
      </rPr>
      <t xml:space="preserve">ftk=</t>
    </r>
  </si>
  <si>
    <r>
      <rPr>
        <sz val="11"/>
        <rFont val="Times New Roman"/>
        <family val="1"/>
        <charset val="1"/>
      </rPr>
      <t xml:space="preserve">C40</t>
    </r>
    <r>
      <rPr>
        <sz val="11"/>
        <rFont val="宋体"/>
        <family val="0"/>
        <charset val="134"/>
      </rPr>
      <t xml:space="preserve">砼轴心抗压强度标准值</t>
    </r>
    <r>
      <rPr>
        <sz val="11"/>
        <rFont val="Times New Roman"/>
        <family val="1"/>
        <charset val="1"/>
      </rPr>
      <t xml:space="preserve">fck=</t>
    </r>
  </si>
  <si>
    <r>
      <rPr>
        <sz val="11"/>
        <rFont val="Times New Roman"/>
        <family val="1"/>
        <charset val="1"/>
      </rPr>
      <t xml:space="preserve">C40</t>
    </r>
    <r>
      <rPr>
        <sz val="11"/>
        <rFont val="宋体"/>
        <family val="0"/>
        <charset val="134"/>
      </rPr>
      <t xml:space="preserve">砼弹模</t>
    </r>
    <r>
      <rPr>
        <sz val="11"/>
        <rFont val="Times New Roman"/>
        <family val="1"/>
        <charset val="1"/>
      </rPr>
      <t xml:space="preserve">Ec=</t>
    </r>
  </si>
  <si>
    <t xml:space="preserve">张拉时砼参数</t>
  </si>
  <si>
    <t xml:space="preserve">张拉控制强度系数</t>
  </si>
  <si>
    <r>
      <rPr>
        <sz val="11"/>
        <rFont val="宋体"/>
        <family val="0"/>
        <charset val="134"/>
      </rPr>
      <t xml:space="preserve">施工实际混凝土轴心抗压强度</t>
    </r>
    <r>
      <rPr>
        <sz val="11"/>
        <rFont val="Times New Roman"/>
        <family val="1"/>
        <charset val="1"/>
      </rPr>
      <t xml:space="preserve">f'</t>
    </r>
    <r>
      <rPr>
        <vertAlign val="subscript"/>
        <sz val="11"/>
        <rFont val="Times New Roman"/>
        <family val="1"/>
        <charset val="1"/>
      </rPr>
      <t xml:space="preserve">ck</t>
    </r>
    <r>
      <rPr>
        <sz val="11"/>
        <rFont val="Times New Roman"/>
        <family val="1"/>
        <charset val="1"/>
      </rPr>
      <t xml:space="preserve">=</t>
    </r>
  </si>
  <si>
    <r>
      <rPr>
        <sz val="11"/>
        <color rgb="FFFF0000"/>
        <rFont val="宋体"/>
        <family val="0"/>
        <charset val="134"/>
      </rPr>
      <t xml:space="preserve">施工时采用</t>
    </r>
    <r>
      <rPr>
        <sz val="11"/>
        <color rgb="FFFF0000"/>
        <rFont val="Times New Roman"/>
        <family val="1"/>
        <charset val="1"/>
      </rPr>
      <t xml:space="preserve">1.0</t>
    </r>
    <r>
      <rPr>
        <sz val="11"/>
        <color rgb="FFFF0000"/>
        <rFont val="宋体"/>
        <family val="0"/>
        <charset val="134"/>
      </rPr>
      <t xml:space="preserve">倍混凝土强度等级，见</t>
    </r>
    <r>
      <rPr>
        <sz val="11"/>
        <color rgb="FFFF0000"/>
        <rFont val="Times New Roman"/>
        <family val="1"/>
        <charset val="1"/>
      </rPr>
      <t xml:space="preserve">SL191-2008,8.1.3</t>
    </r>
  </si>
  <si>
    <r>
      <rPr>
        <sz val="11"/>
        <rFont val="宋体"/>
        <family val="0"/>
        <charset val="134"/>
      </rPr>
      <t xml:space="preserve">施工实际混凝土轴心抗拉强度</t>
    </r>
    <r>
      <rPr>
        <sz val="11"/>
        <rFont val="Times New Roman"/>
        <family val="1"/>
        <charset val="1"/>
      </rPr>
      <t xml:space="preserve">f'</t>
    </r>
    <r>
      <rPr>
        <vertAlign val="subscript"/>
        <sz val="11"/>
        <rFont val="Times New Roman"/>
        <family val="1"/>
        <charset val="1"/>
      </rPr>
      <t xml:space="preserve">tk</t>
    </r>
    <r>
      <rPr>
        <sz val="11"/>
        <rFont val="Times New Roman"/>
        <family val="1"/>
        <charset val="1"/>
      </rPr>
      <t xml:space="preserve">=</t>
    </r>
  </si>
  <si>
    <r>
      <rPr>
        <sz val="11"/>
        <rFont val="宋体"/>
        <family val="0"/>
        <charset val="134"/>
      </rPr>
      <t xml:space="preserve">施加预应力时混凝土立方体抗压强度</t>
    </r>
    <r>
      <rPr>
        <sz val="11"/>
        <rFont val="Times New Roman"/>
        <family val="1"/>
        <charset val="1"/>
      </rPr>
      <t xml:space="preserve">f'</t>
    </r>
    <r>
      <rPr>
        <vertAlign val="subscript"/>
        <sz val="11"/>
        <rFont val="Times New Roman"/>
        <family val="1"/>
        <charset val="1"/>
      </rPr>
      <t xml:space="preserve">cu</t>
    </r>
    <r>
      <rPr>
        <sz val="11"/>
        <rFont val="Times New Roman"/>
        <family val="1"/>
        <charset val="1"/>
      </rPr>
      <t xml:space="preserve">=</t>
    </r>
  </si>
  <si>
    <t xml:space="preserve">钢筋参数</t>
  </si>
  <si>
    <r>
      <rPr>
        <sz val="11"/>
        <color rgb="FFFF0000"/>
        <rFont val="Times New Roman"/>
        <family val="1"/>
        <charset val="1"/>
      </rPr>
      <t xml:space="preserve">HRB400</t>
    </r>
    <r>
      <rPr>
        <sz val="11"/>
        <rFont val="Times New Roman"/>
        <family val="1"/>
        <charset val="1"/>
      </rPr>
      <t xml:space="preserve">(φ)</t>
    </r>
    <r>
      <rPr>
        <sz val="11"/>
        <rFont val="宋体"/>
        <family val="0"/>
        <charset val="134"/>
      </rPr>
      <t xml:space="preserve">钢筋抗拉强度设计值</t>
    </r>
    <r>
      <rPr>
        <sz val="11"/>
        <rFont val="Times New Roman"/>
        <family val="1"/>
        <charset val="1"/>
      </rPr>
      <t xml:space="preserve">f</t>
    </r>
    <r>
      <rPr>
        <vertAlign val="subscript"/>
        <sz val="11"/>
        <rFont val="Times New Roman"/>
        <family val="1"/>
        <charset val="1"/>
      </rPr>
      <t xml:space="preserve">y</t>
    </r>
    <r>
      <rPr>
        <sz val="11"/>
        <rFont val="Times New Roman"/>
        <family val="1"/>
        <charset val="1"/>
      </rPr>
      <t xml:space="preserve">=</t>
    </r>
  </si>
  <si>
    <r>
      <rPr>
        <sz val="11"/>
        <rFont val="Times New Roman"/>
        <family val="1"/>
        <charset val="1"/>
      </rPr>
      <t xml:space="preserve">HRB</t>
    </r>
    <r>
      <rPr>
        <sz val="11"/>
        <color rgb="FFFF0000"/>
        <rFont val="Times New Roman"/>
        <family val="1"/>
        <charset val="1"/>
      </rPr>
      <t xml:space="preserve">400</t>
    </r>
    <r>
      <rPr>
        <sz val="11"/>
        <rFont val="Times New Roman"/>
        <family val="1"/>
        <charset val="1"/>
      </rPr>
      <t xml:space="preserve">(φ)</t>
    </r>
    <r>
      <rPr>
        <sz val="11"/>
        <rFont val="宋体"/>
        <family val="0"/>
        <charset val="134"/>
      </rPr>
      <t xml:space="preserve">钢筋抗压强度设计值</t>
    </r>
    <r>
      <rPr>
        <sz val="11"/>
        <rFont val="Times New Roman"/>
        <family val="1"/>
        <charset val="1"/>
      </rPr>
      <t xml:space="preserve">f</t>
    </r>
    <r>
      <rPr>
        <vertAlign val="superscript"/>
        <sz val="11"/>
        <rFont val="宋体"/>
        <family val="0"/>
        <charset val="134"/>
      </rPr>
      <t xml:space="preserve">′</t>
    </r>
    <r>
      <rPr>
        <vertAlign val="subscript"/>
        <sz val="11"/>
        <rFont val="Times New Roman"/>
        <family val="1"/>
        <charset val="1"/>
      </rPr>
      <t xml:space="preserve">y</t>
    </r>
    <r>
      <rPr>
        <sz val="11"/>
        <rFont val="Times New Roman"/>
        <family val="1"/>
        <charset val="1"/>
      </rPr>
      <t xml:space="preserve">=</t>
    </r>
  </si>
  <si>
    <r>
      <rPr>
        <sz val="11"/>
        <rFont val="Times New Roman"/>
        <family val="1"/>
        <charset val="1"/>
      </rPr>
      <t xml:space="preserve">HRB</t>
    </r>
    <r>
      <rPr>
        <sz val="11"/>
        <color rgb="FFFF0000"/>
        <rFont val="Times New Roman"/>
        <family val="1"/>
        <charset val="1"/>
      </rPr>
      <t xml:space="preserve">400</t>
    </r>
    <r>
      <rPr>
        <sz val="11"/>
        <rFont val="Times New Roman"/>
        <family val="1"/>
        <charset val="1"/>
      </rPr>
      <t xml:space="preserve">(φ)</t>
    </r>
    <r>
      <rPr>
        <sz val="11"/>
        <rFont val="宋体"/>
        <family val="0"/>
        <charset val="134"/>
      </rPr>
      <t xml:space="preserve">钢筋、</t>
    </r>
    <r>
      <rPr>
        <sz val="11"/>
        <rFont val="Times New Roman"/>
        <family val="1"/>
        <charset val="1"/>
      </rPr>
      <t xml:space="preserve">HRB335(φ)</t>
    </r>
    <r>
      <rPr>
        <sz val="11"/>
        <rFont val="宋体"/>
        <family val="0"/>
        <charset val="134"/>
      </rPr>
      <t xml:space="preserve">钢筋弹模</t>
    </r>
    <r>
      <rPr>
        <sz val="11"/>
        <rFont val="Times New Roman"/>
        <family val="1"/>
        <charset val="1"/>
      </rPr>
      <t xml:space="preserve">E</t>
    </r>
    <r>
      <rPr>
        <vertAlign val="subscript"/>
        <sz val="11"/>
        <rFont val="Times New Roman"/>
        <family val="1"/>
        <charset val="1"/>
      </rPr>
      <t xml:space="preserve">s</t>
    </r>
    <r>
      <rPr>
        <sz val="11"/>
        <rFont val="Times New Roman"/>
        <family val="1"/>
        <charset val="1"/>
      </rPr>
      <t xml:space="preserve">=</t>
    </r>
  </si>
  <si>
    <r>
      <rPr>
        <sz val="11"/>
        <rFont val="Times New Roman"/>
        <family val="1"/>
        <charset val="1"/>
      </rPr>
      <t xml:space="preserve">HRB335</t>
    </r>
    <r>
      <rPr>
        <u val="single"/>
        <sz val="11"/>
        <rFont val="Times New Roman"/>
        <family val="1"/>
        <charset val="1"/>
      </rPr>
      <t xml:space="preserve">φ</t>
    </r>
    <r>
      <rPr>
        <sz val="11"/>
        <rFont val="宋体"/>
        <family val="0"/>
        <charset val="134"/>
      </rPr>
      <t xml:space="preserve">钢筋抗拉强度设计值</t>
    </r>
    <r>
      <rPr>
        <sz val="11"/>
        <rFont val="Times New Roman"/>
        <family val="1"/>
        <charset val="1"/>
      </rPr>
      <t xml:space="preserve">f</t>
    </r>
    <r>
      <rPr>
        <vertAlign val="subscript"/>
        <sz val="11"/>
        <rFont val="Times New Roman"/>
        <family val="1"/>
        <charset val="1"/>
      </rPr>
      <t xml:space="preserve">py</t>
    </r>
    <r>
      <rPr>
        <sz val="11"/>
        <rFont val="Times New Roman"/>
        <family val="1"/>
        <charset val="1"/>
      </rPr>
      <t xml:space="preserve">=</t>
    </r>
  </si>
  <si>
    <t xml:space="preserve">钢绞线参数</t>
  </si>
  <si>
    <r>
      <rPr>
        <sz val="11"/>
        <rFont val="宋体"/>
        <family val="0"/>
        <charset val="134"/>
      </rPr>
      <t xml:space="preserve">预应力钢绞线强度标准值</t>
    </r>
    <r>
      <rPr>
        <sz val="11"/>
        <rFont val="Times New Roman"/>
        <family val="1"/>
        <charset val="1"/>
      </rPr>
      <t xml:space="preserve">f</t>
    </r>
    <r>
      <rPr>
        <vertAlign val="subscript"/>
        <sz val="11"/>
        <rFont val="Times New Roman"/>
        <family val="1"/>
        <charset val="1"/>
      </rPr>
      <t xml:space="preserve">ptk</t>
    </r>
    <r>
      <rPr>
        <sz val="11"/>
        <rFont val="Times New Roman"/>
        <family val="1"/>
        <charset val="1"/>
      </rPr>
      <t xml:space="preserve">=</t>
    </r>
  </si>
  <si>
    <r>
      <rPr>
        <sz val="11"/>
        <rFont val="宋体"/>
        <family val="0"/>
        <charset val="134"/>
      </rPr>
      <t xml:space="preserve">抗拉强度设计值</t>
    </r>
    <r>
      <rPr>
        <sz val="11"/>
        <rFont val="Times New Roman"/>
        <family val="1"/>
        <charset val="1"/>
      </rPr>
      <t xml:space="preserve">f</t>
    </r>
    <r>
      <rPr>
        <vertAlign val="subscript"/>
        <sz val="11"/>
        <rFont val="Times New Roman"/>
        <family val="1"/>
        <charset val="1"/>
      </rPr>
      <t xml:space="preserve">py</t>
    </r>
    <r>
      <rPr>
        <sz val="11"/>
        <rFont val="Times New Roman"/>
        <family val="1"/>
        <charset val="1"/>
      </rPr>
      <t xml:space="preserve">=</t>
    </r>
  </si>
  <si>
    <r>
      <rPr>
        <sz val="11"/>
        <rFont val="宋体"/>
        <family val="0"/>
        <charset val="134"/>
      </rPr>
      <t xml:space="preserve">抗压强度设计值</t>
    </r>
    <r>
      <rPr>
        <sz val="11"/>
        <rFont val="Times New Roman"/>
        <family val="1"/>
        <charset val="1"/>
      </rPr>
      <t xml:space="preserve">f</t>
    </r>
    <r>
      <rPr>
        <vertAlign val="superscript"/>
        <sz val="11"/>
        <rFont val="宋体"/>
        <family val="0"/>
        <charset val="134"/>
      </rPr>
      <t xml:space="preserve">′</t>
    </r>
    <r>
      <rPr>
        <vertAlign val="subscript"/>
        <sz val="11"/>
        <rFont val="Times New Roman"/>
        <family val="1"/>
        <charset val="1"/>
      </rPr>
      <t xml:space="preserve">py</t>
    </r>
    <r>
      <rPr>
        <sz val="11"/>
        <rFont val="Times New Roman"/>
        <family val="1"/>
        <charset val="1"/>
      </rPr>
      <t xml:space="preserve">=</t>
    </r>
  </si>
  <si>
    <r>
      <rPr>
        <sz val="11"/>
        <rFont val="宋体"/>
        <family val="0"/>
        <charset val="134"/>
      </rPr>
      <t xml:space="preserve">钢绞线弹模</t>
    </r>
    <r>
      <rPr>
        <sz val="11"/>
        <rFont val="Times New Roman"/>
        <family val="1"/>
        <charset val="1"/>
      </rPr>
      <t xml:space="preserve">E</t>
    </r>
    <r>
      <rPr>
        <sz val="11"/>
        <rFont val="宋体"/>
        <family val="0"/>
        <charset val="134"/>
      </rPr>
      <t xml:space="preserve">′</t>
    </r>
    <r>
      <rPr>
        <vertAlign val="subscript"/>
        <sz val="11"/>
        <rFont val="Times New Roman"/>
        <family val="1"/>
        <charset val="1"/>
      </rPr>
      <t xml:space="preserve">p</t>
    </r>
    <r>
      <rPr>
        <sz val="11"/>
        <rFont val="Times New Roman"/>
        <family val="1"/>
        <charset val="1"/>
      </rPr>
      <t xml:space="preserve">=</t>
    </r>
  </si>
  <si>
    <t xml:space="preserve">表2 钢筋选型和布置</t>
  </si>
  <si>
    <r>
      <rPr>
        <sz val="10"/>
        <rFont val="宋体"/>
        <family val="0"/>
        <charset val="134"/>
      </rPr>
      <t xml:space="preserve">查《水工混凝土结构设计规范》（</t>
    </r>
    <r>
      <rPr>
        <sz val="10"/>
        <rFont val="Times New Roman"/>
        <family val="1"/>
        <charset val="1"/>
      </rPr>
      <t xml:space="preserve">SL191-2008</t>
    </r>
    <r>
      <rPr>
        <sz val="10"/>
        <rFont val="宋体"/>
        <family val="0"/>
        <charset val="134"/>
      </rPr>
      <t xml:space="preserve">）</t>
    </r>
  </si>
  <si>
    <t xml:space="preserve">受拉区钢绞线选型及布置</t>
  </si>
  <si>
    <t xml:space="preserve">钢绞线型号：</t>
  </si>
  <si>
    <t xml:space="preserve">1×7-15.20-1860</t>
  </si>
  <si>
    <r>
      <rPr>
        <sz val="10"/>
        <rFont val="宋体"/>
        <family val="0"/>
        <charset val="134"/>
      </rPr>
      <t xml:space="preserve">φ</t>
    </r>
    <r>
      <rPr>
        <vertAlign val="superscript"/>
        <sz val="10"/>
        <rFont val="Times New Roman"/>
        <family val="1"/>
        <charset val="1"/>
      </rPr>
      <t xml:space="preserve">s</t>
    </r>
    <r>
      <rPr>
        <sz val="10"/>
        <rFont val="Times New Roman"/>
        <family val="1"/>
        <charset val="1"/>
      </rPr>
      <t xml:space="preserve">1×7</t>
    </r>
  </si>
  <si>
    <r>
      <rPr>
        <sz val="10"/>
        <rFont val="宋体"/>
        <family val="0"/>
        <charset val="134"/>
      </rPr>
      <t xml:space="preserve">单根钢绞线面积</t>
    </r>
    <r>
      <rPr>
        <sz val="10"/>
        <rFont val="Times New Roman"/>
        <family val="1"/>
        <charset val="1"/>
      </rPr>
      <t xml:space="preserve">S</t>
    </r>
    <r>
      <rPr>
        <vertAlign val="subscript"/>
        <sz val="10"/>
        <rFont val="Times New Roman"/>
        <family val="1"/>
        <charset val="1"/>
      </rPr>
      <t xml:space="preserve">n</t>
    </r>
    <r>
      <rPr>
        <sz val="10"/>
        <rFont val="Times New Roman"/>
        <family val="1"/>
        <charset val="1"/>
      </rPr>
      <t xml:space="preserve">=</t>
    </r>
  </si>
  <si>
    <r>
      <rPr>
        <sz val="10"/>
        <rFont val="Times New Roman"/>
        <family val="1"/>
        <charset val="1"/>
      </rPr>
      <t xml:space="preserve">mm</t>
    </r>
    <r>
      <rPr>
        <vertAlign val="superscript"/>
        <sz val="10"/>
        <rFont val="Times New Roman"/>
        <family val="1"/>
        <charset val="1"/>
      </rPr>
      <t xml:space="preserve">2</t>
    </r>
  </si>
  <si>
    <r>
      <rPr>
        <sz val="10"/>
        <rFont val="宋体"/>
        <family val="0"/>
        <charset val="134"/>
      </rPr>
      <t xml:space="preserve">单束钢绞线根数</t>
    </r>
    <r>
      <rPr>
        <sz val="10"/>
        <rFont val="Times New Roman"/>
        <family val="1"/>
        <charset val="1"/>
      </rPr>
      <t xml:space="preserve">n=</t>
    </r>
  </si>
  <si>
    <t xml:space="preserve">根</t>
  </si>
  <si>
    <r>
      <rPr>
        <sz val="10"/>
        <rFont val="宋体"/>
        <family val="0"/>
        <charset val="134"/>
      </rPr>
      <t xml:space="preserve">单束钢绞线面积</t>
    </r>
    <r>
      <rPr>
        <sz val="10"/>
        <rFont val="Times New Roman"/>
        <family val="1"/>
        <charset val="1"/>
      </rPr>
      <t xml:space="preserve">S=nS</t>
    </r>
    <r>
      <rPr>
        <vertAlign val="subscript"/>
        <sz val="10"/>
        <rFont val="Times New Roman"/>
        <family val="1"/>
        <charset val="1"/>
      </rPr>
      <t xml:space="preserve">n</t>
    </r>
    <r>
      <rPr>
        <sz val="10"/>
        <rFont val="Times New Roman"/>
        <family val="1"/>
        <charset val="1"/>
      </rPr>
      <t xml:space="preserve">=</t>
    </r>
  </si>
  <si>
    <t xml:space="preserve">惯性矩</t>
  </si>
  <si>
    <t xml:space="preserve">mm4</t>
  </si>
  <si>
    <r>
      <rPr>
        <sz val="10"/>
        <rFont val="宋体"/>
        <family val="0"/>
        <charset val="134"/>
      </rPr>
      <t xml:space="preserve">第一排纵向预应力钢筋束数量</t>
    </r>
    <r>
      <rPr>
        <sz val="10"/>
        <rFont val="Noto Sans CJK SC"/>
        <family val="2"/>
        <charset val="1"/>
      </rPr>
      <t xml:space="preserve"> </t>
    </r>
    <r>
      <rPr>
        <sz val="10"/>
        <rFont val="Times New Roman"/>
        <family val="1"/>
        <charset val="1"/>
      </rPr>
      <t xml:space="preserve">N=</t>
    </r>
  </si>
  <si>
    <t xml:space="preserve">束</t>
  </si>
  <si>
    <r>
      <rPr>
        <sz val="10"/>
        <rFont val="宋体"/>
        <family val="0"/>
        <charset val="134"/>
      </rPr>
      <t xml:space="preserve">第一排预应力钢筋面积</t>
    </r>
    <r>
      <rPr>
        <sz val="10"/>
        <rFont val="Times New Roman"/>
        <family val="1"/>
        <charset val="1"/>
      </rPr>
      <t xml:space="preserve">A</t>
    </r>
    <r>
      <rPr>
        <vertAlign val="subscript"/>
        <sz val="10"/>
        <rFont val="Times New Roman"/>
        <family val="1"/>
        <charset val="1"/>
      </rPr>
      <t xml:space="preserve">P</t>
    </r>
    <r>
      <rPr>
        <sz val="10"/>
        <rFont val="Times New Roman"/>
        <family val="1"/>
        <charset val="1"/>
      </rPr>
      <t xml:space="preserve">=SN=</t>
    </r>
  </si>
  <si>
    <t xml:space="preserve">第一排纵向预应力钢筋束距梁底距离ap</t>
  </si>
  <si>
    <t xml:space="preserve">mm</t>
  </si>
  <si>
    <r>
      <rPr>
        <sz val="10"/>
        <rFont val="宋体"/>
        <family val="0"/>
        <charset val="134"/>
      </rPr>
      <t xml:space="preserve">第二排纵向预应力钢筋束数量</t>
    </r>
    <r>
      <rPr>
        <sz val="10"/>
        <rFont val="Noto Sans CJK SC"/>
        <family val="2"/>
        <charset val="1"/>
      </rPr>
      <t xml:space="preserve"> </t>
    </r>
    <r>
      <rPr>
        <sz val="10"/>
        <rFont val="Times New Roman"/>
        <family val="1"/>
        <charset val="1"/>
      </rPr>
      <t xml:space="preserve">N=</t>
    </r>
  </si>
  <si>
    <r>
      <rPr>
        <sz val="10"/>
        <rFont val="宋体"/>
        <family val="0"/>
        <charset val="134"/>
      </rPr>
      <t xml:space="preserve">第二排预应力钢筋面积</t>
    </r>
    <r>
      <rPr>
        <sz val="10"/>
        <rFont val="Times New Roman"/>
        <family val="1"/>
        <charset val="1"/>
      </rPr>
      <t xml:space="preserve">A</t>
    </r>
    <r>
      <rPr>
        <vertAlign val="subscript"/>
        <sz val="10"/>
        <rFont val="Times New Roman"/>
        <family val="1"/>
        <charset val="1"/>
      </rPr>
      <t xml:space="preserve">P</t>
    </r>
    <r>
      <rPr>
        <sz val="10"/>
        <rFont val="Times New Roman"/>
        <family val="1"/>
        <charset val="1"/>
      </rPr>
      <t xml:space="preserve">=SN=</t>
    </r>
  </si>
  <si>
    <t xml:space="preserve">第二排纵向预应力钢筋束距梁底距离ap</t>
  </si>
  <si>
    <t xml:space="preserve">受压区钢绞线选型及布置</t>
  </si>
  <si>
    <r>
      <rPr>
        <sz val="10"/>
        <rFont val="宋体"/>
        <family val="0"/>
        <charset val="134"/>
      </rPr>
      <t xml:space="preserve">单根钢绞线面积</t>
    </r>
    <r>
      <rPr>
        <sz val="10"/>
        <rFont val="Times New Roman"/>
        <family val="1"/>
        <charset val="1"/>
      </rPr>
      <t xml:space="preserve">S'</t>
    </r>
    <r>
      <rPr>
        <vertAlign val="subscript"/>
        <sz val="10"/>
        <rFont val="Times New Roman"/>
        <family val="1"/>
        <charset val="1"/>
      </rPr>
      <t xml:space="preserve">n</t>
    </r>
    <r>
      <rPr>
        <sz val="10"/>
        <rFont val="Times New Roman"/>
        <family val="1"/>
        <charset val="1"/>
      </rPr>
      <t xml:space="preserve">=</t>
    </r>
  </si>
  <si>
    <r>
      <rPr>
        <sz val="10"/>
        <rFont val="宋体"/>
        <family val="0"/>
        <charset val="134"/>
      </rPr>
      <t xml:space="preserve">单束钢绞线根数</t>
    </r>
    <r>
      <rPr>
        <sz val="10"/>
        <rFont val="Times New Roman"/>
        <family val="1"/>
        <charset val="1"/>
      </rPr>
      <t xml:space="preserve">n'=</t>
    </r>
  </si>
  <si>
    <r>
      <rPr>
        <sz val="10"/>
        <rFont val="宋体"/>
        <family val="0"/>
        <charset val="134"/>
      </rPr>
      <t xml:space="preserve">单束钢绞线面积</t>
    </r>
    <r>
      <rPr>
        <sz val="10"/>
        <rFont val="Times New Roman"/>
        <family val="1"/>
        <charset val="1"/>
      </rPr>
      <t xml:space="preserve">S'=n'S'</t>
    </r>
    <r>
      <rPr>
        <vertAlign val="subscript"/>
        <sz val="10"/>
        <rFont val="Times New Roman"/>
        <family val="1"/>
        <charset val="1"/>
      </rPr>
      <t xml:space="preserve">n</t>
    </r>
    <r>
      <rPr>
        <sz val="10"/>
        <rFont val="Times New Roman"/>
        <family val="1"/>
        <charset val="1"/>
      </rPr>
      <t xml:space="preserve">=</t>
    </r>
  </si>
  <si>
    <t xml:space="preserve">N'=</t>
  </si>
  <si>
    <r>
      <rPr>
        <sz val="10"/>
        <rFont val="宋体"/>
        <family val="0"/>
        <charset val="134"/>
      </rPr>
      <t xml:space="preserve">预应力钢筋面积</t>
    </r>
    <r>
      <rPr>
        <sz val="10"/>
        <rFont val="Times New Roman"/>
        <family val="1"/>
        <charset val="1"/>
      </rPr>
      <t xml:space="preserve">A'</t>
    </r>
    <r>
      <rPr>
        <vertAlign val="subscript"/>
        <sz val="10"/>
        <rFont val="Times New Roman"/>
        <family val="1"/>
        <charset val="1"/>
      </rPr>
      <t xml:space="preserve">P</t>
    </r>
    <r>
      <rPr>
        <sz val="10"/>
        <rFont val="Times New Roman"/>
        <family val="1"/>
        <charset val="1"/>
      </rPr>
      <t xml:space="preserve">=S'N'=</t>
    </r>
  </si>
  <si>
    <t xml:space="preserve">第一排纵向预应力钢筋束距梁顶距离ap</t>
  </si>
  <si>
    <t xml:space="preserve">受拉区普通钢筋：</t>
  </si>
  <si>
    <t xml:space="preserve">受拉区普通钢筋：
（HRB400）</t>
  </si>
  <si>
    <r>
      <rPr>
        <sz val="10"/>
        <rFont val="宋体"/>
        <family val="0"/>
        <charset val="134"/>
      </rPr>
      <t xml:space="preserve">钢筋直径</t>
    </r>
    <r>
      <rPr>
        <sz val="10"/>
        <rFont val="Times New Roman"/>
        <family val="1"/>
        <charset val="1"/>
      </rPr>
      <t xml:space="preserve">d</t>
    </r>
  </si>
  <si>
    <r>
      <rPr>
        <sz val="10"/>
        <rFont val="宋体"/>
        <family val="0"/>
        <charset val="134"/>
      </rPr>
      <t xml:space="preserve">单根钢筋面积</t>
    </r>
    <r>
      <rPr>
        <sz val="10"/>
        <rFont val="Times New Roman"/>
        <family val="1"/>
        <charset val="1"/>
      </rPr>
      <t xml:space="preserve">S</t>
    </r>
    <r>
      <rPr>
        <vertAlign val="subscript"/>
        <sz val="10"/>
        <rFont val="Times New Roman"/>
        <family val="1"/>
        <charset val="1"/>
      </rPr>
      <t xml:space="preserve">1</t>
    </r>
    <r>
      <rPr>
        <sz val="10"/>
        <rFont val="Times New Roman"/>
        <family val="1"/>
        <charset val="1"/>
      </rPr>
      <t xml:space="preserve">=</t>
    </r>
  </si>
  <si>
    <r>
      <rPr>
        <sz val="10"/>
        <rFont val="Times New Roman"/>
        <family val="1"/>
        <charset val="1"/>
      </rPr>
      <t xml:space="preserve">n</t>
    </r>
    <r>
      <rPr>
        <vertAlign val="subscript"/>
        <sz val="10"/>
        <rFont val="Times New Roman"/>
        <family val="1"/>
        <charset val="1"/>
      </rPr>
      <t xml:space="preserve">1</t>
    </r>
    <r>
      <rPr>
        <sz val="10"/>
        <rFont val="Times New Roman"/>
        <family val="1"/>
        <charset val="1"/>
      </rPr>
      <t xml:space="preserve">=</t>
    </r>
  </si>
  <si>
    <r>
      <rPr>
        <sz val="10"/>
        <rFont val="宋体"/>
        <family val="0"/>
        <charset val="134"/>
      </rPr>
      <t xml:space="preserve">普通钢筋面积</t>
    </r>
    <r>
      <rPr>
        <sz val="10"/>
        <rFont val="Times New Roman"/>
        <family val="1"/>
        <charset val="1"/>
      </rPr>
      <t xml:space="preserve">A</t>
    </r>
    <r>
      <rPr>
        <vertAlign val="subscript"/>
        <sz val="10"/>
        <rFont val="Times New Roman"/>
        <family val="1"/>
        <charset val="1"/>
      </rPr>
      <t xml:space="preserve">s</t>
    </r>
    <r>
      <rPr>
        <sz val="10"/>
        <rFont val="Times New Roman"/>
        <family val="1"/>
        <charset val="1"/>
      </rPr>
      <t xml:space="preserve">=n</t>
    </r>
    <r>
      <rPr>
        <vertAlign val="subscript"/>
        <sz val="10"/>
        <rFont val="Times New Roman"/>
        <family val="1"/>
        <charset val="1"/>
      </rPr>
      <t xml:space="preserve">1</t>
    </r>
    <r>
      <rPr>
        <sz val="10"/>
        <rFont val="Times New Roman"/>
        <family val="1"/>
        <charset val="1"/>
      </rPr>
      <t xml:space="preserve">S</t>
    </r>
    <r>
      <rPr>
        <vertAlign val="subscript"/>
        <sz val="10"/>
        <rFont val="Times New Roman"/>
        <family val="1"/>
        <charset val="1"/>
      </rPr>
      <t xml:space="preserve">1</t>
    </r>
    <r>
      <rPr>
        <sz val="10"/>
        <rFont val="Times New Roman"/>
        <family val="1"/>
        <charset val="1"/>
      </rPr>
      <t xml:space="preserve">=</t>
    </r>
  </si>
  <si>
    <r>
      <rPr>
        <sz val="10"/>
        <rFont val="宋体"/>
        <family val="0"/>
        <charset val="134"/>
      </rPr>
      <t xml:space="preserve">钢筋合力点距梁底距离</t>
    </r>
    <r>
      <rPr>
        <sz val="10"/>
        <rFont val="Times New Roman"/>
        <family val="1"/>
        <charset val="1"/>
      </rPr>
      <t xml:space="preserve">ap</t>
    </r>
  </si>
  <si>
    <t xml:space="preserve">受压区普通钢筋：</t>
  </si>
  <si>
    <t xml:space="preserve">受压区普通钢筋：
（HRB400）</t>
  </si>
  <si>
    <r>
      <rPr>
        <sz val="10"/>
        <rFont val="宋体"/>
        <family val="0"/>
        <charset val="134"/>
      </rPr>
      <t xml:space="preserve">单根钢筋面积</t>
    </r>
    <r>
      <rPr>
        <sz val="10"/>
        <rFont val="Times New Roman"/>
        <family val="1"/>
        <charset val="1"/>
      </rPr>
      <t xml:space="preserve">S'</t>
    </r>
    <r>
      <rPr>
        <vertAlign val="subscript"/>
        <sz val="10"/>
        <rFont val="宋体"/>
        <family val="0"/>
        <charset val="134"/>
      </rPr>
      <t xml:space="preserve">1</t>
    </r>
    <r>
      <rPr>
        <sz val="10"/>
        <rFont val="宋体"/>
        <family val="0"/>
        <charset val="134"/>
      </rPr>
      <t xml:space="preserve">=</t>
    </r>
  </si>
  <si>
    <r>
      <rPr>
        <sz val="10"/>
        <rFont val="宋体"/>
        <family val="0"/>
        <charset val="134"/>
      </rPr>
      <t xml:space="preserve">mm</t>
    </r>
    <r>
      <rPr>
        <vertAlign val="superscript"/>
        <sz val="10"/>
        <rFont val="宋体"/>
        <family val="0"/>
        <charset val="134"/>
      </rPr>
      <t xml:space="preserve">2</t>
    </r>
  </si>
  <si>
    <r>
      <rPr>
        <sz val="10"/>
        <rFont val="宋体"/>
        <family val="0"/>
        <charset val="134"/>
      </rPr>
      <t xml:space="preserve">n</t>
    </r>
    <r>
      <rPr>
        <sz val="10"/>
        <rFont val="Times New Roman"/>
        <family val="1"/>
        <charset val="1"/>
      </rPr>
      <t xml:space="preserve">'</t>
    </r>
    <r>
      <rPr>
        <vertAlign val="subscript"/>
        <sz val="10"/>
        <rFont val="宋体"/>
        <family val="0"/>
        <charset val="134"/>
      </rPr>
      <t xml:space="preserve">1</t>
    </r>
    <r>
      <rPr>
        <sz val="10"/>
        <rFont val="宋体"/>
        <family val="0"/>
        <charset val="134"/>
      </rPr>
      <t xml:space="preserve">=</t>
    </r>
  </si>
  <si>
    <r>
      <rPr>
        <sz val="10"/>
        <rFont val="宋体"/>
        <family val="0"/>
        <charset val="134"/>
      </rPr>
      <t xml:space="preserve">普通钢筋面积A</t>
    </r>
    <r>
      <rPr>
        <vertAlign val="superscript"/>
        <sz val="10"/>
        <rFont val="宋体"/>
        <family val="0"/>
        <charset val="134"/>
      </rPr>
      <t xml:space="preserve">'</t>
    </r>
    <r>
      <rPr>
        <vertAlign val="subscript"/>
        <sz val="10"/>
        <rFont val="宋体"/>
        <family val="0"/>
        <charset val="134"/>
      </rPr>
      <t xml:space="preserve">s</t>
    </r>
    <r>
      <rPr>
        <sz val="10"/>
        <rFont val="宋体"/>
        <family val="0"/>
        <charset val="134"/>
      </rPr>
      <t xml:space="preserve">=n</t>
    </r>
    <r>
      <rPr>
        <sz val="10"/>
        <rFont val="Times New Roman"/>
        <family val="1"/>
        <charset val="1"/>
      </rPr>
      <t xml:space="preserve">'</t>
    </r>
    <r>
      <rPr>
        <vertAlign val="subscript"/>
        <sz val="10"/>
        <rFont val="宋体"/>
        <family val="0"/>
        <charset val="134"/>
      </rPr>
      <t xml:space="preserve">1</t>
    </r>
    <r>
      <rPr>
        <sz val="10"/>
        <rFont val="宋体"/>
        <family val="0"/>
        <charset val="134"/>
      </rPr>
      <t xml:space="preserve">S</t>
    </r>
    <r>
      <rPr>
        <sz val="10"/>
        <rFont val="Times New Roman"/>
        <family val="1"/>
        <charset val="1"/>
      </rPr>
      <t xml:space="preserve">'</t>
    </r>
    <r>
      <rPr>
        <vertAlign val="subscript"/>
        <sz val="10"/>
        <rFont val="宋体"/>
        <family val="0"/>
        <charset val="134"/>
      </rPr>
      <t xml:space="preserve">1</t>
    </r>
    <r>
      <rPr>
        <sz val="10"/>
        <rFont val="宋体"/>
        <family val="0"/>
        <charset val="134"/>
      </rPr>
      <t xml:space="preserve">=</t>
    </r>
  </si>
  <si>
    <r>
      <rPr>
        <sz val="10"/>
        <rFont val="宋体"/>
        <family val="0"/>
        <charset val="134"/>
      </rPr>
      <t xml:space="preserve">钢筋合力点距梁顶距离</t>
    </r>
    <r>
      <rPr>
        <sz val="10"/>
        <rFont val="Times New Roman"/>
        <family val="1"/>
        <charset val="1"/>
      </rPr>
      <t xml:space="preserve">ap</t>
    </r>
  </si>
  <si>
    <t xml:space="preserve">孔道参数</t>
  </si>
  <si>
    <r>
      <rPr>
        <sz val="10"/>
        <rFont val="宋体"/>
        <family val="0"/>
        <charset val="134"/>
      </rPr>
      <t xml:space="preserve">受拉区单</t>
    </r>
    <r>
      <rPr>
        <sz val="10"/>
        <color rgb="FFFF0000"/>
        <rFont val="宋体"/>
        <family val="0"/>
        <charset val="134"/>
      </rPr>
      <t xml:space="preserve">束</t>
    </r>
    <r>
      <rPr>
        <sz val="10"/>
        <rFont val="宋体"/>
        <family val="0"/>
        <charset val="134"/>
      </rPr>
      <t xml:space="preserve">孔道d</t>
    </r>
    <r>
      <rPr>
        <vertAlign val="subscript"/>
        <sz val="10"/>
        <rFont val="宋体"/>
        <family val="0"/>
        <charset val="134"/>
      </rPr>
      <t xml:space="preserve">孔l</t>
    </r>
    <r>
      <rPr>
        <sz val="10"/>
        <rFont val="宋体"/>
        <family val="0"/>
        <charset val="134"/>
      </rPr>
      <t xml:space="preserve">=</t>
    </r>
  </si>
  <si>
    <r>
      <rPr>
        <sz val="10"/>
        <rFont val="宋体"/>
        <family val="0"/>
        <charset val="134"/>
      </rPr>
      <t xml:space="preserve">A</t>
    </r>
    <r>
      <rPr>
        <vertAlign val="subscript"/>
        <sz val="10"/>
        <rFont val="宋体"/>
        <family val="0"/>
        <charset val="134"/>
      </rPr>
      <t xml:space="preserve">k</t>
    </r>
    <r>
      <rPr>
        <sz val="10"/>
        <rFont val="宋体"/>
        <family val="0"/>
        <charset val="134"/>
      </rPr>
      <t xml:space="preserve">=(</t>
    </r>
    <r>
      <rPr>
        <sz val="10"/>
        <rFont val="Calibri"/>
        <family val="0"/>
        <charset val="161"/>
      </rPr>
      <t xml:space="preserve">π</t>
    </r>
    <r>
      <rPr>
        <sz val="10"/>
        <rFont val="宋体"/>
        <family val="0"/>
        <charset val="134"/>
      </rPr>
      <t xml:space="preserve">d</t>
    </r>
    <r>
      <rPr>
        <vertAlign val="superscript"/>
        <sz val="10"/>
        <rFont val="宋体"/>
        <family val="0"/>
        <charset val="134"/>
      </rPr>
      <t xml:space="preserve">2</t>
    </r>
    <r>
      <rPr>
        <vertAlign val="subscript"/>
        <sz val="10"/>
        <rFont val="宋体"/>
        <family val="0"/>
        <charset val="134"/>
      </rPr>
      <t xml:space="preserve">孔</t>
    </r>
    <r>
      <rPr>
        <sz val="10"/>
        <rFont val="宋体"/>
        <family val="0"/>
        <charset val="134"/>
      </rPr>
      <t xml:space="preserve">/4)=</t>
    </r>
  </si>
  <si>
    <r>
      <rPr>
        <sz val="10"/>
        <rFont val="宋体"/>
        <family val="0"/>
        <charset val="134"/>
      </rPr>
      <t xml:space="preserve">受压区单</t>
    </r>
    <r>
      <rPr>
        <sz val="10"/>
        <color rgb="FFFF0000"/>
        <rFont val="宋体"/>
        <family val="0"/>
        <charset val="134"/>
      </rPr>
      <t xml:space="preserve">束</t>
    </r>
    <r>
      <rPr>
        <sz val="10"/>
        <rFont val="宋体"/>
        <family val="0"/>
        <charset val="134"/>
      </rPr>
      <t xml:space="preserve">孔道d</t>
    </r>
    <r>
      <rPr>
        <vertAlign val="subscript"/>
        <sz val="10"/>
        <rFont val="宋体"/>
        <family val="0"/>
        <charset val="134"/>
      </rPr>
      <t xml:space="preserve">孔y</t>
    </r>
    <r>
      <rPr>
        <sz val="10"/>
        <rFont val="宋体"/>
        <family val="0"/>
        <charset val="134"/>
      </rPr>
      <t xml:space="preserve">=</t>
    </r>
  </si>
  <si>
    <r>
      <rPr>
        <sz val="10"/>
        <rFont val="宋体"/>
        <family val="0"/>
        <charset val="134"/>
      </rPr>
      <t xml:space="preserve">A</t>
    </r>
    <r>
      <rPr>
        <vertAlign val="superscript"/>
        <sz val="10"/>
        <rFont val="宋体"/>
        <family val="0"/>
        <charset val="134"/>
      </rPr>
      <t xml:space="preserve">'</t>
    </r>
    <r>
      <rPr>
        <vertAlign val="subscript"/>
        <sz val="10"/>
        <rFont val="宋体"/>
        <family val="0"/>
        <charset val="134"/>
      </rPr>
      <t xml:space="preserve">k</t>
    </r>
    <r>
      <rPr>
        <sz val="10"/>
        <rFont val="宋体"/>
        <family val="0"/>
        <charset val="134"/>
      </rPr>
      <t xml:space="preserve">=N</t>
    </r>
    <r>
      <rPr>
        <vertAlign val="superscript"/>
        <sz val="10"/>
        <rFont val="宋体"/>
        <family val="0"/>
        <charset val="134"/>
      </rPr>
      <t xml:space="preserve">'</t>
    </r>
    <r>
      <rPr>
        <sz val="10"/>
        <rFont val="宋体"/>
        <family val="0"/>
        <charset val="134"/>
      </rPr>
      <t xml:space="preserve">(πd</t>
    </r>
    <r>
      <rPr>
        <vertAlign val="superscript"/>
        <sz val="10"/>
        <rFont val="宋体"/>
        <family val="0"/>
        <charset val="134"/>
      </rPr>
      <t xml:space="preserve">2</t>
    </r>
    <r>
      <rPr>
        <vertAlign val="subscript"/>
        <sz val="10"/>
        <rFont val="宋体"/>
        <family val="0"/>
        <charset val="134"/>
      </rPr>
      <t xml:space="preserve">孔</t>
    </r>
    <r>
      <rPr>
        <sz val="10"/>
        <rFont val="宋体"/>
        <family val="0"/>
        <charset val="134"/>
      </rPr>
      <t xml:space="preserve">/4)=</t>
    </r>
  </si>
  <si>
    <r>
      <rPr>
        <sz val="10"/>
        <rFont val="宋体"/>
        <family val="0"/>
        <charset val="134"/>
      </rPr>
      <t xml:space="preserve">预应力钢筋α</t>
    </r>
    <r>
      <rPr>
        <vertAlign val="subscript"/>
        <sz val="10"/>
        <rFont val="宋体"/>
        <family val="0"/>
        <charset val="134"/>
      </rPr>
      <t xml:space="preserve">P</t>
    </r>
    <r>
      <rPr>
        <sz val="10"/>
        <rFont val="宋体"/>
        <family val="0"/>
        <charset val="134"/>
      </rPr>
      <t xml:space="preserve">=E</t>
    </r>
    <r>
      <rPr>
        <vertAlign val="subscript"/>
        <sz val="10"/>
        <rFont val="宋体"/>
        <family val="0"/>
        <charset val="134"/>
      </rPr>
      <t xml:space="preserve">p</t>
    </r>
    <r>
      <rPr>
        <sz val="10"/>
        <rFont val="宋体"/>
        <family val="0"/>
        <charset val="134"/>
      </rPr>
      <t xml:space="preserve">/E</t>
    </r>
    <r>
      <rPr>
        <vertAlign val="subscript"/>
        <sz val="10"/>
        <rFont val="宋体"/>
        <family val="0"/>
        <charset val="134"/>
      </rPr>
      <t xml:space="preserve">c</t>
    </r>
    <r>
      <rPr>
        <sz val="10"/>
        <rFont val="宋体"/>
        <family val="0"/>
        <charset val="134"/>
      </rPr>
      <t xml:space="preserve">=</t>
    </r>
  </si>
  <si>
    <r>
      <rPr>
        <sz val="10"/>
        <rFont val="宋体"/>
        <family val="0"/>
        <charset val="134"/>
      </rPr>
      <t xml:space="preserve">普通钢筋α</t>
    </r>
    <r>
      <rPr>
        <vertAlign val="subscript"/>
        <sz val="10"/>
        <rFont val="宋体"/>
        <family val="0"/>
        <charset val="134"/>
      </rPr>
      <t xml:space="preserve">E</t>
    </r>
    <r>
      <rPr>
        <sz val="10"/>
        <rFont val="宋体"/>
        <family val="0"/>
        <charset val="134"/>
      </rPr>
      <t xml:space="preserve">=E</t>
    </r>
    <r>
      <rPr>
        <vertAlign val="subscript"/>
        <sz val="10"/>
        <rFont val="宋体"/>
        <family val="0"/>
        <charset val="134"/>
      </rPr>
      <t xml:space="preserve">s</t>
    </r>
    <r>
      <rPr>
        <sz val="10"/>
        <rFont val="宋体"/>
        <family val="0"/>
        <charset val="134"/>
      </rPr>
      <t xml:space="preserve">/E</t>
    </r>
    <r>
      <rPr>
        <vertAlign val="subscript"/>
        <sz val="10"/>
        <rFont val="宋体"/>
        <family val="0"/>
        <charset val="134"/>
      </rPr>
      <t xml:space="preserve">c</t>
    </r>
    <r>
      <rPr>
        <sz val="10"/>
        <rFont val="宋体"/>
        <family val="0"/>
        <charset val="134"/>
      </rPr>
      <t xml:space="preserve">=</t>
    </r>
  </si>
  <si>
    <t xml:space="preserve">表3 构件参数</t>
  </si>
  <si>
    <t xml:space="preserve">渡槽几何参数（CAD查询）</t>
  </si>
  <si>
    <r>
      <rPr>
        <sz val="10"/>
        <rFont val="宋体"/>
        <family val="0"/>
        <charset val="134"/>
      </rPr>
      <t xml:space="preserve">截面面积</t>
    </r>
    <r>
      <rPr>
        <sz val="10"/>
        <rFont val="Times New Roman"/>
        <family val="1"/>
        <charset val="1"/>
      </rPr>
      <t xml:space="preserve">A</t>
    </r>
    <r>
      <rPr>
        <sz val="10"/>
        <rFont val="宋体"/>
        <family val="0"/>
        <charset val="134"/>
      </rPr>
      <t xml:space="preserve">（</t>
    </r>
    <r>
      <rPr>
        <sz val="10"/>
        <rFont val="Times New Roman"/>
        <family val="1"/>
        <charset val="1"/>
      </rPr>
      <t xml:space="preserve">mm²</t>
    </r>
    <r>
      <rPr>
        <sz val="10"/>
        <rFont val="宋体"/>
        <family val="0"/>
        <charset val="134"/>
      </rPr>
      <t xml:space="preserve">）</t>
    </r>
  </si>
  <si>
    <r>
      <rPr>
        <sz val="10"/>
        <color rgb="FF000000"/>
        <rFont val="宋体"/>
        <family val="0"/>
        <charset val="134"/>
      </rPr>
      <t xml:space="preserve">截面高度</t>
    </r>
    <r>
      <rPr>
        <sz val="10"/>
        <color rgb="FF000000"/>
        <rFont val="Times New Roman"/>
        <family val="1"/>
        <charset val="1"/>
      </rPr>
      <t xml:space="preserve">(mm)</t>
    </r>
  </si>
  <si>
    <r>
      <rPr>
        <sz val="10"/>
        <rFont val="宋体"/>
        <family val="0"/>
        <charset val="134"/>
      </rPr>
      <t xml:space="preserve">重心高度（</t>
    </r>
    <r>
      <rPr>
        <sz val="10"/>
        <rFont val="Times New Roman"/>
        <family val="1"/>
        <charset val="1"/>
      </rPr>
      <t xml:space="preserve">mm</t>
    </r>
    <r>
      <rPr>
        <sz val="10"/>
        <rFont val="宋体"/>
        <family val="0"/>
        <charset val="134"/>
      </rPr>
      <t xml:space="preserve">）</t>
    </r>
  </si>
  <si>
    <r>
      <rPr>
        <sz val="10"/>
        <color rgb="FF000000"/>
        <rFont val="宋体"/>
        <family val="0"/>
        <charset val="134"/>
      </rPr>
      <t xml:space="preserve">惯性矩</t>
    </r>
    <r>
      <rPr>
        <sz val="10"/>
        <color rgb="FF000000"/>
        <rFont val="Times New Roman"/>
        <family val="1"/>
        <charset val="1"/>
      </rPr>
      <t xml:space="preserve">I(mm</t>
    </r>
    <r>
      <rPr>
        <vertAlign val="superscript"/>
        <sz val="10"/>
        <color rgb="FF000000"/>
        <rFont val="Times New Roman"/>
        <family val="1"/>
        <charset val="1"/>
      </rPr>
      <t xml:space="preserve">4</t>
    </r>
    <r>
      <rPr>
        <sz val="10"/>
        <color rgb="FF000000"/>
        <rFont val="Times New Roman"/>
        <family val="1"/>
        <charset val="1"/>
      </rPr>
      <t xml:space="preserve">)</t>
    </r>
  </si>
  <si>
    <r>
      <rPr>
        <sz val="10"/>
        <rFont val="宋体"/>
        <family val="0"/>
        <charset val="134"/>
      </rPr>
      <t xml:space="preserve">混凝土截面面积</t>
    </r>
    <r>
      <rPr>
        <sz val="10"/>
        <rFont val="Times New Roman"/>
        <family val="1"/>
        <charset val="1"/>
      </rPr>
      <t xml:space="preserve">Ac</t>
    </r>
    <r>
      <rPr>
        <sz val="10"/>
        <rFont val="宋体"/>
        <family val="0"/>
        <charset val="134"/>
      </rPr>
      <t xml:space="preserve">（</t>
    </r>
    <r>
      <rPr>
        <sz val="10"/>
        <rFont val="Times New Roman"/>
        <family val="1"/>
        <charset val="1"/>
      </rPr>
      <t xml:space="preserve">mm²</t>
    </r>
    <r>
      <rPr>
        <sz val="10"/>
        <rFont val="宋体"/>
        <family val="0"/>
        <charset val="134"/>
      </rPr>
      <t xml:space="preserve">）</t>
    </r>
  </si>
  <si>
    <r>
      <rPr>
        <b val="true"/>
        <sz val="10"/>
        <color rgb="FF0033CC"/>
        <rFont val="Times New Roman"/>
        <family val="1"/>
        <charset val="1"/>
      </rPr>
      <t xml:space="preserve">An</t>
    </r>
    <r>
      <rPr>
        <b val="true"/>
        <sz val="10"/>
        <color rgb="FF0033CC"/>
        <rFont val="宋体"/>
        <family val="0"/>
        <charset val="134"/>
      </rPr>
      <t xml:space="preserve">（</t>
    </r>
    <r>
      <rPr>
        <b val="true"/>
        <sz val="10"/>
        <color rgb="FF0033CC"/>
        <rFont val="Times New Roman"/>
        <family val="1"/>
        <charset val="1"/>
      </rPr>
      <t xml:space="preserve">mm²</t>
    </r>
    <r>
      <rPr>
        <b val="true"/>
        <sz val="10"/>
        <color rgb="FF0033CC"/>
        <rFont val="宋体"/>
        <family val="0"/>
        <charset val="134"/>
      </rPr>
      <t xml:space="preserve">）</t>
    </r>
  </si>
  <si>
    <r>
      <rPr>
        <sz val="10"/>
        <rFont val="宋体"/>
        <family val="0"/>
        <charset val="134"/>
      </rPr>
      <t xml:space="preserve">净惯性矩</t>
    </r>
    <r>
      <rPr>
        <sz val="10"/>
        <rFont val="Times New Roman"/>
        <family val="1"/>
        <charset val="1"/>
      </rPr>
      <t xml:space="preserve">In(mm4)</t>
    </r>
  </si>
  <si>
    <r>
      <rPr>
        <sz val="10"/>
        <rFont val="Times New Roman"/>
        <family val="1"/>
        <charset val="1"/>
      </rPr>
      <t xml:space="preserve">A0</t>
    </r>
    <r>
      <rPr>
        <sz val="10"/>
        <rFont val="宋体"/>
        <family val="0"/>
        <charset val="134"/>
      </rPr>
      <t xml:space="preserve">（</t>
    </r>
    <r>
      <rPr>
        <sz val="10"/>
        <rFont val="Times New Roman"/>
        <family val="1"/>
        <charset val="1"/>
      </rPr>
      <t xml:space="preserve">mm²</t>
    </r>
    <r>
      <rPr>
        <sz val="10"/>
        <rFont val="宋体"/>
        <family val="0"/>
        <charset val="134"/>
      </rPr>
      <t xml:space="preserve">）</t>
    </r>
  </si>
  <si>
    <t xml:space="preserve">I0(mm4)</t>
  </si>
  <si>
    <t xml:space="preserve">张拉信息</t>
  </si>
  <si>
    <t xml:space="preserve">跨度</t>
  </si>
  <si>
    <t xml:space="preserve">m</t>
  </si>
  <si>
    <t xml:space="preserve">张拉方式</t>
  </si>
  <si>
    <t xml:space="preserve">单侧张拉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</si>
</sst>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General"/>
    <numFmt numFmtId="167" formatCode="0.0_ "/>
    <numFmt numFmtId="168" formatCode="0.00_ "/>
  </numFmts>
  <fonts count="36">
    <font>
      <sz val="10"/>
      <name val="Noto Sans CJK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黑体"/>
      <family val="0"/>
      <charset val="134"/>
    </font>
    <font>
      <sz val="11"/>
      <name val="宋体"/>
      <family val="0"/>
      <charset val="134"/>
    </font>
    <font>
      <sz val="12"/>
      <name val="宋体"/>
      <family val="0"/>
      <charset val="134"/>
    </font>
    <font>
      <sz val="11"/>
      <name val="Noto Sans CJK SC"/>
      <family val="2"/>
      <charset val="1"/>
    </font>
    <font>
      <sz val="11"/>
      <color rgb="FF000000"/>
      <name val="宋体"/>
      <family val="0"/>
      <charset val="134"/>
    </font>
    <font>
      <sz val="11"/>
      <color rgb="FFFF0000"/>
      <name val="Times New Roman"/>
      <family val="1"/>
      <charset val="1"/>
    </font>
    <font>
      <sz val="11"/>
      <name val="Times New Roman"/>
      <family val="1"/>
      <charset val="1"/>
    </font>
    <font>
      <vertAlign val="subscript"/>
      <sz val="11"/>
      <name val="Times New Roman"/>
      <family val="1"/>
      <charset val="1"/>
    </font>
    <font>
      <b val="true"/>
      <sz val="11"/>
      <color rgb="FF0033CC"/>
      <name val="Times New Roman"/>
      <family val="1"/>
      <charset val="1"/>
    </font>
    <font>
      <sz val="11"/>
      <color rgb="FF000000"/>
      <name val="Times New Roman"/>
      <family val="1"/>
      <charset val="1"/>
    </font>
    <font>
      <b val="true"/>
      <sz val="11"/>
      <color rgb="FFFF0000"/>
      <name val="Times New Roman"/>
      <family val="1"/>
      <charset val="1"/>
    </font>
    <font>
      <sz val="11"/>
      <color rgb="FFFF0000"/>
      <name val="宋体"/>
      <family val="0"/>
      <charset val="134"/>
    </font>
    <font>
      <vertAlign val="superscript"/>
      <sz val="11"/>
      <name val="宋体"/>
      <family val="0"/>
      <charset val="134"/>
    </font>
    <font>
      <u val="single"/>
      <sz val="11"/>
      <name val="Times New Roman"/>
      <family val="1"/>
      <charset val="1"/>
    </font>
    <font>
      <sz val="10"/>
      <name val="宋体"/>
      <family val="0"/>
      <charset val="134"/>
    </font>
    <font>
      <sz val="10"/>
      <name val="Times New Roman"/>
      <family val="1"/>
      <charset val="1"/>
    </font>
    <font>
      <sz val="10"/>
      <color rgb="FFFF0000"/>
      <name val="宋体"/>
      <family val="3"/>
      <charset val="134"/>
    </font>
    <font>
      <b val="true"/>
      <sz val="10"/>
      <color rgb="FF0033CC"/>
      <name val="Times New Roman"/>
      <family val="1"/>
      <charset val="1"/>
    </font>
    <font>
      <vertAlign val="superscript"/>
      <sz val="10"/>
      <name val="Times New Roman"/>
      <family val="1"/>
      <charset val="1"/>
    </font>
    <font>
      <vertAlign val="subscript"/>
      <sz val="10"/>
      <name val="Times New Roman"/>
      <family val="1"/>
      <charset val="1"/>
    </font>
    <font>
      <b val="true"/>
      <sz val="10"/>
      <color rgb="FFFF0000"/>
      <name val="Times New Roman"/>
      <family val="1"/>
      <charset val="1"/>
    </font>
    <font>
      <sz val="10"/>
      <color rgb="FF0000FF"/>
      <name val="黑体"/>
      <family val="0"/>
      <charset val="134"/>
    </font>
    <font>
      <vertAlign val="subscript"/>
      <sz val="10"/>
      <name val="宋体"/>
      <family val="0"/>
      <charset val="134"/>
    </font>
    <font>
      <vertAlign val="superscript"/>
      <sz val="10"/>
      <name val="宋体"/>
      <family val="0"/>
      <charset val="134"/>
    </font>
    <font>
      <sz val="10"/>
      <color rgb="FFFF0000"/>
      <name val="宋体"/>
      <family val="0"/>
      <charset val="134"/>
    </font>
    <font>
      <sz val="10"/>
      <name val="Calibri"/>
      <family val="0"/>
      <charset val="161"/>
    </font>
    <font>
      <sz val="10"/>
      <color rgb="FF000000"/>
      <name val="宋体"/>
      <family val="0"/>
      <charset val="134"/>
    </font>
    <font>
      <sz val="10"/>
      <color rgb="FF000000"/>
      <name val="Times New Roman"/>
      <family val="1"/>
      <charset val="1"/>
    </font>
    <font>
      <vertAlign val="superscript"/>
      <sz val="10"/>
      <color rgb="FF000000"/>
      <name val="Times New Roman"/>
      <family val="1"/>
      <charset val="1"/>
    </font>
    <font>
      <b val="true"/>
      <sz val="10"/>
      <color rgb="FF0033CC"/>
      <name val="宋体"/>
      <family val="0"/>
      <charset val="134"/>
    </font>
    <font>
      <b val="true"/>
      <sz val="10"/>
      <color rgb="FFFF0000"/>
      <name val="Noto Sans CJK SC"/>
      <family val="2"/>
      <charset val="1"/>
    </font>
    <font>
      <sz val="11"/>
      <color rgb="FFFFFFFF"/>
      <name val="Noto Serif CJK SC"/>
      <family val="2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00B0F0"/>
        <bgColor rgb="FF33CCCC"/>
      </patternFill>
    </fill>
    <fill>
      <patternFill patternType="solid">
        <fgColor rgb="FFFFC000"/>
        <bgColor rgb="FFFF9900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0033CC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462600</xdr:colOff>
      <xdr:row>2</xdr:row>
      <xdr:rowOff>54360</xdr:rowOff>
    </xdr:from>
    <xdr:to>
      <xdr:col>15</xdr:col>
      <xdr:colOff>761760</xdr:colOff>
      <xdr:row>19</xdr:row>
      <xdr:rowOff>149400</xdr:rowOff>
    </xdr:to>
    <xdr:sp>
      <xdr:nvSpPr>
        <xdr:cNvPr id="0" name="CustomShape 1"/>
        <xdr:cNvSpPr/>
      </xdr:nvSpPr>
      <xdr:spPr>
        <a:xfrm>
          <a:off x="12283560" y="406440"/>
          <a:ext cx="7458840" cy="3619440"/>
        </a:xfrm>
        <a:prstGeom prst="rect">
          <a:avLst/>
        </a:prstGeom>
        <a:ln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9</xdr:col>
      <xdr:colOff>626040</xdr:colOff>
      <xdr:row>4</xdr:row>
      <xdr:rowOff>176760</xdr:rowOff>
    </xdr:from>
    <xdr:to>
      <xdr:col>11</xdr:col>
      <xdr:colOff>503280</xdr:colOff>
      <xdr:row>6</xdr:row>
      <xdr:rowOff>149040</xdr:rowOff>
    </xdr:to>
    <xdr:sp>
      <xdr:nvSpPr>
        <xdr:cNvPr id="1" name="CustomShape 1"/>
        <xdr:cNvSpPr/>
      </xdr:nvSpPr>
      <xdr:spPr>
        <a:xfrm>
          <a:off x="12447000" y="929160"/>
          <a:ext cx="1224720" cy="353160"/>
        </a:xfrm>
        <a:prstGeom prst="rect">
          <a:avLst/>
        </a:prstGeom>
        <a:ln>
          <a:round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zh-CN" sz="1100" spc="-1" strike="noStrike">
              <a:solidFill>
                <a:srgbClr val="ffffff"/>
              </a:solidFill>
              <a:latin typeface="Calibri"/>
            </a:rPr>
            <a:t>混凝土材料等</a:t>
          </a:r>
          <a:r>
            <a:rPr b="0" lang="zh-CN" sz="1100" spc="-1" strike="noStrike">
              <a:solidFill>
                <a:srgbClr val="ffffff"/>
              </a:solidFill>
              <a:latin typeface="Calibri"/>
            </a:rPr>
            <a:t>级：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12</xdr:col>
      <xdr:colOff>0</xdr:colOff>
      <xdr:row>4</xdr:row>
      <xdr:rowOff>176760</xdr:rowOff>
    </xdr:from>
    <xdr:to>
      <xdr:col>13</xdr:col>
      <xdr:colOff>231120</xdr:colOff>
      <xdr:row>6</xdr:row>
      <xdr:rowOff>149040</xdr:rowOff>
    </xdr:to>
    <xdr:sp>
      <xdr:nvSpPr>
        <xdr:cNvPr id="2" name="CustomShape 1"/>
        <xdr:cNvSpPr/>
      </xdr:nvSpPr>
      <xdr:spPr>
        <a:xfrm>
          <a:off x="13842360" y="929160"/>
          <a:ext cx="904680" cy="353160"/>
        </a:xfrm>
        <a:prstGeom prst="rect">
          <a:avLst/>
        </a:prstGeom>
        <a:ln>
          <a:round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/>
      </xdr:style>
    </xdr:sp>
    <xdr:clientData/>
  </xdr:twoCellAnchor>
  <xdr:twoCellAnchor editAs="twoCell">
    <xdr:from>
      <xdr:col>5</xdr:col>
      <xdr:colOff>802080</xdr:colOff>
      <xdr:row>2</xdr:row>
      <xdr:rowOff>121680</xdr:rowOff>
    </xdr:from>
    <xdr:to>
      <xdr:col>12</xdr:col>
      <xdr:colOff>488880</xdr:colOff>
      <xdr:row>5</xdr:row>
      <xdr:rowOff>175680</xdr:rowOff>
    </xdr:to>
    <xdr:sp>
      <xdr:nvSpPr>
        <xdr:cNvPr id="3" name="CustomShape 1"/>
        <xdr:cNvSpPr/>
      </xdr:nvSpPr>
      <xdr:spPr>
        <a:xfrm flipH="1" flipV="1">
          <a:off x="8776800" y="473760"/>
          <a:ext cx="5554440" cy="6447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a7ebb"/>
          </a:solidFill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13</xdr:col>
      <xdr:colOff>558000</xdr:colOff>
      <xdr:row>2</xdr:row>
      <xdr:rowOff>95400</xdr:rowOff>
    </xdr:from>
    <xdr:to>
      <xdr:col>14</xdr:col>
      <xdr:colOff>1115640</xdr:colOff>
      <xdr:row>4</xdr:row>
      <xdr:rowOff>54360</xdr:rowOff>
    </xdr:to>
    <xdr:sp>
      <xdr:nvSpPr>
        <xdr:cNvPr id="4" name="CustomShape 1"/>
        <xdr:cNvSpPr/>
      </xdr:nvSpPr>
      <xdr:spPr>
        <a:xfrm>
          <a:off x="15073920" y="447480"/>
          <a:ext cx="1231200" cy="359280"/>
        </a:xfrm>
        <a:prstGeom prst="rect">
          <a:avLst/>
        </a:prstGeom>
        <a:ln>
          <a:round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zh-CN" sz="1100" spc="-1" strike="noStrike">
              <a:solidFill>
                <a:srgbClr val="ffffff"/>
              </a:solidFill>
              <a:latin typeface="Calibri"/>
            </a:rPr>
            <a:t>基本参数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9</xdr:col>
      <xdr:colOff>666720</xdr:colOff>
      <xdr:row>7</xdr:row>
      <xdr:rowOff>136080</xdr:rowOff>
    </xdr:from>
    <xdr:to>
      <xdr:col>11</xdr:col>
      <xdr:colOff>543960</xdr:colOff>
      <xdr:row>9</xdr:row>
      <xdr:rowOff>81360</xdr:rowOff>
    </xdr:to>
    <xdr:sp>
      <xdr:nvSpPr>
        <xdr:cNvPr id="5" name="CustomShape 1"/>
        <xdr:cNvSpPr/>
      </xdr:nvSpPr>
      <xdr:spPr>
        <a:xfrm>
          <a:off x="12487680" y="1459800"/>
          <a:ext cx="1224720" cy="364320"/>
        </a:xfrm>
        <a:prstGeom prst="rect">
          <a:avLst/>
        </a:prstGeom>
        <a:ln>
          <a:round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zh-CN" sz="1100" spc="-1" strike="noStrike">
              <a:solidFill>
                <a:srgbClr val="ffffff"/>
              </a:solidFill>
              <a:latin typeface="Calibri"/>
            </a:rPr>
            <a:t>钢绞线型号：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12</xdr:col>
      <xdr:colOff>13680</xdr:colOff>
      <xdr:row>7</xdr:row>
      <xdr:rowOff>95400</xdr:rowOff>
    </xdr:from>
    <xdr:to>
      <xdr:col>13</xdr:col>
      <xdr:colOff>244800</xdr:colOff>
      <xdr:row>9</xdr:row>
      <xdr:rowOff>40680</xdr:rowOff>
    </xdr:to>
    <xdr:sp>
      <xdr:nvSpPr>
        <xdr:cNvPr id="6" name="CustomShape 1"/>
        <xdr:cNvSpPr/>
      </xdr:nvSpPr>
      <xdr:spPr>
        <a:xfrm>
          <a:off x="13856040" y="1419120"/>
          <a:ext cx="904680" cy="364320"/>
        </a:xfrm>
        <a:prstGeom prst="rect">
          <a:avLst/>
        </a:prstGeom>
        <a:ln>
          <a:round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/>
      </xdr:style>
    </xdr:sp>
    <xdr:clientData/>
  </xdr:twoCellAnchor>
  <xdr:twoCellAnchor editAs="twoCell">
    <xdr:from>
      <xdr:col>4</xdr:col>
      <xdr:colOff>1332720</xdr:colOff>
      <xdr:row>8</xdr:row>
      <xdr:rowOff>95400</xdr:rowOff>
    </xdr:from>
    <xdr:to>
      <xdr:col>12</xdr:col>
      <xdr:colOff>203040</xdr:colOff>
      <xdr:row>24</xdr:row>
      <xdr:rowOff>108720</xdr:rowOff>
    </xdr:to>
    <xdr:sp>
      <xdr:nvSpPr>
        <xdr:cNvPr id="7" name="CustomShape 1"/>
        <xdr:cNvSpPr/>
      </xdr:nvSpPr>
      <xdr:spPr>
        <a:xfrm flipH="1">
          <a:off x="7763040" y="1628640"/>
          <a:ext cx="6282360" cy="32900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a7ebb"/>
          </a:solidFill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9</xdr:col>
      <xdr:colOff>380880</xdr:colOff>
      <xdr:row>25</xdr:row>
      <xdr:rowOff>81720</xdr:rowOff>
    </xdr:from>
    <xdr:to>
      <xdr:col>15</xdr:col>
      <xdr:colOff>838080</xdr:colOff>
      <xdr:row>57</xdr:row>
      <xdr:rowOff>3240</xdr:rowOff>
    </xdr:to>
    <xdr:pic>
      <xdr:nvPicPr>
        <xdr:cNvPr id="8" name="图片 12_0" descr=""/>
        <xdr:cNvPicPr/>
      </xdr:nvPicPr>
      <xdr:blipFill>
        <a:blip r:embed="rId1"/>
        <a:stretch/>
      </xdr:blipFill>
      <xdr:spPr>
        <a:xfrm>
          <a:off x="12201840" y="5091840"/>
          <a:ext cx="7616880" cy="5922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435600</xdr:colOff>
      <xdr:row>63</xdr:row>
      <xdr:rowOff>40680</xdr:rowOff>
    </xdr:from>
    <xdr:to>
      <xdr:col>7</xdr:col>
      <xdr:colOff>516960</xdr:colOff>
      <xdr:row>74</xdr:row>
      <xdr:rowOff>149040</xdr:rowOff>
    </xdr:to>
    <xdr:sp>
      <xdr:nvSpPr>
        <xdr:cNvPr id="9" name="CustomShape 1"/>
        <xdr:cNvSpPr/>
      </xdr:nvSpPr>
      <xdr:spPr>
        <a:xfrm>
          <a:off x="435600" y="12089520"/>
          <a:ext cx="9684360" cy="2041920"/>
        </a:xfrm>
        <a:prstGeom prst="rect">
          <a:avLst/>
        </a:prstGeom>
        <a:noFill/>
        <a:ln w="9360">
          <a:solidFill>
            <a:schemeClr val="accent2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zxf/forQt/arc_temp/myexcel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O11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F3" activeCellId="0" sqref="F3"/>
    </sheetView>
  </sheetViews>
  <sheetFormatPr defaultColWidth="9.5625" defaultRowHeight="13.5" zeroHeight="false" outlineLevelRow="0" outlineLevelCol="0"/>
  <cols>
    <col collapsed="false" customWidth="true" hidden="false" outlineLevel="0" max="4" min="2" style="0" width="27.19"/>
    <col collapsed="false" customWidth="true" hidden="false" outlineLevel="0" max="5" min="5" style="0" width="21.89"/>
    <col collapsed="false" customWidth="true" hidden="false" outlineLevel="0" max="6" min="6" style="0" width="13.53"/>
    <col collapsed="false" customWidth="true" hidden="false" outlineLevel="0" max="8" min="8" style="0" width="21.89"/>
    <col collapsed="false" customWidth="true" hidden="false" outlineLevel="0" max="15" min="15" style="0" width="53.72"/>
    <col collapsed="false" customWidth="true" hidden="false" outlineLevel="0" max="16" min="16" style="0" width="13.27"/>
  </cols>
  <sheetData>
    <row r="2" customFormat="false" ht="14.25" hidden="false" customHeight="false" outlineLevel="0" collapsed="false">
      <c r="B2" s="1" t="s">
        <v>0</v>
      </c>
      <c r="C2" s="1"/>
      <c r="D2" s="1"/>
      <c r="E2" s="1"/>
      <c r="F2" s="1"/>
      <c r="G2" s="1"/>
      <c r="H2" s="1"/>
    </row>
    <row r="3" customFormat="false" ht="15" hidden="false" customHeight="false" outlineLevel="0" collapsed="false">
      <c r="B3" s="2" t="s">
        <v>1</v>
      </c>
      <c r="C3" s="3" t="s">
        <v>2</v>
      </c>
      <c r="D3" s="3"/>
      <c r="E3" s="3"/>
      <c r="F3" s="4" t="s">
        <v>3</v>
      </c>
      <c r="G3" s="5"/>
      <c r="H3" s="6" t="s">
        <v>4</v>
      </c>
    </row>
    <row r="4" customFormat="false" ht="16.5" hidden="false" customHeight="false" outlineLevel="0" collapsed="false">
      <c r="B4" s="2"/>
      <c r="C4" s="7" t="s">
        <v>5</v>
      </c>
      <c r="D4" s="7"/>
      <c r="E4" s="7"/>
      <c r="F4" s="8" t="n">
        <f aca="false">LOOKUP(F3,{"C15","C20","C25","C30","C40","C50"},{7.2,9.6,11.9,14.3,19.1,23.1})</f>
        <v>23.1</v>
      </c>
      <c r="G4" s="9" t="s">
        <v>6</v>
      </c>
      <c r="H4" s="6"/>
    </row>
    <row r="5" customFormat="false" ht="15" hidden="false" customHeight="true" outlineLevel="0" collapsed="false">
      <c r="B5" s="2"/>
      <c r="C5" s="10" t="s">
        <v>7</v>
      </c>
      <c r="D5" s="10"/>
      <c r="E5" s="10"/>
      <c r="F5" s="8" t="n">
        <f aca="false">LOOKUP(F3,{"C15","C20","C25","C30","C40","C50"},{0.91,1.1,1.27,1.43,1.71,1.89})</f>
        <v>1.89</v>
      </c>
      <c r="G5" s="9" t="s">
        <v>6</v>
      </c>
      <c r="H5" s="6" t="s">
        <v>8</v>
      </c>
      <c r="I5" s="11"/>
      <c r="J5" s="11"/>
      <c r="K5" s="11"/>
    </row>
    <row r="6" customFormat="false" ht="15" hidden="false" customHeight="false" outlineLevel="0" collapsed="false">
      <c r="B6" s="2"/>
      <c r="C6" s="10" t="s">
        <v>9</v>
      </c>
      <c r="D6" s="10"/>
      <c r="E6" s="10"/>
      <c r="F6" s="8" t="n">
        <f aca="false">LOOKUP(F3,{"C15","C20","C25","C30","C40","C50"},{1.27,1.54,1.78,2.01,2.39,2.64})</f>
        <v>2.64</v>
      </c>
      <c r="G6" s="9" t="s">
        <v>6</v>
      </c>
      <c r="H6" s="6"/>
      <c r="I6" s="12"/>
      <c r="J6" s="12"/>
      <c r="K6" s="12"/>
    </row>
    <row r="7" customFormat="false" ht="15" hidden="false" customHeight="false" outlineLevel="0" collapsed="false">
      <c r="B7" s="2"/>
      <c r="C7" s="10" t="s">
        <v>10</v>
      </c>
      <c r="D7" s="10"/>
      <c r="E7" s="10"/>
      <c r="F7" s="8" t="n">
        <f aca="false">LOOKUP(F3,{"C15","C20","C25","C30","C40","C50"},{10,13.4,16.7,20.1,26.8,32.4})</f>
        <v>32.4</v>
      </c>
      <c r="G7" s="9" t="s">
        <v>6</v>
      </c>
      <c r="H7" s="6"/>
      <c r="I7" s="13"/>
      <c r="J7" s="13"/>
      <c r="K7" s="13"/>
    </row>
    <row r="8" customFormat="false" ht="16.5" hidden="false" customHeight="true" outlineLevel="0" collapsed="false">
      <c r="B8" s="2"/>
      <c r="C8" s="10" t="s">
        <v>11</v>
      </c>
      <c r="D8" s="10"/>
      <c r="E8" s="10"/>
      <c r="F8" s="8" t="n">
        <f aca="false">LOOKUP(F3,{"C15","C20","C25","C30","C40","C50"},{22000,25500,28000,30000,32500,34500})</f>
        <v>34500</v>
      </c>
      <c r="G8" s="9" t="s">
        <v>6</v>
      </c>
      <c r="H8" s="6"/>
      <c r="I8" s="14"/>
      <c r="J8" s="14"/>
      <c r="K8" s="14"/>
    </row>
    <row r="9" customFormat="false" ht="16.5" hidden="false" customHeight="true" outlineLevel="0" collapsed="false">
      <c r="B9" s="15" t="s">
        <v>12</v>
      </c>
      <c r="C9" s="3" t="s">
        <v>13</v>
      </c>
      <c r="D9" s="3"/>
      <c r="E9" s="3"/>
      <c r="F9" s="16" t="n">
        <v>1</v>
      </c>
      <c r="G9" s="5"/>
      <c r="H9" s="6"/>
      <c r="I9" s="14"/>
      <c r="J9" s="14"/>
      <c r="K9" s="14"/>
    </row>
    <row r="10" customFormat="false" ht="16.5" hidden="false" customHeight="true" outlineLevel="0" collapsed="false">
      <c r="B10" s="15"/>
      <c r="C10" s="17" t="s">
        <v>14</v>
      </c>
      <c r="D10" s="17"/>
      <c r="E10" s="17"/>
      <c r="F10" s="18" t="n">
        <f aca="false">$F$9*F4</f>
        <v>23.1</v>
      </c>
      <c r="G10" s="9" t="s">
        <v>6</v>
      </c>
      <c r="H10" s="19" t="s">
        <v>15</v>
      </c>
      <c r="I10" s="14"/>
      <c r="J10" s="14"/>
      <c r="K10" s="14"/>
    </row>
    <row r="11" customFormat="false" ht="16.5" hidden="false" customHeight="false" outlineLevel="0" collapsed="false">
      <c r="B11" s="15"/>
      <c r="C11" s="17" t="s">
        <v>16</v>
      </c>
      <c r="D11" s="17"/>
      <c r="E11" s="17"/>
      <c r="F11" s="18" t="n">
        <f aca="false">F5*F9</f>
        <v>1.89</v>
      </c>
      <c r="G11" s="9" t="s">
        <v>6</v>
      </c>
      <c r="H11" s="19"/>
      <c r="I11" s="14"/>
      <c r="J11" s="14"/>
      <c r="K11" s="14"/>
    </row>
    <row r="12" customFormat="false" ht="16.5" hidden="false" customHeight="false" outlineLevel="0" collapsed="false">
      <c r="B12" s="15"/>
      <c r="C12" s="17" t="s">
        <v>17</v>
      </c>
      <c r="D12" s="17"/>
      <c r="E12" s="17"/>
      <c r="F12" s="20" t="n">
        <f aca="false">F9*F7</f>
        <v>32.4</v>
      </c>
      <c r="G12" s="9" t="s">
        <v>6</v>
      </c>
      <c r="H12" s="19"/>
      <c r="I12" s="14"/>
      <c r="J12" s="14"/>
      <c r="K12" s="14"/>
    </row>
    <row r="13" customFormat="false" ht="16.5" hidden="false" customHeight="false" outlineLevel="0" collapsed="false">
      <c r="B13" s="2" t="s">
        <v>18</v>
      </c>
      <c r="C13" s="7" t="s">
        <v>19</v>
      </c>
      <c r="D13" s="7"/>
      <c r="E13" s="7"/>
      <c r="F13" s="8" t="n">
        <v>360</v>
      </c>
      <c r="G13" s="9" t="s">
        <v>6</v>
      </c>
      <c r="H13" s="5"/>
      <c r="I13" s="14"/>
      <c r="J13" s="14"/>
      <c r="K13" s="14"/>
    </row>
    <row r="14" customFormat="false" ht="18" hidden="false" customHeight="false" outlineLevel="0" collapsed="false">
      <c r="B14" s="2"/>
      <c r="C14" s="10" t="s">
        <v>20</v>
      </c>
      <c r="D14" s="10"/>
      <c r="E14" s="10"/>
      <c r="F14" s="8" t="n">
        <v>360</v>
      </c>
      <c r="G14" s="9" t="s">
        <v>6</v>
      </c>
      <c r="H14" s="5"/>
      <c r="I14" s="13"/>
      <c r="J14" s="13"/>
      <c r="K14" s="13"/>
    </row>
    <row r="15" customFormat="false" ht="16.5" hidden="false" customHeight="false" outlineLevel="0" collapsed="false">
      <c r="B15" s="2"/>
      <c r="C15" s="10" t="s">
        <v>21</v>
      </c>
      <c r="D15" s="10"/>
      <c r="E15" s="10"/>
      <c r="F15" s="8" t="n">
        <v>200000</v>
      </c>
      <c r="G15" s="9" t="s">
        <v>6</v>
      </c>
      <c r="H15" s="5"/>
      <c r="I15" s="13"/>
      <c r="J15" s="13"/>
      <c r="K15" s="13"/>
    </row>
    <row r="16" customFormat="false" ht="16.5" hidden="false" customHeight="false" outlineLevel="0" collapsed="false">
      <c r="B16" s="2"/>
      <c r="C16" s="10" t="s">
        <v>22</v>
      </c>
      <c r="D16" s="10"/>
      <c r="E16" s="10"/>
      <c r="F16" s="8" t="n">
        <v>300</v>
      </c>
      <c r="G16" s="9" t="s">
        <v>6</v>
      </c>
      <c r="H16" s="5"/>
      <c r="I16" s="13"/>
      <c r="J16" s="13"/>
      <c r="K16" s="13"/>
    </row>
    <row r="17" customFormat="false" ht="16.5" hidden="false" customHeight="false" outlineLevel="0" collapsed="false">
      <c r="B17" s="2" t="s">
        <v>23</v>
      </c>
      <c r="C17" s="3" t="s">
        <v>24</v>
      </c>
      <c r="D17" s="3"/>
      <c r="E17" s="3"/>
      <c r="F17" s="8" t="n">
        <v>1860</v>
      </c>
      <c r="G17" s="9" t="s">
        <v>6</v>
      </c>
      <c r="H17" s="5"/>
      <c r="I17" s="13"/>
      <c r="J17" s="13"/>
      <c r="K17" s="13"/>
    </row>
    <row r="18" customFormat="false" ht="16.5" hidden="false" customHeight="false" outlineLevel="0" collapsed="false">
      <c r="B18" s="2"/>
      <c r="C18" s="3" t="s">
        <v>25</v>
      </c>
      <c r="D18" s="3"/>
      <c r="E18" s="3"/>
      <c r="F18" s="8" t="n">
        <v>1320</v>
      </c>
      <c r="G18" s="9" t="s">
        <v>6</v>
      </c>
      <c r="H18" s="5"/>
      <c r="I18" s="13"/>
      <c r="J18" s="13"/>
      <c r="K18" s="13"/>
    </row>
    <row r="19" customFormat="false" ht="18" hidden="false" customHeight="false" outlineLevel="0" collapsed="false">
      <c r="B19" s="2"/>
      <c r="C19" s="3" t="s">
        <v>26</v>
      </c>
      <c r="D19" s="3"/>
      <c r="E19" s="3"/>
      <c r="F19" s="8" t="n">
        <v>390</v>
      </c>
      <c r="G19" s="9" t="s">
        <v>6</v>
      </c>
      <c r="H19" s="5"/>
      <c r="I19" s="21"/>
      <c r="J19" s="21"/>
      <c r="K19" s="21"/>
    </row>
    <row r="20" customFormat="false" ht="16.5" hidden="false" customHeight="false" outlineLevel="0" collapsed="false">
      <c r="B20" s="2"/>
      <c r="C20" s="3" t="s">
        <v>27</v>
      </c>
      <c r="D20" s="3"/>
      <c r="E20" s="3"/>
      <c r="F20" s="8" t="n">
        <v>195000</v>
      </c>
      <c r="G20" s="9" t="s">
        <v>6</v>
      </c>
      <c r="H20" s="5"/>
      <c r="I20" s="14"/>
      <c r="J20" s="14"/>
      <c r="K20" s="14"/>
    </row>
    <row r="21" customFormat="false" ht="14.25" hidden="false" customHeight="false" outlineLevel="0" collapsed="false">
      <c r="I21" s="13"/>
      <c r="J21" s="13"/>
      <c r="K21" s="13"/>
    </row>
    <row r="22" customFormat="false" ht="14.25" hidden="false" customHeight="false" outlineLevel="0" collapsed="false">
      <c r="I22" s="13"/>
      <c r="J22" s="13"/>
      <c r="K22" s="13"/>
    </row>
    <row r="23" customFormat="false" ht="14.25" hidden="false" customHeight="false" outlineLevel="0" collapsed="false">
      <c r="B23" s="22" t="s">
        <v>28</v>
      </c>
      <c r="C23" s="22"/>
      <c r="D23" s="22"/>
      <c r="E23" s="22"/>
      <c r="F23" s="22"/>
      <c r="G23" s="11"/>
      <c r="H23" s="11"/>
      <c r="I23" s="13"/>
      <c r="J23" s="13"/>
      <c r="K23" s="13"/>
    </row>
    <row r="24" customFormat="false" ht="14.25" hidden="false" customHeight="false" outlineLevel="0" collapsed="false">
      <c r="B24" s="23" t="s">
        <v>29</v>
      </c>
      <c r="C24" s="23"/>
      <c r="D24" s="23"/>
      <c r="E24" s="23"/>
      <c r="F24" s="23"/>
      <c r="G24" s="12"/>
      <c r="H24" s="12"/>
      <c r="I24" s="21"/>
      <c r="J24" s="21"/>
      <c r="K24" s="24"/>
      <c r="L24" s="24"/>
      <c r="M24" s="24"/>
      <c r="N24" s="24"/>
      <c r="O24" s="24"/>
    </row>
    <row r="25" customFormat="false" ht="15.75" hidden="false" customHeight="false" outlineLevel="0" collapsed="false">
      <c r="B25" s="25" t="s">
        <v>30</v>
      </c>
      <c r="C25" s="26" t="s">
        <v>31</v>
      </c>
      <c r="D25" s="26"/>
      <c r="E25" s="27" t="s">
        <v>32</v>
      </c>
      <c r="F25" s="23" t="s">
        <v>33</v>
      </c>
      <c r="G25" s="13"/>
      <c r="H25" s="13"/>
      <c r="I25" s="28"/>
      <c r="J25" s="28"/>
      <c r="K25" s="28"/>
    </row>
    <row r="26" customFormat="false" ht="15.75" hidden="false" customHeight="false" outlineLevel="0" collapsed="false">
      <c r="B26" s="25"/>
      <c r="C26" s="26" t="s">
        <v>34</v>
      </c>
      <c r="D26" s="26"/>
      <c r="E26" s="27" t="n">
        <v>140</v>
      </c>
      <c r="F26" s="29" t="s">
        <v>35</v>
      </c>
      <c r="G26" s="14"/>
      <c r="H26" s="14"/>
      <c r="I26" s="30"/>
      <c r="J26" s="30"/>
      <c r="K26" s="30"/>
    </row>
    <row r="27" customFormat="false" ht="13.5" hidden="false" customHeight="false" outlineLevel="0" collapsed="false">
      <c r="B27" s="25"/>
      <c r="C27" s="26" t="s">
        <v>36</v>
      </c>
      <c r="D27" s="26"/>
      <c r="E27" s="27" t="n">
        <v>6</v>
      </c>
      <c r="F27" s="31" t="s">
        <v>37</v>
      </c>
      <c r="G27" s="14"/>
      <c r="H27" s="14"/>
      <c r="I27" s="30"/>
      <c r="J27" s="30"/>
      <c r="K27" s="30"/>
    </row>
    <row r="28" customFormat="false" ht="15.75" hidden="false" customHeight="false" outlineLevel="0" collapsed="false">
      <c r="B28" s="25"/>
      <c r="C28" s="26" t="s">
        <v>38</v>
      </c>
      <c r="D28" s="26"/>
      <c r="E28" s="32" t="n">
        <f aca="false">E26*E27</f>
        <v>840</v>
      </c>
      <c r="F28" s="29" t="s">
        <v>35</v>
      </c>
      <c r="G28" s="14"/>
      <c r="H28" s="14"/>
      <c r="I28" s="30"/>
      <c r="J28" s="30"/>
      <c r="K28" s="30"/>
    </row>
    <row r="29" customFormat="false" ht="13.5" hidden="false" customHeight="false" outlineLevel="0" collapsed="false">
      <c r="B29" s="25"/>
      <c r="C29" s="26" t="s">
        <v>39</v>
      </c>
      <c r="D29" s="26"/>
      <c r="E29" s="32" t="n">
        <f aca="false">(E28/0.785/3.14)^2/64*3.14</f>
        <v>5697.83195556053</v>
      </c>
      <c r="F29" s="31" t="s">
        <v>40</v>
      </c>
      <c r="G29" s="14"/>
      <c r="H29" s="14"/>
      <c r="I29" s="30"/>
      <c r="J29" s="30"/>
      <c r="K29" s="30"/>
    </row>
    <row r="30" customFormat="false" ht="14.25" hidden="false" customHeight="false" outlineLevel="0" collapsed="false">
      <c r="B30" s="25"/>
      <c r="C30" s="26" t="s">
        <v>41</v>
      </c>
      <c r="D30" s="26"/>
      <c r="E30" s="33" t="n">
        <v>6</v>
      </c>
      <c r="F30" s="31" t="s">
        <v>42</v>
      </c>
      <c r="G30" s="14"/>
      <c r="H30" s="14"/>
      <c r="I30" s="13"/>
      <c r="J30" s="13"/>
      <c r="K30" s="13"/>
    </row>
    <row r="31" customFormat="false" ht="15.75" hidden="false" customHeight="false" outlineLevel="0" collapsed="false">
      <c r="B31" s="25"/>
      <c r="C31" s="26" t="s">
        <v>43</v>
      </c>
      <c r="D31" s="26"/>
      <c r="E31" s="32" t="n">
        <f aca="false">E28*E30</f>
        <v>5040</v>
      </c>
      <c r="F31" s="29" t="s">
        <v>35</v>
      </c>
      <c r="G31" s="14"/>
      <c r="H31" s="14"/>
      <c r="I31" s="13"/>
      <c r="J31" s="13"/>
      <c r="K31" s="13"/>
    </row>
    <row r="32" customFormat="false" ht="14.25" hidden="false" customHeight="false" outlineLevel="0" collapsed="false">
      <c r="B32" s="25"/>
      <c r="C32" s="26" t="s">
        <v>44</v>
      </c>
      <c r="D32" s="26"/>
      <c r="E32" s="32" t="n">
        <v>250</v>
      </c>
      <c r="F32" s="29" t="s">
        <v>45</v>
      </c>
      <c r="G32" s="14"/>
      <c r="H32" s="14"/>
      <c r="I32" s="13"/>
      <c r="J32" s="13"/>
      <c r="K32" s="13"/>
    </row>
    <row r="33" customFormat="false" ht="14.25" hidden="false" customHeight="false" outlineLevel="0" collapsed="false">
      <c r="B33" s="25"/>
      <c r="C33" s="26" t="s">
        <v>46</v>
      </c>
      <c r="D33" s="26"/>
      <c r="E33" s="33" t="n">
        <v>2</v>
      </c>
      <c r="F33" s="31" t="s">
        <v>42</v>
      </c>
      <c r="G33" s="14"/>
      <c r="H33" s="14"/>
      <c r="I33" s="13"/>
      <c r="J33" s="13"/>
      <c r="K33" s="13"/>
    </row>
    <row r="34" customFormat="false" ht="15.75" hidden="false" customHeight="false" outlineLevel="0" collapsed="false">
      <c r="B34" s="25"/>
      <c r="C34" s="26" t="s">
        <v>47</v>
      </c>
      <c r="D34" s="26"/>
      <c r="E34" s="32" t="n">
        <f aca="false">E28*E33</f>
        <v>1680</v>
      </c>
      <c r="F34" s="29" t="s">
        <v>35</v>
      </c>
      <c r="G34" s="14"/>
      <c r="H34" s="14"/>
      <c r="I34" s="13"/>
      <c r="J34" s="13"/>
      <c r="K34" s="13"/>
    </row>
    <row r="35" customFormat="false" ht="14.25" hidden="false" customHeight="false" outlineLevel="0" collapsed="false">
      <c r="B35" s="25"/>
      <c r="C35" s="26" t="s">
        <v>48</v>
      </c>
      <c r="D35" s="26"/>
      <c r="E35" s="32" t="n">
        <v>450</v>
      </c>
      <c r="F35" s="29" t="s">
        <v>45</v>
      </c>
      <c r="G35" s="14"/>
      <c r="H35" s="14"/>
      <c r="I35" s="13"/>
      <c r="J35" s="13"/>
      <c r="K35" s="13"/>
    </row>
    <row r="36" customFormat="false" ht="15.75" hidden="false" customHeight="false" outlineLevel="0" collapsed="false">
      <c r="B36" s="25" t="s">
        <v>49</v>
      </c>
      <c r="C36" s="26" t="s">
        <v>31</v>
      </c>
      <c r="D36" s="26"/>
      <c r="E36" s="27" t="s">
        <v>32</v>
      </c>
      <c r="F36" s="23" t="s">
        <v>33</v>
      </c>
      <c r="G36" s="13"/>
      <c r="H36" s="13"/>
      <c r="I36" s="13"/>
      <c r="J36" s="13"/>
      <c r="K36" s="13"/>
    </row>
    <row r="37" customFormat="false" ht="16.5" hidden="false" customHeight="false" outlineLevel="0" collapsed="false">
      <c r="B37" s="25"/>
      <c r="C37" s="34" t="s">
        <v>50</v>
      </c>
      <c r="D37" s="34"/>
      <c r="E37" s="35" t="n">
        <v>140</v>
      </c>
      <c r="F37" s="36" t="s">
        <v>35</v>
      </c>
      <c r="G37" s="13"/>
      <c r="H37" s="13"/>
      <c r="I37" s="28"/>
      <c r="J37" s="28"/>
      <c r="K37" s="28"/>
    </row>
    <row r="38" customFormat="false" ht="14.25" hidden="false" customHeight="false" outlineLevel="0" collapsed="false">
      <c r="B38" s="25"/>
      <c r="C38" s="34" t="s">
        <v>51</v>
      </c>
      <c r="D38" s="34"/>
      <c r="E38" s="35" t="n">
        <v>6</v>
      </c>
      <c r="F38" s="23" t="s">
        <v>37</v>
      </c>
      <c r="G38" s="13"/>
      <c r="H38" s="13"/>
    </row>
    <row r="39" customFormat="false" ht="16.5" hidden="false" customHeight="false" outlineLevel="0" collapsed="false">
      <c r="B39" s="25"/>
      <c r="C39" s="34" t="s">
        <v>52</v>
      </c>
      <c r="D39" s="34"/>
      <c r="E39" s="37" t="n">
        <f aca="false">E37*E38</f>
        <v>840</v>
      </c>
      <c r="F39" s="36" t="s">
        <v>35</v>
      </c>
      <c r="G39" s="13"/>
      <c r="H39" s="13"/>
    </row>
    <row r="40" customFormat="false" ht="14.25" hidden="false" customHeight="false" outlineLevel="0" collapsed="false">
      <c r="B40" s="25"/>
      <c r="C40" s="26" t="s">
        <v>39</v>
      </c>
      <c r="D40" s="26"/>
      <c r="E40" s="32" t="n">
        <f aca="false">(E39/0.785/3.14)^2/64*3.14</f>
        <v>5697.83195556053</v>
      </c>
      <c r="F40" s="31" t="s">
        <v>40</v>
      </c>
      <c r="G40" s="13"/>
      <c r="H40" s="13"/>
    </row>
    <row r="41" customFormat="false" ht="14.25" hidden="false" customHeight="false" outlineLevel="0" collapsed="false">
      <c r="B41" s="25"/>
      <c r="C41" s="38" t="s">
        <v>53</v>
      </c>
      <c r="D41" s="38"/>
      <c r="E41" s="39" t="n">
        <v>2</v>
      </c>
      <c r="F41" s="23" t="s">
        <v>42</v>
      </c>
      <c r="G41" s="13"/>
      <c r="H41" s="13"/>
    </row>
    <row r="42" customFormat="false" ht="16.5" hidden="false" customHeight="false" outlineLevel="0" collapsed="false">
      <c r="B42" s="25"/>
      <c r="C42" s="34" t="s">
        <v>54</v>
      </c>
      <c r="D42" s="34"/>
      <c r="E42" s="37" t="n">
        <f aca="false">E39*E41</f>
        <v>1680</v>
      </c>
      <c r="F42" s="36" t="s">
        <v>35</v>
      </c>
      <c r="G42" s="13"/>
      <c r="H42" s="13"/>
    </row>
    <row r="43" customFormat="false" ht="14.25" hidden="false" customHeight="false" outlineLevel="0" collapsed="false">
      <c r="B43" s="25"/>
      <c r="C43" s="26" t="s">
        <v>55</v>
      </c>
      <c r="D43" s="26"/>
      <c r="E43" s="37" t="n">
        <v>400</v>
      </c>
      <c r="F43" s="36" t="s">
        <v>45</v>
      </c>
      <c r="G43" s="13"/>
      <c r="H43" s="13"/>
    </row>
    <row r="44" customFormat="false" ht="13.5" hidden="false" customHeight="false" outlineLevel="0" collapsed="false">
      <c r="B44" s="40" t="s">
        <v>56</v>
      </c>
      <c r="C44" s="40"/>
      <c r="D44" s="41"/>
      <c r="E44" s="42"/>
      <c r="F44" s="41"/>
      <c r="G44" s="21"/>
      <c r="H44" s="21"/>
    </row>
    <row r="45" customFormat="false" ht="13.5" hidden="false" customHeight="true" outlineLevel="0" collapsed="false">
      <c r="B45" s="43" t="s">
        <v>57</v>
      </c>
      <c r="C45" s="26" t="s">
        <v>58</v>
      </c>
      <c r="D45" s="26"/>
      <c r="E45" s="27" t="n">
        <v>20</v>
      </c>
      <c r="F45" s="29" t="s">
        <v>45</v>
      </c>
      <c r="G45" s="14"/>
      <c r="H45" s="14"/>
    </row>
    <row r="46" customFormat="false" ht="16.5" hidden="false" customHeight="false" outlineLevel="0" collapsed="false">
      <c r="B46" s="43"/>
      <c r="C46" s="34" t="s">
        <v>59</v>
      </c>
      <c r="D46" s="34"/>
      <c r="E46" s="44" t="n">
        <f aca="false">1/4*PI()*E45^2</f>
        <v>314.159265358979</v>
      </c>
      <c r="F46" s="36" t="s">
        <v>35</v>
      </c>
      <c r="G46" s="13"/>
      <c r="H46" s="13"/>
    </row>
    <row r="47" customFormat="false" ht="15" hidden="false" customHeight="false" outlineLevel="0" collapsed="false">
      <c r="B47" s="43"/>
      <c r="C47" s="38" t="s">
        <v>60</v>
      </c>
      <c r="D47" s="38"/>
      <c r="E47" s="35" t="n">
        <v>50</v>
      </c>
      <c r="F47" s="23" t="s">
        <v>37</v>
      </c>
      <c r="G47" s="13"/>
      <c r="H47" s="13"/>
    </row>
    <row r="48" customFormat="false" ht="16.5" hidden="false" customHeight="false" outlineLevel="0" collapsed="false">
      <c r="B48" s="43"/>
      <c r="C48" s="34" t="s">
        <v>61</v>
      </c>
      <c r="D48" s="34"/>
      <c r="E48" s="44" t="n">
        <f aca="false">E46*E47</f>
        <v>15707.963267949</v>
      </c>
      <c r="F48" s="36" t="s">
        <v>35</v>
      </c>
      <c r="G48" s="13"/>
      <c r="H48" s="13"/>
    </row>
    <row r="49" customFormat="false" ht="14.25" hidden="false" customHeight="false" outlineLevel="0" collapsed="false">
      <c r="B49" s="43"/>
      <c r="C49" s="34" t="s">
        <v>62</v>
      </c>
      <c r="D49" s="34"/>
      <c r="E49" s="44" t="n">
        <v>600</v>
      </c>
      <c r="F49" s="36" t="s">
        <v>45</v>
      </c>
      <c r="G49" s="13"/>
      <c r="H49" s="13"/>
    </row>
    <row r="50" customFormat="false" ht="13.5" hidden="false" customHeight="false" outlineLevel="0" collapsed="false">
      <c r="B50" s="40" t="s">
        <v>63</v>
      </c>
      <c r="C50" s="40"/>
      <c r="D50" s="41"/>
      <c r="E50" s="42"/>
      <c r="F50" s="41"/>
      <c r="G50" s="21"/>
      <c r="H50" s="21"/>
    </row>
    <row r="51" customFormat="false" ht="14.25" hidden="false" customHeight="true" outlineLevel="0" collapsed="false">
      <c r="B51" s="43" t="s">
        <v>64</v>
      </c>
      <c r="C51" s="26" t="s">
        <v>58</v>
      </c>
      <c r="D51" s="26"/>
      <c r="E51" s="35" t="n">
        <v>16</v>
      </c>
      <c r="F51" s="31" t="s">
        <v>45</v>
      </c>
      <c r="G51" s="28"/>
      <c r="H51" s="28"/>
    </row>
    <row r="52" customFormat="false" ht="15" hidden="false" customHeight="false" outlineLevel="0" collapsed="false">
      <c r="B52" s="43"/>
      <c r="C52" s="34" t="s">
        <v>65</v>
      </c>
      <c r="D52" s="34"/>
      <c r="E52" s="44" t="n">
        <f aca="false">1/4*PI()*E51^2</f>
        <v>201.061929829747</v>
      </c>
      <c r="F52" s="23" t="s">
        <v>66</v>
      </c>
      <c r="G52" s="30"/>
      <c r="H52" s="30"/>
    </row>
    <row r="53" customFormat="false" ht="14.25" hidden="false" customHeight="false" outlineLevel="0" collapsed="false">
      <c r="B53" s="43"/>
      <c r="C53" s="34" t="s">
        <v>67</v>
      </c>
      <c r="D53" s="34"/>
      <c r="E53" s="35" t="n">
        <v>40</v>
      </c>
      <c r="F53" s="23" t="s">
        <v>37</v>
      </c>
      <c r="G53" s="30"/>
      <c r="H53" s="30"/>
    </row>
    <row r="54" customFormat="false" ht="15" hidden="false" customHeight="false" outlineLevel="0" collapsed="false">
      <c r="B54" s="43"/>
      <c r="C54" s="34" t="s">
        <v>68</v>
      </c>
      <c r="D54" s="34"/>
      <c r="E54" s="44" t="n">
        <f aca="false">E52*E53</f>
        <v>8042.47719318987</v>
      </c>
      <c r="F54" s="23" t="s">
        <v>66</v>
      </c>
      <c r="G54" s="30"/>
      <c r="H54" s="30"/>
    </row>
    <row r="55" customFormat="false" ht="14.25" hidden="false" customHeight="false" outlineLevel="0" collapsed="false">
      <c r="B55" s="43"/>
      <c r="C55" s="34" t="s">
        <v>69</v>
      </c>
      <c r="D55" s="34"/>
      <c r="E55" s="44" t="n">
        <v>300</v>
      </c>
      <c r="F55" s="23" t="s">
        <v>45</v>
      </c>
      <c r="G55" s="30"/>
      <c r="H55" s="30"/>
    </row>
    <row r="56" customFormat="false" ht="13.5" hidden="false" customHeight="true" outlineLevel="0" collapsed="false">
      <c r="B56" s="43" t="s">
        <v>70</v>
      </c>
      <c r="C56" s="26" t="s">
        <v>71</v>
      </c>
      <c r="D56" s="26"/>
      <c r="E56" s="27" t="n">
        <v>60</v>
      </c>
      <c r="F56" s="31" t="s">
        <v>45</v>
      </c>
      <c r="G56" s="30"/>
      <c r="H56" s="30"/>
    </row>
    <row r="57" customFormat="false" ht="14.25" hidden="false" customHeight="false" outlineLevel="0" collapsed="false">
      <c r="B57" s="43"/>
      <c r="C57" s="31" t="s">
        <v>72</v>
      </c>
      <c r="D57" s="31"/>
      <c r="E57" s="45" t="n">
        <f aca="false">1/4*PI()*E56^2</f>
        <v>2827.43338823081</v>
      </c>
      <c r="F57" s="31" t="s">
        <v>66</v>
      </c>
      <c r="G57" s="30"/>
      <c r="H57" s="30"/>
    </row>
    <row r="58" customFormat="false" ht="13.5" hidden="false" customHeight="false" outlineLevel="0" collapsed="false">
      <c r="B58" s="43"/>
      <c r="C58" s="31" t="s">
        <v>39</v>
      </c>
      <c r="D58" s="31"/>
      <c r="E58" s="45" t="n">
        <f aca="false">3.14/64*E56^4</f>
        <v>635850</v>
      </c>
      <c r="F58" s="31" t="s">
        <v>40</v>
      </c>
      <c r="G58" s="30"/>
      <c r="H58" s="30"/>
    </row>
    <row r="59" customFormat="false" ht="13.5" hidden="false" customHeight="false" outlineLevel="0" collapsed="false">
      <c r="B59" s="43"/>
      <c r="C59" s="31" t="s">
        <v>73</v>
      </c>
      <c r="D59" s="31"/>
      <c r="E59" s="27" t="n">
        <v>60</v>
      </c>
      <c r="F59" s="31" t="s">
        <v>45</v>
      </c>
      <c r="G59" s="30"/>
      <c r="H59" s="30"/>
    </row>
    <row r="60" customFormat="false" ht="14.25" hidden="false" customHeight="false" outlineLevel="0" collapsed="false">
      <c r="B60" s="43"/>
      <c r="C60" s="31" t="s">
        <v>74</v>
      </c>
      <c r="D60" s="31"/>
      <c r="E60" s="45" t="n">
        <f aca="false">1/4*PI()*E59^2</f>
        <v>2827.43338823081</v>
      </c>
      <c r="F60" s="31" t="s">
        <v>66</v>
      </c>
      <c r="G60" s="30"/>
      <c r="H60" s="30"/>
    </row>
    <row r="61" customFormat="false" ht="13.5" hidden="false" customHeight="false" outlineLevel="0" collapsed="false">
      <c r="B61" s="43"/>
      <c r="C61" s="31" t="s">
        <v>39</v>
      </c>
      <c r="D61" s="31"/>
      <c r="E61" s="45" t="n">
        <f aca="false">3.14/64*E59^4</f>
        <v>635850</v>
      </c>
      <c r="F61" s="31" t="s">
        <v>40</v>
      </c>
      <c r="G61" s="30"/>
      <c r="H61" s="30"/>
    </row>
    <row r="62" customFormat="false" ht="13.5" hidden="false" customHeight="false" outlineLevel="0" collapsed="false">
      <c r="B62" s="43"/>
      <c r="C62" s="31" t="s">
        <v>75</v>
      </c>
      <c r="D62" s="31"/>
      <c r="E62" s="46" t="n">
        <f aca="false">F15/F8</f>
        <v>5.79710144927536</v>
      </c>
      <c r="F62" s="31"/>
      <c r="G62" s="30"/>
      <c r="H62" s="30"/>
    </row>
    <row r="63" customFormat="false" ht="13.5" hidden="false" customHeight="false" outlineLevel="0" collapsed="false">
      <c r="B63" s="43"/>
      <c r="C63" s="31" t="s">
        <v>76</v>
      </c>
      <c r="D63" s="31"/>
      <c r="E63" s="46" t="n">
        <f aca="false">F20/F8</f>
        <v>5.65217391304348</v>
      </c>
      <c r="F63" s="47"/>
      <c r="G63" s="30"/>
      <c r="H63" s="30"/>
    </row>
    <row r="65" customFormat="false" ht="14.25" hidden="false" customHeight="false" outlineLevel="0" collapsed="false">
      <c r="B65" s="22" t="s">
        <v>77</v>
      </c>
      <c r="C65" s="22"/>
      <c r="D65" s="22"/>
      <c r="E65" s="22"/>
      <c r="F65" s="22"/>
    </row>
    <row r="66" customFormat="false" ht="14.25" hidden="false" customHeight="false" outlineLevel="0" collapsed="false">
      <c r="B66" s="25" t="s">
        <v>78</v>
      </c>
      <c r="C66" s="48" t="s">
        <v>79</v>
      </c>
      <c r="D66" s="49" t="n">
        <f aca="false">3.8063*10^6</f>
        <v>3806300</v>
      </c>
      <c r="E66" s="50" t="s">
        <v>80</v>
      </c>
      <c r="F66" s="50" t="n">
        <v>3400</v>
      </c>
    </row>
    <row r="67" customFormat="false" ht="15.75" hidden="false" customHeight="false" outlineLevel="0" collapsed="false">
      <c r="B67" s="25"/>
      <c r="C67" s="48" t="s">
        <v>81</v>
      </c>
      <c r="D67" s="48" t="n">
        <v>1439.1</v>
      </c>
      <c r="E67" s="50" t="s">
        <v>82</v>
      </c>
      <c r="F67" s="50" t="n">
        <f aca="false">4.5228*10^12</f>
        <v>4522800000000</v>
      </c>
    </row>
    <row r="68" customFormat="false" ht="13.5" hidden="false" customHeight="false" outlineLevel="0" collapsed="false">
      <c r="B68" s="25"/>
      <c r="C68" s="48" t="s">
        <v>83</v>
      </c>
      <c r="D68" s="45" t="n">
        <f aca="false">D66-(E48+E54)-E30*E57-E33*E57-E41*E60</f>
        <v>3754275.22565655</v>
      </c>
      <c r="E68" s="27" t="s">
        <v>84</v>
      </c>
      <c r="F68" s="31" t="n">
        <f aca="false">D68+E63*(E54+E48)</f>
        <v>3888516.84565429</v>
      </c>
    </row>
    <row r="69" customFormat="false" ht="13.5" hidden="false" customHeight="false" outlineLevel="0" collapsed="false">
      <c r="B69" s="25"/>
      <c r="C69" s="48" t="s">
        <v>85</v>
      </c>
      <c r="D69" s="48" t="n">
        <f aca="false">F67-(E30*(E58+E57*'[1]part2-预应力损失估算'!D21^2)+E33*(E58+E57*'[1]part2-预应力损失估算'!D22^2)+E41*(E61+E60*'[1]part2-预应力损失估算'!D23^2))+(E30*(E29+E62*E28*'[1]part2-预应力损失估算'!D21^2)+E33*(E29+E62*E28*'[1]part2-预应力损失估算'!D22^2)+E41*(E40+E62*E39*'[1]part2-预应力损失估算'!D23^2))</f>
        <v>4554065288145.89</v>
      </c>
      <c r="E69" s="32" t="s">
        <v>86</v>
      </c>
      <c r="F69" s="31" t="n">
        <f aca="false">F68+E62*(E31+E34+E42)</f>
        <v>3937212.49782821</v>
      </c>
    </row>
    <row r="70" customFormat="false" ht="13.5" hidden="false" customHeight="false" outlineLevel="0" collapsed="false">
      <c r="B70" s="25"/>
      <c r="C70" s="32" t="s">
        <v>87</v>
      </c>
      <c r="D70" s="48" t="n">
        <f aca="false">D69+(1/64*3.14*(SQRT(4*E28/3.14))^4+E28*(D67-E32)^2)*E30+(1/64*3.14*(SQRT(4*E28/3.14))^4+E28*(D67-E35)^2)*E33+(1/64*3.14*(SQRT(4*E39/3.14))^4+E39*(F66-D67-E43)^2)*E41</f>
        <v>4566928944733.33</v>
      </c>
      <c r="E70" s="51"/>
      <c r="F70" s="31"/>
    </row>
    <row r="71" customFormat="false" ht="13.5" hidden="false" customHeight="false" outlineLevel="0" collapsed="false">
      <c r="B71" s="25"/>
      <c r="C71" s="52"/>
      <c r="D71" s="52"/>
      <c r="E71" s="48"/>
      <c r="F71" s="31"/>
    </row>
    <row r="72" customFormat="false" ht="13.5" hidden="false" customHeight="false" outlineLevel="0" collapsed="false">
      <c r="B72" s="53" t="s">
        <v>88</v>
      </c>
      <c r="C72" s="54" t="s">
        <v>89</v>
      </c>
      <c r="D72" s="54"/>
      <c r="E72" s="27" t="n">
        <v>30</v>
      </c>
      <c r="F72" s="23" t="s">
        <v>90</v>
      </c>
    </row>
    <row r="73" customFormat="false" ht="13.5" hidden="false" customHeight="false" outlineLevel="0" collapsed="false">
      <c r="B73" s="53"/>
      <c r="C73" s="54" t="s">
        <v>91</v>
      </c>
      <c r="D73" s="54"/>
      <c r="E73" s="55" t="s">
        <v>92</v>
      </c>
      <c r="F73" s="31"/>
    </row>
    <row r="93" customFormat="false" ht="13.5" hidden="false" customHeight="false" outlineLevel="0" collapsed="false">
      <c r="E93" s="56"/>
    </row>
    <row r="94" customFormat="false" ht="13.5" hidden="false" customHeight="false" outlineLevel="0" collapsed="false">
      <c r="E94" s="56"/>
    </row>
    <row r="95" customFormat="false" ht="13.5" hidden="false" customHeight="false" outlineLevel="0" collapsed="false">
      <c r="E95" s="56"/>
    </row>
    <row r="96" customFormat="false" ht="13.5" hidden="false" customHeight="false" outlineLevel="0" collapsed="false">
      <c r="E96" s="56"/>
    </row>
    <row r="97" customFormat="false" ht="13.5" hidden="false" customHeight="false" outlineLevel="0" collapsed="false">
      <c r="E97" s="56"/>
    </row>
    <row r="98" customFormat="false" ht="13.5" hidden="false" customHeight="false" outlineLevel="0" collapsed="false">
      <c r="E98" s="56"/>
    </row>
    <row r="99" customFormat="false" ht="13.5" hidden="false" customHeight="false" outlineLevel="0" collapsed="false">
      <c r="E99" s="56"/>
    </row>
    <row r="100" customFormat="false" ht="13.5" hidden="false" customHeight="false" outlineLevel="0" collapsed="false">
      <c r="E100" s="56"/>
    </row>
    <row r="101" customFormat="false" ht="13.5" hidden="false" customHeight="false" outlineLevel="0" collapsed="false">
      <c r="E101" s="56"/>
    </row>
    <row r="102" customFormat="false" ht="13.5" hidden="false" customHeight="false" outlineLevel="0" collapsed="false">
      <c r="E102" s="56"/>
    </row>
    <row r="103" customFormat="false" ht="13.5" hidden="false" customHeight="false" outlineLevel="0" collapsed="false">
      <c r="E103" s="56"/>
    </row>
    <row r="104" customFormat="false" ht="13.5" hidden="false" customHeight="false" outlineLevel="0" collapsed="false">
      <c r="E104" s="56"/>
    </row>
    <row r="105" customFormat="false" ht="13.5" hidden="false" customHeight="false" outlineLevel="0" collapsed="false">
      <c r="E105" s="56"/>
    </row>
    <row r="106" customFormat="false" ht="13.5" hidden="false" customHeight="false" outlineLevel="0" collapsed="false">
      <c r="E106" s="56"/>
    </row>
    <row r="107" customFormat="false" ht="13.5" hidden="false" customHeight="false" outlineLevel="0" collapsed="false">
      <c r="E107" s="56"/>
    </row>
    <row r="110" customFormat="false" ht="13.5" hidden="false" customHeight="false" outlineLevel="0" collapsed="false">
      <c r="E110" s="56"/>
    </row>
    <row r="114" customFormat="false" ht="13.5" hidden="false" customHeight="false" outlineLevel="0" collapsed="false">
      <c r="G114" s="57"/>
    </row>
  </sheetData>
  <mergeCells count="75">
    <mergeCell ref="B2:H2"/>
    <mergeCell ref="B3:B8"/>
    <mergeCell ref="C3:E3"/>
    <mergeCell ref="C4:E4"/>
    <mergeCell ref="C5:E5"/>
    <mergeCell ref="H5:H8"/>
    <mergeCell ref="C6:E6"/>
    <mergeCell ref="C7:E7"/>
    <mergeCell ref="C8:E8"/>
    <mergeCell ref="B9:B12"/>
    <mergeCell ref="C9:E9"/>
    <mergeCell ref="C10:E10"/>
    <mergeCell ref="H10:H12"/>
    <mergeCell ref="C11:E11"/>
    <mergeCell ref="C12:E12"/>
    <mergeCell ref="B13:B16"/>
    <mergeCell ref="C13:E13"/>
    <mergeCell ref="C14:E14"/>
    <mergeCell ref="C15:E15"/>
    <mergeCell ref="C16:E16"/>
    <mergeCell ref="B17:B20"/>
    <mergeCell ref="C17:E17"/>
    <mergeCell ref="C18:E18"/>
    <mergeCell ref="C19:E19"/>
    <mergeCell ref="C20:E20"/>
    <mergeCell ref="B23:F23"/>
    <mergeCell ref="B24:F24"/>
    <mergeCell ref="K24:O24"/>
    <mergeCell ref="B25:B35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B36:B43"/>
    <mergeCell ref="C36:D36"/>
    <mergeCell ref="C37:D37"/>
    <mergeCell ref="C38:D38"/>
    <mergeCell ref="C39:D39"/>
    <mergeCell ref="C40:D40"/>
    <mergeCell ref="C41:D41"/>
    <mergeCell ref="C42:D42"/>
    <mergeCell ref="C43:D43"/>
    <mergeCell ref="B45:B49"/>
    <mergeCell ref="C45:D45"/>
    <mergeCell ref="C46:D46"/>
    <mergeCell ref="C47:D47"/>
    <mergeCell ref="C48:D48"/>
    <mergeCell ref="C49:D49"/>
    <mergeCell ref="B51:B55"/>
    <mergeCell ref="C51:D51"/>
    <mergeCell ref="C52:D52"/>
    <mergeCell ref="C53:D53"/>
    <mergeCell ref="C54:D54"/>
    <mergeCell ref="C55:D55"/>
    <mergeCell ref="B56:B63"/>
    <mergeCell ref="C56:D56"/>
    <mergeCell ref="C57:D57"/>
    <mergeCell ref="C58:D58"/>
    <mergeCell ref="C59:D59"/>
    <mergeCell ref="C60:D60"/>
    <mergeCell ref="C61:D61"/>
    <mergeCell ref="C62:D62"/>
    <mergeCell ref="C63:D63"/>
    <mergeCell ref="B65:F65"/>
    <mergeCell ref="B66:B71"/>
    <mergeCell ref="B72:B73"/>
    <mergeCell ref="C72:D72"/>
    <mergeCell ref="C73:D73"/>
  </mergeCells>
  <dataValidations count="2">
    <dataValidation allowBlank="true" operator="between" showDropDown="false" showErrorMessage="true" showInputMessage="true" sqref="E73" type="list">
      <formula1>"单侧张拉,双侧张拉"</formula1>
      <formula2>0</formula2>
    </dataValidation>
    <dataValidation allowBlank="true" operator="between" prompt="下拉菜单选择" showDropDown="false" showErrorMessage="true" showInputMessage="true" sqref="F3" type="list">
      <formula1>"C15,C20,C25,C30,C40,C50"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2022-08-05T17:35:01Z</dcterms:created>
  <dc:creator/>
  <dc:description/>
  <dc:language>zh-CN</dc:language>
  <cp:lastModifiedBy/>
  <dcterms:modified xsi:type="dcterms:W3CDTF">2022-08-05T17:38:14Z</dcterms:modified>
  <cp:revision>1</cp:revision>
  <dc:subject/>
  <dc:title/>
</cp:coreProperties>
</file>