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95" windowWidth="22680" windowHeight="9645"/>
  </bookViews>
  <sheets>
    <sheet name="Hoja1" sheetId="1" r:id="rId1"/>
    <sheet name="Hoja2" sheetId="2" r:id="rId2"/>
  </sheets>
  <calcPr calcId="144525"/>
</workbook>
</file>

<file path=xl/calcChain.xml><?xml version="1.0" encoding="utf-8"?>
<calcChain xmlns="http://schemas.openxmlformats.org/spreadsheetml/2006/main">
  <c r="C2" i="2" l="1"/>
  <c r="B2" i="2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B49" i="1"/>
  <c r="L48" i="1"/>
  <c r="J48" i="1"/>
  <c r="G48" i="1"/>
  <c r="F48" i="1"/>
  <c r="E48" i="1"/>
  <c r="D48" i="1"/>
  <c r="E47" i="1"/>
  <c r="D47" i="1"/>
  <c r="C47" i="1"/>
  <c r="B47" i="1"/>
  <c r="P46" i="1"/>
  <c r="N46" i="1"/>
  <c r="M46" i="1"/>
  <c r="L46" i="1"/>
  <c r="K46" i="1"/>
  <c r="M45" i="1"/>
  <c r="L45" i="1"/>
  <c r="K45" i="1"/>
  <c r="J45" i="1"/>
  <c r="I45" i="1"/>
  <c r="H45" i="1"/>
  <c r="G45" i="1"/>
  <c r="F45" i="1"/>
  <c r="P44" i="1"/>
  <c r="O44" i="1"/>
  <c r="N44" i="1"/>
  <c r="I43" i="1"/>
  <c r="D43" i="1"/>
  <c r="C43" i="1"/>
  <c r="E42" i="1"/>
  <c r="D42" i="1"/>
  <c r="N41" i="1"/>
  <c r="P40" i="1"/>
  <c r="O40" i="1"/>
  <c r="M40" i="1"/>
  <c r="K40" i="1"/>
  <c r="J40" i="1"/>
  <c r="E39" i="1"/>
  <c r="E38" i="1"/>
  <c r="D38" i="1"/>
  <c r="C38" i="1"/>
  <c r="B38" i="1"/>
  <c r="C37" i="1"/>
  <c r="P36" i="1"/>
  <c r="O36" i="1"/>
  <c r="N36" i="1"/>
  <c r="M36" i="1"/>
  <c r="L36" i="1"/>
  <c r="K36" i="1"/>
  <c r="J36" i="1"/>
  <c r="H36" i="1"/>
  <c r="F36" i="1"/>
  <c r="E35" i="1"/>
  <c r="H34" i="1"/>
  <c r="P33" i="1"/>
  <c r="O33" i="1"/>
  <c r="N33" i="1"/>
  <c r="M33" i="1"/>
  <c r="E32" i="1"/>
  <c r="O31" i="1"/>
  <c r="E30" i="1"/>
  <c r="B30" i="1"/>
  <c r="O29" i="1"/>
  <c r="C29" i="1"/>
  <c r="B29" i="1"/>
  <c r="N28" i="1"/>
  <c r="H27" i="1"/>
  <c r="C27" i="1"/>
  <c r="B27" i="1"/>
  <c r="P26" i="1"/>
  <c r="O26" i="1"/>
  <c r="N26" i="1"/>
  <c r="M26" i="1"/>
  <c r="L26" i="1"/>
  <c r="I26" i="1"/>
  <c r="C25" i="1"/>
  <c r="L24" i="1"/>
  <c r="K24" i="1"/>
  <c r="I24" i="1"/>
  <c r="H24" i="1"/>
  <c r="G24" i="1"/>
  <c r="F24" i="1"/>
  <c r="E23" i="1"/>
  <c r="D23" i="1"/>
  <c r="K22" i="1"/>
  <c r="F22" i="1"/>
  <c r="N21" i="1"/>
  <c r="M21" i="1"/>
  <c r="L21" i="1"/>
  <c r="K21" i="1"/>
  <c r="J21" i="1"/>
  <c r="I21" i="1"/>
  <c r="H21" i="1"/>
  <c r="G21" i="1"/>
  <c r="F21" i="1"/>
  <c r="H20" i="1"/>
  <c r="G20" i="1"/>
  <c r="F20" i="1"/>
  <c r="P19" i="1"/>
  <c r="M19" i="1"/>
  <c r="L19" i="1"/>
  <c r="K19" i="1"/>
  <c r="I19" i="1"/>
  <c r="H19" i="1"/>
  <c r="F19" i="1"/>
  <c r="P18" i="1"/>
  <c r="O18" i="1"/>
  <c r="N18" i="1"/>
  <c r="M18" i="1"/>
  <c r="D17" i="1"/>
  <c r="N16" i="1"/>
  <c r="M15" i="1"/>
  <c r="L15" i="1"/>
  <c r="K15" i="1"/>
  <c r="J15" i="1"/>
  <c r="F15" i="1"/>
  <c r="E15" i="1"/>
  <c r="C15" i="1"/>
  <c r="B15" i="1"/>
  <c r="C14" i="1"/>
  <c r="P13" i="1"/>
  <c r="O13" i="1"/>
  <c r="M13" i="1"/>
  <c r="L13" i="1"/>
  <c r="J13" i="1"/>
  <c r="O12" i="1"/>
  <c r="N12" i="1"/>
  <c r="M12" i="1"/>
  <c r="L12" i="1"/>
  <c r="K12" i="1"/>
  <c r="J12" i="1"/>
  <c r="I12" i="1"/>
  <c r="H12" i="1"/>
  <c r="F12" i="1"/>
  <c r="B12" i="1"/>
  <c r="H11" i="1"/>
  <c r="G11" i="1"/>
  <c r="F11" i="1"/>
  <c r="E10" i="1"/>
  <c r="D10" i="1"/>
  <c r="K9" i="1"/>
  <c r="I9" i="1"/>
  <c r="H9" i="1"/>
  <c r="G9" i="1"/>
  <c r="O8" i="1"/>
  <c r="E8" i="1"/>
  <c r="D8" i="1"/>
  <c r="C8" i="1"/>
  <c r="B8" i="1"/>
  <c r="L7" i="1"/>
  <c r="C6" i="1"/>
  <c r="H5" i="1"/>
  <c r="P4" i="1"/>
  <c r="N4" i="1"/>
  <c r="C3" i="1"/>
  <c r="B3" i="1"/>
  <c r="L2" i="1"/>
  <c r="I2" i="1"/>
  <c r="H2" i="1"/>
</calcChain>
</file>

<file path=xl/sharedStrings.xml><?xml version="1.0" encoding="utf-8"?>
<sst xmlns="http://schemas.openxmlformats.org/spreadsheetml/2006/main" count="81" uniqueCount="65">
  <si>
    <t>Specie</t>
  </si>
  <si>
    <t>Caliza_1</t>
  </si>
  <si>
    <t>Caliza_2</t>
  </si>
  <si>
    <t>Dolomia_1</t>
  </si>
  <si>
    <t>Dolomia_2</t>
  </si>
  <si>
    <t>Brezal_1</t>
  </si>
  <si>
    <t>Brezal_2</t>
  </si>
  <si>
    <t>Brezal_3</t>
  </si>
  <si>
    <t>Brezal_4</t>
  </si>
  <si>
    <t>Alcornocal_1</t>
  </si>
  <si>
    <t>Alcornocal_2</t>
  </si>
  <si>
    <t>Alcornocal_3</t>
  </si>
  <si>
    <t>Alcornocal_4</t>
  </si>
  <si>
    <t>Quejigal_1</t>
  </si>
  <si>
    <t>Quejigal_2</t>
  </si>
  <si>
    <t>Anagyris foetida</t>
  </si>
  <si>
    <t>Quejigal_3</t>
  </si>
  <si>
    <t>Arbutus unedo</t>
  </si>
  <si>
    <t>Asparagus albus</t>
  </si>
  <si>
    <t>Calluna vulgaris</t>
  </si>
  <si>
    <t>Cistus albidus</t>
  </si>
  <si>
    <t>Cistus crispus</t>
  </si>
  <si>
    <t>Cistus salvifolius</t>
  </si>
  <si>
    <t>Crataegus monogina</t>
  </si>
  <si>
    <t>Daphne gnidium</t>
  </si>
  <si>
    <t>Dioscorea communis</t>
  </si>
  <si>
    <t>Echium albicans</t>
  </si>
  <si>
    <t>Erica arborea</t>
  </si>
  <si>
    <t>Erica scoparia</t>
  </si>
  <si>
    <t>Erica umbellata</t>
  </si>
  <si>
    <t>Genista triacantos</t>
  </si>
  <si>
    <t>Glandora prostrata</t>
  </si>
  <si>
    <t>Lavandula stoechas</t>
  </si>
  <si>
    <t>Micromeria graeca</t>
  </si>
  <si>
    <t>Myrtus communis</t>
  </si>
  <si>
    <t>Olea europaea</t>
  </si>
  <si>
    <t>Phillyrea latifolia</t>
  </si>
  <si>
    <t>Phlomis purpurea</t>
  </si>
  <si>
    <t>Pistacia lentiscus</t>
  </si>
  <si>
    <t>Quercus canariensis</t>
  </si>
  <si>
    <t>Quercus coccifera</t>
  </si>
  <si>
    <t>Quercus rotundifolia</t>
  </si>
  <si>
    <t>Quercus suber</t>
  </si>
  <si>
    <t>Retama sphaerocarpa</t>
  </si>
  <si>
    <t>Rubus ulmifolius</t>
  </si>
  <si>
    <t>Ruscus aculeatus</t>
  </si>
  <si>
    <t>Scrophularia</t>
  </si>
  <si>
    <t>Smilax aspera</t>
  </si>
  <si>
    <t>Stauracanthus</t>
  </si>
  <si>
    <t>Thymus mastichina</t>
  </si>
  <si>
    <t>Suelo DESNUDO</t>
  </si>
  <si>
    <t>Rhamnus alaternus</t>
  </si>
  <si>
    <t>Plocama calabrica</t>
  </si>
  <si>
    <t>Rhamnus sp</t>
  </si>
  <si>
    <t>Satureja sp</t>
  </si>
  <si>
    <t>Calamintha sp</t>
  </si>
  <si>
    <t>Calicotome sp</t>
  </si>
  <si>
    <t>Cytisus sp</t>
  </si>
  <si>
    <t>Teucrium sp</t>
  </si>
  <si>
    <t>Ulex sp</t>
  </si>
  <si>
    <t>Vinca sp</t>
  </si>
  <si>
    <t>Adenocarpus sp</t>
  </si>
  <si>
    <t>Helichrysum sp</t>
  </si>
  <si>
    <t>Sedum sp</t>
  </si>
  <si>
    <t>Ptilostemon hispanicum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</si>
</sst>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2"/>
  <sheetViews>
    <sheetView tabSelected="1" workbookViewId="0">
      <pane ySplit="1" topLeftCell="A2" activePane="bottomLeft" state="frozen"/>
      <selection pane="bottomLeft" activeCell="N32" sqref="N32"/>
    </sheetView>
  </sheetViews>
  <sheetFormatPr defaultColWidth="14.42578125" defaultRowHeight="15" customHeight="1"/>
  <cols>
    <col min="1" max="1" width="20.7109375" customWidth="1"/>
    <col min="2" max="26" width="9.1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16</v>
      </c>
    </row>
    <row r="2" spans="1:16">
      <c r="A2" s="2" t="s">
        <v>61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>
        <f>3.6/50</f>
        <v>7.2000000000000008E-2</v>
      </c>
      <c r="I2" s="3">
        <f>1/50</f>
        <v>0.02</v>
      </c>
      <c r="J2" s="2">
        <v>0</v>
      </c>
      <c r="K2" s="2">
        <v>0</v>
      </c>
      <c r="L2" s="2">
        <f>1.3/50</f>
        <v>2.6000000000000002E-2</v>
      </c>
      <c r="M2" s="2">
        <v>0</v>
      </c>
      <c r="N2" s="2">
        <v>0</v>
      </c>
      <c r="O2" s="2">
        <v>0</v>
      </c>
      <c r="P2" s="2">
        <v>0</v>
      </c>
    </row>
    <row r="3" spans="1:16">
      <c r="A3" t="s">
        <v>15</v>
      </c>
      <c r="B3">
        <f>0.8/50</f>
        <v>1.6E-2</v>
      </c>
      <c r="C3">
        <f>1.1/50</f>
        <v>2.2000000000000002E-2</v>
      </c>
      <c r="D3">
        <v>0</v>
      </c>
      <c r="E3">
        <v>0</v>
      </c>
      <c r="F3">
        <v>0</v>
      </c>
      <c r="G3">
        <v>0</v>
      </c>
      <c r="H3" s="2">
        <v>0</v>
      </c>
      <c r="I3" s="3">
        <v>0</v>
      </c>
      <c r="J3">
        <v>0</v>
      </c>
      <c r="K3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17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3">
        <v>0</v>
      </c>
      <c r="J4" s="2">
        <v>0</v>
      </c>
      <c r="K4" s="2">
        <v>0</v>
      </c>
      <c r="L4" s="2">
        <v>0</v>
      </c>
      <c r="M4" s="2">
        <v>0</v>
      </c>
      <c r="N4" s="2">
        <f>19.8/50</f>
        <v>0.39600000000000002</v>
      </c>
      <c r="O4" s="2">
        <v>0</v>
      </c>
      <c r="P4">
        <f>30.8/50</f>
        <v>0.61599999999999999</v>
      </c>
    </row>
    <row r="5" spans="1:16">
      <c r="A5" s="4" t="s">
        <v>54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>
        <f>3/50</f>
        <v>0.06</v>
      </c>
      <c r="I5" s="3">
        <v>0</v>
      </c>
      <c r="J5" s="4">
        <v>0</v>
      </c>
      <c r="K5" s="4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t="s">
        <v>18</v>
      </c>
      <c r="B6">
        <v>0</v>
      </c>
      <c r="C6">
        <f>1.9/50</f>
        <v>3.7999999999999999E-2</v>
      </c>
      <c r="D6">
        <v>0</v>
      </c>
      <c r="E6">
        <v>0</v>
      </c>
      <c r="F6">
        <v>0</v>
      </c>
      <c r="G6">
        <v>0</v>
      </c>
      <c r="H6" s="2">
        <v>0</v>
      </c>
      <c r="I6" s="3">
        <v>0</v>
      </c>
      <c r="J6">
        <v>0</v>
      </c>
      <c r="K6">
        <v>0</v>
      </c>
      <c r="L6" s="4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4" t="s">
        <v>55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2">
        <v>0</v>
      </c>
      <c r="I7" s="3">
        <v>0</v>
      </c>
      <c r="J7" s="4">
        <v>0</v>
      </c>
      <c r="K7" s="4">
        <v>0</v>
      </c>
      <c r="L7">
        <f>0.3/50</f>
        <v>6.0000000000000001E-3</v>
      </c>
      <c r="M7" s="2">
        <v>0</v>
      </c>
      <c r="N7" s="2">
        <v>0</v>
      </c>
      <c r="O7" s="4">
        <v>0</v>
      </c>
      <c r="P7" s="2">
        <v>0</v>
      </c>
    </row>
    <row r="8" spans="1:16">
      <c r="A8" t="s">
        <v>56</v>
      </c>
      <c r="B8">
        <f>21/50</f>
        <v>0.42</v>
      </c>
      <c r="C8">
        <f>20.8/50</f>
        <v>0.41600000000000004</v>
      </c>
      <c r="D8">
        <f>3.45/50</f>
        <v>6.9000000000000006E-2</v>
      </c>
      <c r="E8">
        <f>3.6/50</f>
        <v>7.2000000000000008E-2</v>
      </c>
      <c r="F8">
        <v>0</v>
      </c>
      <c r="G8">
        <v>0</v>
      </c>
      <c r="H8" s="4">
        <v>0</v>
      </c>
      <c r="I8" s="3">
        <v>0.8</v>
      </c>
      <c r="J8">
        <v>0</v>
      </c>
      <c r="K8">
        <v>0</v>
      </c>
      <c r="L8" s="2">
        <v>0</v>
      </c>
      <c r="M8" s="2">
        <v>0</v>
      </c>
      <c r="N8" s="2">
        <v>0</v>
      </c>
      <c r="O8">
        <f>0.8/50</f>
        <v>1.6E-2</v>
      </c>
      <c r="P8" s="2">
        <v>0</v>
      </c>
    </row>
    <row r="9" spans="1:16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f>4.6/50</f>
        <v>9.1999999999999998E-2</v>
      </c>
      <c r="H9">
        <f>2/50</f>
        <v>0.04</v>
      </c>
      <c r="I9" s="1">
        <f>0.5/50</f>
        <v>0.01</v>
      </c>
      <c r="J9">
        <v>0</v>
      </c>
      <c r="K9">
        <f>2/50</f>
        <v>0.04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t="s">
        <v>20</v>
      </c>
      <c r="B10">
        <v>0</v>
      </c>
      <c r="C10">
        <v>0</v>
      </c>
      <c r="D10">
        <f>17.55/50</f>
        <v>0.35100000000000003</v>
      </c>
      <c r="E10">
        <f>13.1/50</f>
        <v>0.26200000000000001</v>
      </c>
      <c r="F10">
        <v>0</v>
      </c>
      <c r="G10">
        <v>0</v>
      </c>
      <c r="H10" s="2">
        <v>0</v>
      </c>
      <c r="I10" s="3">
        <v>0</v>
      </c>
      <c r="J10">
        <v>0</v>
      </c>
      <c r="K10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f>1/50</f>
        <v>0.02</v>
      </c>
      <c r="G11">
        <f>16.8/50</f>
        <v>0.33600000000000002</v>
      </c>
      <c r="H11" s="4">
        <f>12.8/50</f>
        <v>0.25600000000000001</v>
      </c>
      <c r="I11" s="3">
        <v>0</v>
      </c>
      <c r="J11">
        <v>0</v>
      </c>
      <c r="K11">
        <v>0</v>
      </c>
      <c r="L11" s="4">
        <v>0</v>
      </c>
      <c r="M11" s="4">
        <v>0</v>
      </c>
      <c r="N11" s="4">
        <v>0</v>
      </c>
      <c r="O11" s="4">
        <v>0</v>
      </c>
      <c r="P11" s="2">
        <v>0</v>
      </c>
    </row>
    <row r="12" spans="1:16">
      <c r="A12" t="s">
        <v>22</v>
      </c>
      <c r="B12">
        <f>1.1/50</f>
        <v>2.2000000000000002E-2</v>
      </c>
      <c r="C12">
        <v>0</v>
      </c>
      <c r="D12">
        <v>0</v>
      </c>
      <c r="E12">
        <v>0</v>
      </c>
      <c r="F12">
        <f>15.27/50</f>
        <v>0.3054</v>
      </c>
      <c r="G12">
        <v>0</v>
      </c>
      <c r="H12">
        <f>7/50</f>
        <v>0.14000000000000001</v>
      </c>
      <c r="I12" s="3">
        <f>16.5/50</f>
        <v>0.33</v>
      </c>
      <c r="J12">
        <f>5.4/50</f>
        <v>0.10800000000000001</v>
      </c>
      <c r="K12">
        <f>16.1/50</f>
        <v>0.32200000000000001</v>
      </c>
      <c r="L12">
        <f>24.2/50</f>
        <v>0.48399999999999999</v>
      </c>
      <c r="M12">
        <f>2.2/50</f>
        <v>4.4000000000000004E-2</v>
      </c>
      <c r="N12">
        <f>SUM(0.2,0.5,0.4,0.5,1.4)/50</f>
        <v>0.06</v>
      </c>
      <c r="O12">
        <f>6.8/50</f>
        <v>0.13600000000000001</v>
      </c>
      <c r="P12" s="4">
        <v>0</v>
      </c>
    </row>
    <row r="13" spans="1:16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0</v>
      </c>
      <c r="I13" s="3">
        <v>0</v>
      </c>
      <c r="J13">
        <f>1.7/50</f>
        <v>3.4000000000000002E-2</v>
      </c>
      <c r="K13">
        <v>0</v>
      </c>
      <c r="L13">
        <f>0.6/50</f>
        <v>1.2E-2</v>
      </c>
      <c r="M13">
        <f>5/50</f>
        <v>0.1</v>
      </c>
      <c r="N13" s="2">
        <v>0</v>
      </c>
      <c r="O13">
        <f>0.6/50</f>
        <v>1.2E-2</v>
      </c>
      <c r="P13">
        <f>0.4/50</f>
        <v>8.0000000000000002E-3</v>
      </c>
    </row>
    <row r="14" spans="1:16">
      <c r="A14" t="s">
        <v>57</v>
      </c>
      <c r="B14">
        <v>0</v>
      </c>
      <c r="C14">
        <f>1.1/50</f>
        <v>2.2000000000000002E-2</v>
      </c>
      <c r="D14">
        <v>0</v>
      </c>
      <c r="E14">
        <v>0</v>
      </c>
      <c r="F14">
        <v>0</v>
      </c>
      <c r="G14">
        <v>0</v>
      </c>
      <c r="H14" s="2">
        <v>0</v>
      </c>
      <c r="I14" s="3">
        <v>0</v>
      </c>
      <c r="J14">
        <v>0</v>
      </c>
      <c r="K14">
        <v>0</v>
      </c>
      <c r="L14" s="4">
        <v>0</v>
      </c>
      <c r="M14" s="4">
        <v>0</v>
      </c>
      <c r="N14" s="2">
        <v>0</v>
      </c>
      <c r="O14" s="2">
        <v>0</v>
      </c>
      <c r="P14" s="2">
        <v>0</v>
      </c>
    </row>
    <row r="15" spans="1:16">
      <c r="A15" t="s">
        <v>24</v>
      </c>
      <c r="B15">
        <f>1.1/50</f>
        <v>2.2000000000000002E-2</v>
      </c>
      <c r="C15">
        <f>1/50</f>
        <v>0.02</v>
      </c>
      <c r="D15">
        <v>0</v>
      </c>
      <c r="E15">
        <f>0.5/50</f>
        <v>0.01</v>
      </c>
      <c r="F15">
        <f>0.3/50</f>
        <v>6.0000000000000001E-3</v>
      </c>
      <c r="G15">
        <v>0</v>
      </c>
      <c r="H15" s="2">
        <v>0</v>
      </c>
      <c r="I15" s="3">
        <v>0</v>
      </c>
      <c r="J15">
        <f>0.5/50</f>
        <v>0.01</v>
      </c>
      <c r="K15">
        <f>2.9/50</f>
        <v>5.7999999999999996E-2</v>
      </c>
      <c r="L15">
        <f>0.2/50</f>
        <v>4.0000000000000001E-3</v>
      </c>
      <c r="M15">
        <f>0.4/50</f>
        <v>8.0000000000000002E-3</v>
      </c>
      <c r="N15" s="4">
        <v>0</v>
      </c>
      <c r="O15" s="2">
        <v>0</v>
      </c>
      <c r="P15" s="2">
        <v>0</v>
      </c>
    </row>
    <row r="16" spans="1:16">
      <c r="A16" s="4" t="s">
        <v>25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3">
        <v>0</v>
      </c>
      <c r="J16" s="2">
        <v>0</v>
      </c>
      <c r="K16" s="2">
        <v>0</v>
      </c>
      <c r="L16" s="2">
        <v>0</v>
      </c>
      <c r="M16" s="2">
        <v>0</v>
      </c>
      <c r="N16">
        <f>SUM(0.4,0.2,0.2,0.2,0.4,0.5,3.3,0.3,0.8,0.9)/50</f>
        <v>0.14399999999999999</v>
      </c>
      <c r="O16" s="2">
        <v>0</v>
      </c>
      <c r="P16" s="4">
        <v>2E-3</v>
      </c>
    </row>
    <row r="17" spans="1:16">
      <c r="A17" t="s">
        <v>26</v>
      </c>
      <c r="B17">
        <v>0</v>
      </c>
      <c r="C17">
        <v>0</v>
      </c>
      <c r="D17">
        <f>0.15/50</f>
        <v>3.0000000000000001E-3</v>
      </c>
      <c r="E17">
        <v>0</v>
      </c>
      <c r="F17">
        <v>0</v>
      </c>
      <c r="G17">
        <v>0</v>
      </c>
      <c r="H17" s="2">
        <v>0</v>
      </c>
      <c r="I17" s="3">
        <v>0</v>
      </c>
      <c r="J17">
        <v>0</v>
      </c>
      <c r="K17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4" t="s">
        <v>27</v>
      </c>
      <c r="B18" s="2">
        <v>0</v>
      </c>
      <c r="C18">
        <v>0</v>
      </c>
      <c r="D18">
        <v>0</v>
      </c>
      <c r="E18">
        <v>0</v>
      </c>
      <c r="F18">
        <v>0</v>
      </c>
      <c r="G18" s="2">
        <v>0</v>
      </c>
      <c r="H18" s="2">
        <v>0</v>
      </c>
      <c r="I18" s="3">
        <v>0</v>
      </c>
      <c r="J18" s="2">
        <v>0</v>
      </c>
      <c r="K18" s="2">
        <v>0</v>
      </c>
      <c r="L18" s="2">
        <v>0</v>
      </c>
      <c r="M18">
        <f>0.8/50</f>
        <v>1.6E-2</v>
      </c>
      <c r="N18">
        <f>SUM(2,1.4,3,3.6,0.4,1.2)/50</f>
        <v>0.23199999999999998</v>
      </c>
      <c r="O18">
        <f>9.9/50</f>
        <v>0.19800000000000001</v>
      </c>
      <c r="P18">
        <f>9.1/50</f>
        <v>0.182</v>
      </c>
    </row>
    <row r="19" spans="1:16">
      <c r="A19" t="s">
        <v>28</v>
      </c>
      <c r="B19">
        <v>0</v>
      </c>
      <c r="C19">
        <v>0</v>
      </c>
      <c r="D19">
        <v>0</v>
      </c>
      <c r="E19">
        <v>0</v>
      </c>
      <c r="F19">
        <f>4.6/50</f>
        <v>9.1999999999999998E-2</v>
      </c>
      <c r="G19">
        <v>0</v>
      </c>
      <c r="H19">
        <f>0.4/50</f>
        <v>8.0000000000000002E-3</v>
      </c>
      <c r="I19" s="3">
        <f>6.9/50</f>
        <v>0.13800000000000001</v>
      </c>
      <c r="J19">
        <v>0</v>
      </c>
      <c r="K19">
        <f>5.2/50</f>
        <v>0.10400000000000001</v>
      </c>
      <c r="L19">
        <f>16.5/50</f>
        <v>0.33</v>
      </c>
      <c r="M19">
        <f>23.4/50</f>
        <v>0.46799999999999997</v>
      </c>
      <c r="N19" s="2">
        <v>0</v>
      </c>
      <c r="O19" s="2">
        <v>0</v>
      </c>
      <c r="P19">
        <f>0.4/50</f>
        <v>8.0000000000000002E-3</v>
      </c>
    </row>
    <row r="20" spans="1:16">
      <c r="A20" t="s">
        <v>29</v>
      </c>
      <c r="B20">
        <v>0</v>
      </c>
      <c r="C20">
        <v>0</v>
      </c>
      <c r="D20">
        <v>0</v>
      </c>
      <c r="E20">
        <v>0</v>
      </c>
      <c r="F20">
        <f>0.5/50</f>
        <v>0.01</v>
      </c>
      <c r="G20">
        <f>6.7/50</f>
        <v>0.13400000000000001</v>
      </c>
      <c r="H20">
        <f>0.3/50</f>
        <v>6.0000000000000001E-3</v>
      </c>
      <c r="I20" s="3">
        <v>0</v>
      </c>
      <c r="J20">
        <v>0</v>
      </c>
      <c r="K20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t="s">
        <v>30</v>
      </c>
      <c r="B21">
        <v>0</v>
      </c>
      <c r="C21">
        <v>0</v>
      </c>
      <c r="D21">
        <v>0</v>
      </c>
      <c r="E21">
        <v>0</v>
      </c>
      <c r="F21">
        <f>4.2/50</f>
        <v>8.4000000000000005E-2</v>
      </c>
      <c r="G21">
        <f>2.2/50</f>
        <v>4.4000000000000004E-2</v>
      </c>
      <c r="H21">
        <f>0.3/50</f>
        <v>6.0000000000000001E-3</v>
      </c>
      <c r="I21" s="1">
        <f>1/50</f>
        <v>0.02</v>
      </c>
      <c r="J21">
        <f>4.4/50</f>
        <v>8.8000000000000009E-2</v>
      </c>
      <c r="K21">
        <f>4.7/50</f>
        <v>9.4E-2</v>
      </c>
      <c r="L21">
        <f>2.1/50</f>
        <v>4.2000000000000003E-2</v>
      </c>
      <c r="M21">
        <f>1.2/50</f>
        <v>2.4E-2</v>
      </c>
      <c r="N21">
        <f>SUM(0.3,0.1)/50</f>
        <v>8.0000000000000002E-3</v>
      </c>
      <c r="O21" s="2">
        <v>0</v>
      </c>
      <c r="P21" s="2">
        <v>0</v>
      </c>
    </row>
    <row r="22" spans="1:16">
      <c r="A22" t="s">
        <v>31</v>
      </c>
      <c r="B22">
        <v>0</v>
      </c>
      <c r="C22">
        <v>0</v>
      </c>
      <c r="D22">
        <v>0</v>
      </c>
      <c r="E22">
        <v>0</v>
      </c>
      <c r="F22">
        <f>0.3/50</f>
        <v>6.0000000000000001E-3</v>
      </c>
      <c r="G22">
        <v>0</v>
      </c>
      <c r="H22" s="2">
        <v>0</v>
      </c>
      <c r="I22" s="3">
        <v>0</v>
      </c>
      <c r="J22">
        <v>0</v>
      </c>
      <c r="K22">
        <f>0.6/50</f>
        <v>1.2E-2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t="s">
        <v>62</v>
      </c>
      <c r="B23">
        <v>0</v>
      </c>
      <c r="C23">
        <v>0</v>
      </c>
      <c r="D23">
        <f>2.4/50</f>
        <v>4.8000000000000001E-2</v>
      </c>
      <c r="E23">
        <f>0.9/50</f>
        <v>1.8000000000000002E-2</v>
      </c>
      <c r="F23">
        <v>0</v>
      </c>
      <c r="G23">
        <v>0</v>
      </c>
      <c r="H23" s="2">
        <v>0</v>
      </c>
      <c r="I23" s="3">
        <v>0</v>
      </c>
      <c r="J23">
        <v>0</v>
      </c>
      <c r="K23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t="s">
        <v>32</v>
      </c>
      <c r="B24">
        <v>0</v>
      </c>
      <c r="C24">
        <v>0</v>
      </c>
      <c r="D24">
        <v>0</v>
      </c>
      <c r="E24">
        <v>0</v>
      </c>
      <c r="F24">
        <f>11.85/50</f>
        <v>0.23699999999999999</v>
      </c>
      <c r="G24">
        <f>17.7/50</f>
        <v>0.35399999999999998</v>
      </c>
      <c r="H24">
        <f>22.2/50</f>
        <v>0.44400000000000001</v>
      </c>
      <c r="I24" s="3">
        <f>17/50</f>
        <v>0.34</v>
      </c>
      <c r="J24">
        <v>0</v>
      </c>
      <c r="K24">
        <f>3.8/50</f>
        <v>7.5999999999999998E-2</v>
      </c>
      <c r="L24">
        <f>1.7/50</f>
        <v>3.4000000000000002E-2</v>
      </c>
      <c r="M24" s="2">
        <v>0</v>
      </c>
      <c r="N24" s="2">
        <v>0</v>
      </c>
      <c r="O24" s="2">
        <v>0</v>
      </c>
      <c r="P24" s="2">
        <v>0</v>
      </c>
    </row>
    <row r="25" spans="1:16">
      <c r="A25" t="s">
        <v>33</v>
      </c>
      <c r="B25">
        <v>0</v>
      </c>
      <c r="C25">
        <f>0.1/50</f>
        <v>2E-3</v>
      </c>
      <c r="D25">
        <v>0</v>
      </c>
      <c r="E25">
        <v>0</v>
      </c>
      <c r="F25">
        <v>0</v>
      </c>
      <c r="G25">
        <v>0</v>
      </c>
      <c r="H25" s="2">
        <v>0</v>
      </c>
      <c r="I25" s="3">
        <v>0</v>
      </c>
      <c r="J25">
        <v>0</v>
      </c>
      <c r="K25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2" t="s">
        <v>34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3">
        <f>1/50</f>
        <v>0.02</v>
      </c>
      <c r="J26" s="2">
        <v>0</v>
      </c>
      <c r="K26" s="2">
        <v>0</v>
      </c>
      <c r="L26">
        <f>0.8/50</f>
        <v>1.6E-2</v>
      </c>
      <c r="M26">
        <f>8.2/50</f>
        <v>0.16399999999999998</v>
      </c>
      <c r="N26">
        <f>SUM(0.4,0.4,1,0.1)/50</f>
        <v>3.8000000000000006E-2</v>
      </c>
      <c r="O26">
        <f>1.7/50</f>
        <v>3.4000000000000002E-2</v>
      </c>
      <c r="P26">
        <f>1/50</f>
        <v>0.02</v>
      </c>
    </row>
    <row r="27" spans="1:16">
      <c r="A27" t="s">
        <v>35</v>
      </c>
      <c r="B27">
        <f>9.1/50</f>
        <v>0.182</v>
      </c>
      <c r="C27">
        <f>7.5/50</f>
        <v>0.15</v>
      </c>
      <c r="D27">
        <v>0</v>
      </c>
      <c r="E27">
        <v>0</v>
      </c>
      <c r="F27">
        <v>0</v>
      </c>
      <c r="G27">
        <v>0</v>
      </c>
      <c r="H27">
        <f>0.7/50</f>
        <v>1.3999999999999999E-2</v>
      </c>
      <c r="I27" s="3">
        <v>0</v>
      </c>
      <c r="J27">
        <v>0</v>
      </c>
      <c r="K27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2" t="s">
        <v>36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3">
        <v>0.4</v>
      </c>
      <c r="J28" s="2">
        <v>0</v>
      </c>
      <c r="K28" s="2">
        <v>0</v>
      </c>
      <c r="L28" s="2">
        <v>0</v>
      </c>
      <c r="M28" s="2">
        <v>0</v>
      </c>
      <c r="N28">
        <f>4/50</f>
        <v>0.08</v>
      </c>
      <c r="O28" s="2">
        <v>0</v>
      </c>
      <c r="P28" s="2">
        <v>0</v>
      </c>
    </row>
    <row r="29" spans="1:16" ht="15.75" customHeight="1">
      <c r="A29" t="s">
        <v>37</v>
      </c>
      <c r="B29">
        <f>11.1/50</f>
        <v>0.222</v>
      </c>
      <c r="C29">
        <f>10/50</f>
        <v>0.2</v>
      </c>
      <c r="D29">
        <v>0</v>
      </c>
      <c r="E29">
        <v>0</v>
      </c>
      <c r="F29">
        <v>0</v>
      </c>
      <c r="G29">
        <v>0</v>
      </c>
      <c r="H29" s="2">
        <v>0</v>
      </c>
      <c r="I29" s="3">
        <v>0</v>
      </c>
      <c r="J29">
        <v>0</v>
      </c>
      <c r="K29">
        <v>0</v>
      </c>
      <c r="L29" s="2">
        <v>0</v>
      </c>
      <c r="M29" s="2">
        <v>0</v>
      </c>
      <c r="N29" s="2">
        <v>0</v>
      </c>
      <c r="O29">
        <f>7.1/50</f>
        <v>0.14199999999999999</v>
      </c>
      <c r="P29" s="2">
        <v>0</v>
      </c>
    </row>
    <row r="30" spans="1:16" ht="15.75" customHeight="1">
      <c r="A30" t="s">
        <v>64</v>
      </c>
      <c r="B30">
        <f>0.7/50</f>
        <v>1.3999999999999999E-2</v>
      </c>
      <c r="C30">
        <v>0</v>
      </c>
      <c r="D30">
        <v>0</v>
      </c>
      <c r="E30">
        <f>1.9/50</f>
        <v>3.7999999999999999E-2</v>
      </c>
      <c r="F30">
        <v>0</v>
      </c>
      <c r="G30">
        <v>0</v>
      </c>
      <c r="H30" s="2">
        <v>0</v>
      </c>
      <c r="I30" s="3">
        <v>0</v>
      </c>
      <c r="J30">
        <v>0</v>
      </c>
      <c r="K30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ht="15.75" customHeight="1">
      <c r="A31" s="4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3">
        <v>0</v>
      </c>
      <c r="J31" s="2">
        <v>0</v>
      </c>
      <c r="K31" s="2">
        <v>0</v>
      </c>
      <c r="L31" s="2">
        <v>0</v>
      </c>
      <c r="M31" s="2">
        <v>0</v>
      </c>
      <c r="N31" s="4">
        <v>0</v>
      </c>
      <c r="O31">
        <f>5.2/50</f>
        <v>0.10400000000000001</v>
      </c>
      <c r="P31" s="2">
        <v>0</v>
      </c>
    </row>
    <row r="32" spans="1:16" ht="15.75" customHeight="1">
      <c r="A32" t="s">
        <v>52</v>
      </c>
      <c r="B32">
        <v>0</v>
      </c>
      <c r="C32">
        <v>0</v>
      </c>
      <c r="D32">
        <v>0</v>
      </c>
      <c r="E32">
        <f>2.6/50</f>
        <v>5.2000000000000005E-2</v>
      </c>
      <c r="F32">
        <v>0</v>
      </c>
      <c r="G32">
        <v>0</v>
      </c>
      <c r="H32" s="2">
        <v>0</v>
      </c>
      <c r="I32" s="3">
        <v>0</v>
      </c>
      <c r="J32">
        <v>0</v>
      </c>
      <c r="K3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ht="15.75" customHeight="1">
      <c r="A33" s="2" t="s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3">
        <v>0</v>
      </c>
      <c r="J33" s="2">
        <v>0</v>
      </c>
      <c r="K33" s="2">
        <v>0</v>
      </c>
      <c r="L33" s="2">
        <v>0</v>
      </c>
      <c r="M33">
        <f>9.3/50</f>
        <v>0.18600000000000003</v>
      </c>
      <c r="N33" s="2">
        <f>35.5/50</f>
        <v>0.71</v>
      </c>
      <c r="O33">
        <f>31/50</f>
        <v>0.62</v>
      </c>
      <c r="P33">
        <f>21/50</f>
        <v>0.42</v>
      </c>
    </row>
    <row r="34" spans="1:16" ht="15.75" customHeight="1">
      <c r="A34" s="2" t="s">
        <v>40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>
        <f>0.1/50</f>
        <v>2E-3</v>
      </c>
      <c r="I34" s="3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ht="15.75" customHeight="1">
      <c r="A35" t="s">
        <v>41</v>
      </c>
      <c r="B35">
        <v>0</v>
      </c>
      <c r="C35">
        <v>0</v>
      </c>
      <c r="D35">
        <v>0</v>
      </c>
      <c r="E35">
        <f>1.3/50</f>
        <v>2.6000000000000002E-2</v>
      </c>
      <c r="F35">
        <v>0</v>
      </c>
      <c r="G35">
        <v>0</v>
      </c>
      <c r="H35" s="2">
        <v>0</v>
      </c>
      <c r="I35" s="3">
        <v>0</v>
      </c>
      <c r="J35">
        <v>0</v>
      </c>
      <c r="K35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5.75" customHeight="1">
      <c r="A36" t="s">
        <v>42</v>
      </c>
      <c r="B36">
        <v>0</v>
      </c>
      <c r="C36">
        <v>0</v>
      </c>
      <c r="D36">
        <v>0</v>
      </c>
      <c r="E36">
        <v>0</v>
      </c>
      <c r="F36">
        <f>0.4/50</f>
        <v>8.0000000000000002E-3</v>
      </c>
      <c r="G36">
        <v>0</v>
      </c>
      <c r="H36">
        <f>2.5/50</f>
        <v>0.05</v>
      </c>
      <c r="I36" s="3">
        <v>3.3</v>
      </c>
      <c r="J36">
        <f>24.6/50</f>
        <v>0.49200000000000005</v>
      </c>
      <c r="K36">
        <f>35.9/50</f>
        <v>0.71799999999999997</v>
      </c>
      <c r="L36">
        <f>45/50</f>
        <v>0.9</v>
      </c>
      <c r="M36">
        <f>25.7/50</f>
        <v>0.51400000000000001</v>
      </c>
      <c r="N36" s="2">
        <f>13.8/50</f>
        <v>0.27600000000000002</v>
      </c>
      <c r="O36" s="2">
        <f>12/50</f>
        <v>0.24</v>
      </c>
      <c r="P36">
        <f>25/50</f>
        <v>0.5</v>
      </c>
    </row>
    <row r="37" spans="1:16" ht="15.75" customHeight="1">
      <c r="A37" t="s">
        <v>51</v>
      </c>
      <c r="B37">
        <v>0</v>
      </c>
      <c r="C37">
        <f>3/50</f>
        <v>0.06</v>
      </c>
      <c r="D37">
        <v>0</v>
      </c>
      <c r="E37">
        <v>0</v>
      </c>
      <c r="F37">
        <v>0</v>
      </c>
      <c r="G37">
        <v>0</v>
      </c>
      <c r="H37" s="2">
        <v>0</v>
      </c>
      <c r="I37" s="3">
        <v>0</v>
      </c>
      <c r="J37">
        <v>0</v>
      </c>
      <c r="K37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ht="15.75" customHeight="1">
      <c r="A38" t="s">
        <v>43</v>
      </c>
      <c r="B38">
        <f>13.2/50</f>
        <v>0.26400000000000001</v>
      </c>
      <c r="C38">
        <f>0.9/50</f>
        <v>1.8000000000000002E-2</v>
      </c>
      <c r="D38">
        <f>7.1/50</f>
        <v>0.14199999999999999</v>
      </c>
      <c r="E38">
        <f>3.1/50</f>
        <v>6.2E-2</v>
      </c>
      <c r="F38">
        <v>0</v>
      </c>
      <c r="G38">
        <v>0</v>
      </c>
      <c r="H38" s="2">
        <v>0</v>
      </c>
      <c r="I38" s="3">
        <v>0</v>
      </c>
      <c r="J38">
        <v>0</v>
      </c>
      <c r="K38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ht="15.75" customHeight="1">
      <c r="A39" t="s">
        <v>53</v>
      </c>
      <c r="B39">
        <v>0</v>
      </c>
      <c r="C39">
        <v>0</v>
      </c>
      <c r="D39">
        <v>0</v>
      </c>
      <c r="E39">
        <f>2/50</f>
        <v>0.04</v>
      </c>
      <c r="F39">
        <v>0</v>
      </c>
      <c r="G39">
        <v>0</v>
      </c>
      <c r="H39" s="2">
        <v>0</v>
      </c>
      <c r="I39" s="3">
        <v>0</v>
      </c>
      <c r="J39">
        <v>0</v>
      </c>
      <c r="K39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ht="15.75" customHeight="1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0</v>
      </c>
      <c r="I40" s="3">
        <v>0</v>
      </c>
      <c r="J40">
        <f>3.5/50</f>
        <v>7.0000000000000007E-2</v>
      </c>
      <c r="K40">
        <f>0.2/50</f>
        <v>4.0000000000000001E-3</v>
      </c>
      <c r="L40" s="2">
        <v>0</v>
      </c>
      <c r="M40">
        <f>0.7/50</f>
        <v>1.3999999999999999E-2</v>
      </c>
      <c r="N40" s="2">
        <v>0</v>
      </c>
      <c r="O40">
        <f>16.2/50</f>
        <v>0.32400000000000001</v>
      </c>
      <c r="P40">
        <f>0.2/50</f>
        <v>4.0000000000000001E-3</v>
      </c>
    </row>
    <row r="41" spans="1:16" ht="15.75" customHeight="1">
      <c r="A41" s="2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0</v>
      </c>
      <c r="I41" s="3">
        <v>0</v>
      </c>
      <c r="J41" s="2">
        <v>0</v>
      </c>
      <c r="K41" s="2">
        <v>0</v>
      </c>
      <c r="L41" s="2">
        <v>0</v>
      </c>
      <c r="M41" s="2">
        <v>0</v>
      </c>
      <c r="N41">
        <f>SUM(0.4,0.5,0.5,0.2)/50</f>
        <v>3.2000000000000001E-2</v>
      </c>
      <c r="O41" s="2">
        <v>0</v>
      </c>
      <c r="P41" s="2">
        <v>0</v>
      </c>
    </row>
    <row r="42" spans="1:16" ht="15.75" customHeight="1">
      <c r="A42" t="s">
        <v>46</v>
      </c>
      <c r="B42">
        <v>0</v>
      </c>
      <c r="C42">
        <v>0</v>
      </c>
      <c r="D42">
        <f>5.85/50</f>
        <v>0.11699999999999999</v>
      </c>
      <c r="E42">
        <f>1.2/50</f>
        <v>2.4E-2</v>
      </c>
      <c r="F42">
        <v>0</v>
      </c>
      <c r="G42">
        <v>0</v>
      </c>
      <c r="H42" s="4">
        <v>0</v>
      </c>
      <c r="I42" s="3">
        <v>0</v>
      </c>
      <c r="J42">
        <v>0</v>
      </c>
      <c r="K4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ht="15.75" customHeight="1">
      <c r="A43" t="s">
        <v>63</v>
      </c>
      <c r="B43">
        <v>0</v>
      </c>
      <c r="C43">
        <f>0.8/50</f>
        <v>1.6E-2</v>
      </c>
      <c r="D43">
        <f>0.7/50</f>
        <v>1.3999999999999999E-2</v>
      </c>
      <c r="E43">
        <v>0</v>
      </c>
      <c r="F43">
        <v>0</v>
      </c>
      <c r="G43">
        <v>0</v>
      </c>
      <c r="H43" s="2">
        <v>0</v>
      </c>
      <c r="I43" s="1">
        <f>0.3/50</f>
        <v>6.0000000000000001E-3</v>
      </c>
      <c r="J43">
        <v>0</v>
      </c>
      <c r="K43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ht="15.75" customHeight="1">
      <c r="A44" s="4" t="s">
        <v>47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2">
        <v>0</v>
      </c>
      <c r="I44" s="3">
        <v>0</v>
      </c>
      <c r="J44" s="4">
        <v>0</v>
      </c>
      <c r="K44" s="4">
        <v>0</v>
      </c>
      <c r="L44" s="2">
        <v>0</v>
      </c>
      <c r="M44" s="2">
        <v>0</v>
      </c>
      <c r="N44">
        <f>SUM(0.3,0.1,0.2,0.1,0.2,0.2,0.2)/50</f>
        <v>2.6000000000000002E-2</v>
      </c>
      <c r="O44" s="2">
        <f>5.2/50</f>
        <v>0.10400000000000001</v>
      </c>
      <c r="P44">
        <f>1.1/50</f>
        <v>2.2000000000000002E-2</v>
      </c>
    </row>
    <row r="45" spans="1:16" ht="15.75" customHeight="1">
      <c r="A45" t="s">
        <v>48</v>
      </c>
      <c r="B45">
        <v>0</v>
      </c>
      <c r="C45">
        <v>0</v>
      </c>
      <c r="D45">
        <v>0</v>
      </c>
      <c r="E45">
        <v>0</v>
      </c>
      <c r="F45">
        <f>29.2/50</f>
        <v>0.58399999999999996</v>
      </c>
      <c r="G45">
        <f>37.57/50</f>
        <v>0.75139999999999996</v>
      </c>
      <c r="H45">
        <f>29.1/50</f>
        <v>0.58200000000000007</v>
      </c>
      <c r="I45" s="3">
        <f>18.8/50</f>
        <v>0.376</v>
      </c>
      <c r="J45">
        <f>0.7/50</f>
        <v>1.3999999999999999E-2</v>
      </c>
      <c r="K45">
        <f>21.2/50</f>
        <v>0.42399999999999999</v>
      </c>
      <c r="L45">
        <f>13.1/50</f>
        <v>0.26200000000000001</v>
      </c>
      <c r="M45">
        <f>1.5/50</f>
        <v>0.03</v>
      </c>
      <c r="N45" s="4">
        <v>0</v>
      </c>
      <c r="O45" s="2">
        <v>0</v>
      </c>
      <c r="P45" s="4">
        <v>0</v>
      </c>
    </row>
    <row r="46" spans="1:16" ht="15.75" customHeight="1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4">
        <v>0</v>
      </c>
      <c r="I46" s="3">
        <v>0</v>
      </c>
      <c r="J46">
        <v>0</v>
      </c>
      <c r="K46">
        <f>0.4/50</f>
        <v>8.0000000000000002E-3</v>
      </c>
      <c r="L46">
        <f>2/50</f>
        <v>0.04</v>
      </c>
      <c r="M46">
        <f>0.6/50</f>
        <v>1.2E-2</v>
      </c>
      <c r="N46">
        <f>SUM(0.2,0.2)</f>
        <v>0.4</v>
      </c>
      <c r="O46" s="2">
        <v>0</v>
      </c>
      <c r="P46">
        <f>0.5/50</f>
        <v>0.01</v>
      </c>
    </row>
    <row r="47" spans="1:16" ht="15.75" customHeight="1">
      <c r="A47" t="s">
        <v>49</v>
      </c>
      <c r="B47">
        <f>1.7/50</f>
        <v>3.4000000000000002E-2</v>
      </c>
      <c r="C47">
        <f>2.6/50</f>
        <v>5.2000000000000005E-2</v>
      </c>
      <c r="D47">
        <f>8.15/50</f>
        <v>0.16300000000000001</v>
      </c>
      <c r="E47">
        <f>2.4/50</f>
        <v>4.8000000000000001E-2</v>
      </c>
      <c r="F47">
        <v>0</v>
      </c>
      <c r="G47">
        <v>0</v>
      </c>
      <c r="H47" s="4">
        <v>0</v>
      </c>
      <c r="I47" s="3">
        <v>0</v>
      </c>
      <c r="J47">
        <v>0</v>
      </c>
      <c r="K47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</row>
    <row r="48" spans="1:16" ht="15.75" customHeight="1">
      <c r="A48" t="s">
        <v>59</v>
      </c>
      <c r="B48">
        <v>0</v>
      </c>
      <c r="C48">
        <v>0</v>
      </c>
      <c r="D48">
        <f>4.65/50</f>
        <v>9.3000000000000013E-2</v>
      </c>
      <c r="E48">
        <f>8/50</f>
        <v>0.16</v>
      </c>
      <c r="F48">
        <f>0.7/50</f>
        <v>1.3999999999999999E-2</v>
      </c>
      <c r="G48">
        <f>6.6/50</f>
        <v>0.13200000000000001</v>
      </c>
      <c r="H48" s="2">
        <v>0</v>
      </c>
      <c r="I48" s="3">
        <v>0</v>
      </c>
      <c r="J48">
        <f>12/50</f>
        <v>0.24</v>
      </c>
      <c r="K48">
        <v>0</v>
      </c>
      <c r="L48">
        <f>0.6/50</f>
        <v>1.2E-2</v>
      </c>
      <c r="M48" s="4">
        <v>0</v>
      </c>
      <c r="N48" s="4">
        <v>0</v>
      </c>
      <c r="O48" s="2">
        <v>0</v>
      </c>
      <c r="P48" s="4">
        <v>0</v>
      </c>
    </row>
    <row r="49" spans="1:16" ht="15.75" customHeight="1">
      <c r="A49" t="s">
        <v>60</v>
      </c>
      <c r="B49">
        <f>10.5/50</f>
        <v>0.21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0</v>
      </c>
      <c r="I49" s="3">
        <v>0</v>
      </c>
      <c r="J49">
        <v>0</v>
      </c>
      <c r="K49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ht="15.75" customHeight="1">
      <c r="A50" t="s">
        <v>50</v>
      </c>
      <c r="B50">
        <f>1.2/50</f>
        <v>2.4E-2</v>
      </c>
      <c r="C50">
        <f>9.6/50</f>
        <v>0.192</v>
      </c>
      <c r="D50">
        <f>13.2/50</f>
        <v>0.26400000000000001</v>
      </c>
      <c r="E50">
        <f>17.5/50</f>
        <v>0.35</v>
      </c>
      <c r="F50">
        <f>7.6/50</f>
        <v>0.152</v>
      </c>
      <c r="G50">
        <f>1.9/50</f>
        <v>3.7999999999999999E-2</v>
      </c>
      <c r="H50">
        <f>2.8/50</f>
        <v>5.5999999999999994E-2</v>
      </c>
      <c r="I50" s="3">
        <f>9.2/50</f>
        <v>0.184</v>
      </c>
      <c r="J50">
        <f>25.6/50</f>
        <v>0.51200000000000001</v>
      </c>
      <c r="K50">
        <f>1.1/50</f>
        <v>2.2000000000000002E-2</v>
      </c>
      <c r="L50">
        <f>0.5/50</f>
        <v>0.01</v>
      </c>
      <c r="M50">
        <f>19.2/50</f>
        <v>0.38400000000000001</v>
      </c>
      <c r="N50">
        <f>SUM(1.5,1,0.3,0.2,3.4,1.4,1,5.7,2.1,1.1,0.5)/50</f>
        <v>0.36400000000000005</v>
      </c>
      <c r="O50">
        <f>10.5/50</f>
        <v>0.21</v>
      </c>
      <c r="P50">
        <f>28.6/50</f>
        <v>0.57200000000000006</v>
      </c>
    </row>
    <row r="51" spans="1:16" ht="15.75" customHeight="1">
      <c r="I51" s="1"/>
    </row>
    <row r="52" spans="1:16" ht="15.75" customHeight="1">
      <c r="I52" s="3"/>
    </row>
    <row r="53" spans="1:16" ht="15.75" customHeight="1">
      <c r="I53" s="3"/>
    </row>
    <row r="54" spans="1:16" ht="15.75" customHeight="1">
      <c r="I54" s="1"/>
    </row>
    <row r="55" spans="1:16" ht="15.75" customHeight="1">
      <c r="I55" s="1"/>
    </row>
    <row r="56" spans="1:16" ht="15.75" customHeight="1">
      <c r="I56" s="1"/>
    </row>
    <row r="57" spans="1:16" ht="15.75" customHeight="1">
      <c r="I57" s="1"/>
    </row>
    <row r="58" spans="1:16" ht="15.75" customHeight="1">
      <c r="I58" s="1"/>
    </row>
    <row r="59" spans="1:16" ht="15.75" customHeight="1">
      <c r="I59" s="1"/>
    </row>
    <row r="60" spans="1:16" ht="15.75" customHeight="1">
      <c r="I60" s="1"/>
    </row>
    <row r="61" spans="1:16" ht="15.75" customHeight="1">
      <c r="I61" s="1"/>
    </row>
    <row r="62" spans="1:16" ht="15.75" customHeight="1">
      <c r="I62" s="1"/>
    </row>
    <row r="63" spans="1:16" ht="15.75" customHeight="1">
      <c r="I63" s="1"/>
    </row>
    <row r="64" spans="1:16" ht="15.75" customHeight="1">
      <c r="I64" s="1"/>
    </row>
    <row r="65" spans="9:9" ht="15.75" customHeight="1">
      <c r="I65" s="1"/>
    </row>
    <row r="66" spans="9:9" ht="15.75" customHeight="1">
      <c r="I66" s="1"/>
    </row>
    <row r="67" spans="9:9" ht="15.75" customHeight="1">
      <c r="I67" s="1"/>
    </row>
    <row r="68" spans="9:9" ht="15.75" customHeight="1">
      <c r="I68" s="1"/>
    </row>
    <row r="69" spans="9:9" ht="15.75" customHeight="1">
      <c r="I69" s="1"/>
    </row>
    <row r="70" spans="9:9" ht="15.75" customHeight="1">
      <c r="I70" s="1"/>
    </row>
    <row r="71" spans="9:9" ht="15.75" customHeight="1">
      <c r="I71" s="1"/>
    </row>
    <row r="72" spans="9:9" ht="15.75" customHeight="1">
      <c r="I72" s="1"/>
    </row>
    <row r="73" spans="9:9" ht="15.75" customHeight="1">
      <c r="I73" s="1"/>
    </row>
    <row r="74" spans="9:9" ht="15.75" customHeight="1">
      <c r="I74" s="1"/>
    </row>
    <row r="75" spans="9:9" ht="15.75" customHeight="1">
      <c r="I75" s="1"/>
    </row>
    <row r="76" spans="9:9" ht="15.75" customHeight="1">
      <c r="I76" s="1"/>
    </row>
    <row r="77" spans="9:9" ht="15.75" customHeight="1">
      <c r="I77" s="1"/>
    </row>
    <row r="78" spans="9:9" ht="15.75" customHeight="1">
      <c r="I78" s="1"/>
    </row>
    <row r="79" spans="9:9" ht="15.75" customHeight="1">
      <c r="I79" s="1"/>
    </row>
    <row r="80" spans="9:9" ht="15.75" customHeight="1">
      <c r="I80" s="1"/>
    </row>
    <row r="81" spans="9:9" ht="15.75" customHeight="1">
      <c r="I81" s="1"/>
    </row>
    <row r="82" spans="9:9" ht="15.75" customHeight="1">
      <c r="I82" s="1"/>
    </row>
    <row r="83" spans="9:9" ht="15.75" customHeight="1">
      <c r="I83" s="1"/>
    </row>
    <row r="84" spans="9:9" ht="15.75" customHeight="1">
      <c r="I84" s="1"/>
    </row>
    <row r="85" spans="9:9" ht="15.75" customHeight="1">
      <c r="I85" s="1"/>
    </row>
    <row r="86" spans="9:9" ht="15.75" customHeight="1">
      <c r="I86" s="1"/>
    </row>
    <row r="87" spans="9:9" ht="15.75" customHeight="1">
      <c r="I87" s="1"/>
    </row>
    <row r="88" spans="9:9" ht="15.75" customHeight="1">
      <c r="I88" s="1"/>
    </row>
    <row r="89" spans="9:9" ht="15.75" customHeight="1">
      <c r="I89" s="1"/>
    </row>
    <row r="90" spans="9:9" ht="15.75" customHeight="1">
      <c r="I90" s="1"/>
    </row>
    <row r="91" spans="9:9" ht="15.75" customHeight="1">
      <c r="I91" s="1"/>
    </row>
    <row r="92" spans="9:9" ht="15.75" customHeight="1">
      <c r="I92" s="1"/>
    </row>
    <row r="93" spans="9:9" ht="15.75" customHeight="1">
      <c r="I93" s="1"/>
    </row>
    <row r="94" spans="9:9" ht="15.75" customHeight="1">
      <c r="I94" s="1"/>
    </row>
    <row r="95" spans="9:9" ht="15.75" customHeight="1">
      <c r="I95" s="1"/>
    </row>
    <row r="96" spans="9:9" ht="15.75" customHeight="1">
      <c r="I96" s="1"/>
    </row>
    <row r="97" spans="9:9" ht="15.75" customHeight="1">
      <c r="I97" s="1"/>
    </row>
    <row r="98" spans="9:9" ht="15.75" customHeight="1">
      <c r="I98" s="1"/>
    </row>
    <row r="99" spans="9:9" ht="15.75" customHeight="1">
      <c r="I99" s="1"/>
    </row>
    <row r="100" spans="9:9" ht="15.75" customHeight="1">
      <c r="I100" s="1"/>
    </row>
    <row r="101" spans="9:9" ht="15.75" customHeight="1">
      <c r="I101" s="1"/>
    </row>
    <row r="102" spans="9:9" ht="15.75" customHeight="1">
      <c r="I102" s="1"/>
    </row>
    <row r="103" spans="9:9" ht="15.75" customHeight="1">
      <c r="I103" s="1"/>
    </row>
    <row r="104" spans="9:9" ht="15.75" customHeight="1">
      <c r="I104" s="1"/>
    </row>
    <row r="105" spans="9:9" ht="15.75" customHeight="1">
      <c r="I105" s="1"/>
    </row>
    <row r="106" spans="9:9" ht="15.75" customHeight="1">
      <c r="I106" s="1"/>
    </row>
    <row r="107" spans="9:9" ht="15.75" customHeight="1">
      <c r="I107" s="1"/>
    </row>
    <row r="108" spans="9:9" ht="15.75" customHeight="1">
      <c r="I108" s="1"/>
    </row>
    <row r="109" spans="9:9" ht="15.75" customHeight="1">
      <c r="I109" s="1"/>
    </row>
    <row r="110" spans="9:9" ht="15.75" customHeight="1">
      <c r="I110" s="1"/>
    </row>
    <row r="111" spans="9:9" ht="15.75" customHeight="1">
      <c r="I111" s="1"/>
    </row>
    <row r="112" spans="9:9" ht="15.75" customHeight="1">
      <c r="I112" s="1"/>
    </row>
    <row r="113" spans="9:9" ht="15.75" customHeight="1">
      <c r="I113" s="1"/>
    </row>
    <row r="114" spans="9:9" ht="15.75" customHeight="1">
      <c r="I114" s="1"/>
    </row>
    <row r="115" spans="9:9" ht="15.75" customHeight="1">
      <c r="I115" s="1"/>
    </row>
    <row r="116" spans="9:9" ht="15.75" customHeight="1">
      <c r="I116" s="1"/>
    </row>
    <row r="117" spans="9:9" ht="15.75" customHeight="1">
      <c r="I117" s="1"/>
    </row>
    <row r="118" spans="9:9" ht="15.75" customHeight="1">
      <c r="I118" s="1"/>
    </row>
    <row r="119" spans="9:9" ht="15.75" customHeight="1">
      <c r="I119" s="1"/>
    </row>
    <row r="120" spans="9:9" ht="15.75" customHeight="1">
      <c r="I120" s="1"/>
    </row>
    <row r="121" spans="9:9" ht="15.75" customHeight="1">
      <c r="I121" s="1"/>
    </row>
    <row r="122" spans="9:9" ht="15.75" customHeight="1">
      <c r="I122" s="1"/>
    </row>
    <row r="123" spans="9:9" ht="15.75" customHeight="1">
      <c r="I123" s="1"/>
    </row>
    <row r="124" spans="9:9" ht="15.75" customHeight="1">
      <c r="I124" s="1"/>
    </row>
    <row r="125" spans="9:9" ht="15.75" customHeight="1">
      <c r="I125" s="1"/>
    </row>
    <row r="126" spans="9:9" ht="15.75" customHeight="1">
      <c r="I126" s="1"/>
    </row>
    <row r="127" spans="9:9" ht="15.75" customHeight="1">
      <c r="I127" s="1"/>
    </row>
    <row r="128" spans="9:9" ht="15.75" customHeight="1">
      <c r="I128" s="1"/>
    </row>
    <row r="129" spans="9:9" ht="15.75" customHeight="1">
      <c r="I129" s="1"/>
    </row>
    <row r="130" spans="9:9" ht="15.75" customHeight="1">
      <c r="I130" s="1"/>
    </row>
    <row r="131" spans="9:9" ht="15.75" customHeight="1">
      <c r="I131" s="1"/>
    </row>
    <row r="132" spans="9:9" ht="15.75" customHeight="1">
      <c r="I132" s="1"/>
    </row>
    <row r="133" spans="9:9" ht="15.75" customHeight="1">
      <c r="I133" s="1"/>
    </row>
    <row r="134" spans="9:9" ht="15.75" customHeight="1">
      <c r="I134" s="1"/>
    </row>
    <row r="135" spans="9:9" ht="15.75" customHeight="1">
      <c r="I135" s="1"/>
    </row>
    <row r="136" spans="9:9" ht="15.75" customHeight="1">
      <c r="I136" s="1"/>
    </row>
    <row r="137" spans="9:9" ht="15.75" customHeight="1">
      <c r="I137" s="1"/>
    </row>
    <row r="138" spans="9:9" ht="15.75" customHeight="1">
      <c r="I138" s="1"/>
    </row>
    <row r="139" spans="9:9" ht="15.75" customHeight="1">
      <c r="I139" s="1"/>
    </row>
    <row r="140" spans="9:9" ht="15.75" customHeight="1">
      <c r="I140" s="1"/>
    </row>
    <row r="141" spans="9:9" ht="15.75" customHeight="1">
      <c r="I141" s="1"/>
    </row>
    <row r="142" spans="9:9" ht="15.75" customHeight="1">
      <c r="I142" s="1"/>
    </row>
    <row r="143" spans="9:9" ht="15.75" customHeight="1">
      <c r="I143" s="1"/>
    </row>
    <row r="144" spans="9:9" ht="15.75" customHeight="1">
      <c r="I144" s="1"/>
    </row>
    <row r="145" spans="9:9" ht="15.75" customHeight="1">
      <c r="I145" s="1"/>
    </row>
    <row r="146" spans="9:9" ht="15.75" customHeight="1">
      <c r="I146" s="1"/>
    </row>
    <row r="147" spans="9:9" ht="15.75" customHeight="1">
      <c r="I147" s="1"/>
    </row>
    <row r="148" spans="9:9" ht="15.75" customHeight="1">
      <c r="I148" s="1"/>
    </row>
    <row r="149" spans="9:9" ht="15.75" customHeight="1">
      <c r="I149" s="1"/>
    </row>
    <row r="150" spans="9:9" ht="15.75" customHeight="1">
      <c r="I150" s="1"/>
    </row>
    <row r="151" spans="9:9" ht="15.75" customHeight="1">
      <c r="I151" s="1"/>
    </row>
    <row r="152" spans="9:9" ht="15.75" customHeight="1">
      <c r="I152" s="1"/>
    </row>
    <row r="153" spans="9:9" ht="15.75" customHeight="1">
      <c r="I153" s="1"/>
    </row>
    <row r="154" spans="9:9" ht="15.75" customHeight="1">
      <c r="I154" s="1"/>
    </row>
    <row r="155" spans="9:9" ht="15.75" customHeight="1">
      <c r="I155" s="1"/>
    </row>
    <row r="156" spans="9:9" ht="15.75" customHeight="1">
      <c r="I156" s="1"/>
    </row>
    <row r="157" spans="9:9" ht="15.75" customHeight="1">
      <c r="I157" s="1"/>
    </row>
    <row r="158" spans="9:9" ht="15.75" customHeight="1">
      <c r="I158" s="1"/>
    </row>
    <row r="159" spans="9:9" ht="15.75" customHeight="1">
      <c r="I159" s="1"/>
    </row>
    <row r="160" spans="9:9" ht="15.75" customHeight="1">
      <c r="I160" s="1"/>
    </row>
    <row r="161" spans="9:9" ht="15.75" customHeight="1">
      <c r="I161" s="1"/>
    </row>
    <row r="162" spans="9:9" ht="15.75" customHeight="1">
      <c r="I162" s="1"/>
    </row>
    <row r="163" spans="9:9" ht="15.75" customHeight="1">
      <c r="I163" s="1"/>
    </row>
    <row r="164" spans="9:9" ht="15.75" customHeight="1">
      <c r="I164" s="1"/>
    </row>
    <row r="165" spans="9:9" ht="15.75" customHeight="1">
      <c r="I165" s="1"/>
    </row>
    <row r="166" spans="9:9" ht="15.75" customHeight="1">
      <c r="I166" s="1"/>
    </row>
    <row r="167" spans="9:9" ht="15.75" customHeight="1">
      <c r="I167" s="1"/>
    </row>
    <row r="168" spans="9:9" ht="15.75" customHeight="1">
      <c r="I168" s="1"/>
    </row>
    <row r="169" spans="9:9" ht="15.75" customHeight="1">
      <c r="I169" s="1"/>
    </row>
    <row r="170" spans="9:9" ht="15.75" customHeight="1">
      <c r="I170" s="1"/>
    </row>
    <row r="171" spans="9:9" ht="15.75" customHeight="1">
      <c r="I171" s="1"/>
    </row>
    <row r="172" spans="9:9" ht="15.75" customHeight="1">
      <c r="I172" s="1"/>
    </row>
    <row r="173" spans="9:9" ht="15.75" customHeight="1">
      <c r="I173" s="1"/>
    </row>
    <row r="174" spans="9:9" ht="15.75" customHeight="1">
      <c r="I174" s="1"/>
    </row>
    <row r="175" spans="9:9" ht="15.75" customHeight="1">
      <c r="I175" s="1"/>
    </row>
    <row r="176" spans="9:9" ht="15.75" customHeight="1">
      <c r="I176" s="1"/>
    </row>
    <row r="177" spans="9:9" ht="15.75" customHeight="1">
      <c r="I177" s="1"/>
    </row>
    <row r="178" spans="9:9" ht="15.75" customHeight="1">
      <c r="I178" s="1"/>
    </row>
    <row r="179" spans="9:9" ht="15.75" customHeight="1">
      <c r="I179" s="1"/>
    </row>
    <row r="180" spans="9:9" ht="15.75" customHeight="1">
      <c r="I180" s="1"/>
    </row>
    <row r="181" spans="9:9" ht="15.75" customHeight="1">
      <c r="I181" s="1"/>
    </row>
    <row r="182" spans="9:9" ht="15.75" customHeight="1">
      <c r="I182" s="1"/>
    </row>
    <row r="183" spans="9:9" ht="15.75" customHeight="1">
      <c r="I183" s="1"/>
    </row>
    <row r="184" spans="9:9" ht="15.75" customHeight="1">
      <c r="I184" s="1"/>
    </row>
    <row r="185" spans="9:9" ht="15.75" customHeight="1">
      <c r="I185" s="1"/>
    </row>
    <row r="186" spans="9:9" ht="15.75" customHeight="1">
      <c r="I186" s="1"/>
    </row>
    <row r="187" spans="9:9" ht="15.75" customHeight="1">
      <c r="I187" s="1"/>
    </row>
    <row r="188" spans="9:9" ht="15.75" customHeight="1">
      <c r="I188" s="1"/>
    </row>
    <row r="189" spans="9:9" ht="15.75" customHeight="1">
      <c r="I189" s="1"/>
    </row>
    <row r="190" spans="9:9" ht="15.75" customHeight="1">
      <c r="I190" s="1"/>
    </row>
    <row r="191" spans="9:9" ht="15.75" customHeight="1">
      <c r="I191" s="1"/>
    </row>
    <row r="192" spans="9:9" ht="15.75" customHeight="1">
      <c r="I192" s="1"/>
    </row>
    <row r="193" spans="9:9" ht="15.75" customHeight="1">
      <c r="I193" s="1"/>
    </row>
    <row r="194" spans="9:9" ht="15.75" customHeight="1">
      <c r="I194" s="1"/>
    </row>
    <row r="195" spans="9:9" ht="15.75" customHeight="1">
      <c r="I195" s="1"/>
    </row>
    <row r="196" spans="9:9" ht="15.75" customHeight="1">
      <c r="I196" s="1"/>
    </row>
    <row r="197" spans="9:9" ht="15.75" customHeight="1">
      <c r="I197" s="1"/>
    </row>
    <row r="198" spans="9:9" ht="15.75" customHeight="1">
      <c r="I198" s="1"/>
    </row>
    <row r="199" spans="9:9" ht="15.75" customHeight="1">
      <c r="I199" s="1"/>
    </row>
    <row r="200" spans="9:9" ht="15.75" customHeight="1">
      <c r="I200" s="1"/>
    </row>
    <row r="201" spans="9:9" ht="15.75" customHeight="1">
      <c r="I201" s="1"/>
    </row>
    <row r="202" spans="9:9" ht="15.75" customHeight="1">
      <c r="I202" s="1"/>
    </row>
    <row r="203" spans="9:9" ht="15.75" customHeight="1">
      <c r="I203" s="1"/>
    </row>
    <row r="204" spans="9:9" ht="15.75" customHeight="1">
      <c r="I204" s="1"/>
    </row>
    <row r="205" spans="9:9" ht="15.75" customHeight="1">
      <c r="I205" s="1"/>
    </row>
    <row r="206" spans="9:9" ht="15.75" customHeight="1">
      <c r="I206" s="1"/>
    </row>
    <row r="207" spans="9:9" ht="15.75" customHeight="1">
      <c r="I207" s="1"/>
    </row>
    <row r="208" spans="9:9" ht="15.75" customHeight="1">
      <c r="I208" s="1"/>
    </row>
    <row r="209" spans="9:9" ht="15.75" customHeight="1">
      <c r="I209" s="1"/>
    </row>
    <row r="210" spans="9:9" ht="15.75" customHeight="1">
      <c r="I210" s="1"/>
    </row>
    <row r="211" spans="9:9" ht="15.75" customHeight="1">
      <c r="I211" s="1"/>
    </row>
    <row r="212" spans="9:9" ht="15.75" customHeight="1">
      <c r="I212" s="1"/>
    </row>
    <row r="213" spans="9:9" ht="15.75" customHeight="1">
      <c r="I213" s="1"/>
    </row>
    <row r="214" spans="9:9" ht="15.75" customHeight="1">
      <c r="I214" s="1"/>
    </row>
    <row r="215" spans="9:9" ht="15.75" customHeight="1">
      <c r="I215" s="1"/>
    </row>
    <row r="216" spans="9:9" ht="15.75" customHeight="1">
      <c r="I216" s="1"/>
    </row>
    <row r="217" spans="9:9" ht="15.75" customHeight="1">
      <c r="I217" s="1"/>
    </row>
    <row r="218" spans="9:9" ht="15.75" customHeight="1">
      <c r="I218" s="1"/>
    </row>
    <row r="219" spans="9:9" ht="15.75" customHeight="1">
      <c r="I219" s="1"/>
    </row>
    <row r="220" spans="9:9" ht="15.75" customHeight="1">
      <c r="I220" s="1"/>
    </row>
    <row r="221" spans="9:9" ht="15.75" customHeight="1">
      <c r="I221" s="1"/>
    </row>
    <row r="222" spans="9:9" ht="15.75" customHeight="1">
      <c r="I222" s="1"/>
    </row>
    <row r="223" spans="9:9" ht="15.75" customHeight="1">
      <c r="I223" s="1"/>
    </row>
    <row r="224" spans="9:9" ht="15.75" customHeight="1">
      <c r="I224" s="1"/>
    </row>
    <row r="225" spans="9:9" ht="15.75" customHeight="1">
      <c r="I225" s="1"/>
    </row>
    <row r="226" spans="9:9" ht="15.75" customHeight="1">
      <c r="I226" s="1"/>
    </row>
    <row r="227" spans="9:9" ht="15.75" customHeight="1">
      <c r="I227" s="1"/>
    </row>
    <row r="228" spans="9:9" ht="15.75" customHeight="1">
      <c r="I228" s="1"/>
    </row>
    <row r="229" spans="9:9" ht="15.75" customHeight="1">
      <c r="I229" s="1"/>
    </row>
    <row r="230" spans="9:9" ht="15.75" customHeight="1">
      <c r="I230" s="1"/>
    </row>
    <row r="231" spans="9:9" ht="15.75" customHeight="1">
      <c r="I231" s="1"/>
    </row>
    <row r="232" spans="9:9" ht="15.75" customHeight="1">
      <c r="I232" s="1"/>
    </row>
    <row r="233" spans="9:9" ht="15.75" customHeight="1">
      <c r="I233" s="1"/>
    </row>
    <row r="234" spans="9:9" ht="15.75" customHeight="1">
      <c r="I234" s="1"/>
    </row>
    <row r="235" spans="9:9" ht="15.75" customHeight="1">
      <c r="I235" s="1"/>
    </row>
    <row r="236" spans="9:9" ht="15.75" customHeight="1">
      <c r="I236" s="1"/>
    </row>
    <row r="237" spans="9:9" ht="15.75" customHeight="1">
      <c r="I237" s="1"/>
    </row>
    <row r="238" spans="9:9" ht="15.75" customHeight="1">
      <c r="I238" s="1"/>
    </row>
    <row r="239" spans="9:9" ht="15.75" customHeight="1">
      <c r="I239" s="1"/>
    </row>
    <row r="240" spans="9:9" ht="15.75" customHeight="1">
      <c r="I240" s="1"/>
    </row>
    <row r="241" spans="9:9" ht="15.75" customHeight="1">
      <c r="I241" s="1"/>
    </row>
    <row r="242" spans="9:9" ht="15.75" customHeight="1">
      <c r="I242" s="1"/>
    </row>
    <row r="243" spans="9:9" ht="15.75" customHeight="1">
      <c r="I243" s="1"/>
    </row>
    <row r="244" spans="9:9" ht="15.75" customHeight="1">
      <c r="I244" s="1"/>
    </row>
    <row r="245" spans="9:9" ht="15.75" customHeight="1">
      <c r="I245" s="1"/>
    </row>
    <row r="246" spans="9:9" ht="15.75" customHeight="1">
      <c r="I246" s="1"/>
    </row>
    <row r="247" spans="9:9" ht="15.75" customHeight="1">
      <c r="I247" s="1"/>
    </row>
    <row r="248" spans="9:9" ht="15.75" customHeight="1">
      <c r="I248" s="1"/>
    </row>
    <row r="249" spans="9:9" ht="15.75" customHeight="1">
      <c r="I249" s="1"/>
    </row>
    <row r="250" spans="9:9" ht="15.75" customHeight="1">
      <c r="I250" s="1"/>
    </row>
    <row r="251" spans="9:9" ht="15.75" customHeight="1">
      <c r="I251" s="1"/>
    </row>
    <row r="252" spans="9:9" ht="15.75" customHeight="1">
      <c r="I252" s="1"/>
    </row>
    <row r="253" spans="9:9" ht="15.75" customHeight="1">
      <c r="I253" s="1"/>
    </row>
    <row r="254" spans="9:9" ht="15.75" customHeight="1">
      <c r="I254" s="1"/>
    </row>
    <row r="255" spans="9:9" ht="15.75" customHeight="1">
      <c r="I255" s="1"/>
    </row>
    <row r="256" spans="9:9" ht="15.75" customHeight="1">
      <c r="I256" s="1"/>
    </row>
    <row r="257" spans="9:9" ht="15.75" customHeight="1">
      <c r="I257" s="1"/>
    </row>
    <row r="258" spans="9:9" ht="15.75" customHeight="1">
      <c r="I258" s="1"/>
    </row>
    <row r="259" spans="9:9" ht="15.75" customHeight="1">
      <c r="I259" s="1"/>
    </row>
    <row r="260" spans="9:9" ht="15.75" customHeight="1">
      <c r="I260" s="1"/>
    </row>
    <row r="261" spans="9:9" ht="15.75" customHeight="1">
      <c r="I261" s="1"/>
    </row>
    <row r="262" spans="9:9" ht="15.75" customHeight="1">
      <c r="I262" s="1"/>
    </row>
    <row r="263" spans="9:9" ht="15.75" customHeight="1">
      <c r="I263" s="1"/>
    </row>
    <row r="264" spans="9:9" ht="15.75" customHeight="1">
      <c r="I264" s="1"/>
    </row>
    <row r="265" spans="9:9" ht="15.75" customHeight="1">
      <c r="I265" s="1"/>
    </row>
    <row r="266" spans="9:9" ht="15.75" customHeight="1">
      <c r="I266" s="1"/>
    </row>
    <row r="267" spans="9:9" ht="15.75" customHeight="1">
      <c r="I267" s="1"/>
    </row>
    <row r="268" spans="9:9" ht="15.75" customHeight="1">
      <c r="I268" s="1"/>
    </row>
    <row r="269" spans="9:9" ht="15.75" customHeight="1">
      <c r="I269" s="1"/>
    </row>
    <row r="270" spans="9:9" ht="15.75" customHeight="1">
      <c r="I270" s="1"/>
    </row>
    <row r="271" spans="9:9" ht="15.75" customHeight="1">
      <c r="I271" s="1"/>
    </row>
    <row r="272" spans="9:9" ht="15.75" customHeight="1">
      <c r="I272" s="1"/>
    </row>
    <row r="273" spans="9:9" ht="15.75" customHeight="1">
      <c r="I273" s="1"/>
    </row>
    <row r="274" spans="9:9" ht="15.75" customHeight="1">
      <c r="I274" s="1"/>
    </row>
    <row r="275" spans="9:9" ht="15.75" customHeight="1">
      <c r="I275" s="1"/>
    </row>
    <row r="276" spans="9:9" ht="15.75" customHeight="1">
      <c r="I276" s="1"/>
    </row>
    <row r="277" spans="9:9" ht="15.75" customHeight="1">
      <c r="I277" s="1"/>
    </row>
    <row r="278" spans="9:9" ht="15.75" customHeight="1">
      <c r="I278" s="1"/>
    </row>
    <row r="279" spans="9:9" ht="15.75" customHeight="1">
      <c r="I279" s="1"/>
    </row>
    <row r="280" spans="9:9" ht="15.75" customHeight="1">
      <c r="I280" s="1"/>
    </row>
    <row r="281" spans="9:9" ht="15.75" customHeight="1">
      <c r="I281" s="1"/>
    </row>
    <row r="282" spans="9:9" ht="15.75" customHeight="1">
      <c r="I282" s="1"/>
    </row>
    <row r="283" spans="9:9" ht="15.75" customHeight="1">
      <c r="I283" s="1"/>
    </row>
    <row r="284" spans="9:9" ht="15.75" customHeight="1">
      <c r="I284" s="1"/>
    </row>
    <row r="285" spans="9:9" ht="15.75" customHeight="1">
      <c r="I285" s="1"/>
    </row>
    <row r="286" spans="9:9" ht="15.75" customHeight="1">
      <c r="I286" s="1"/>
    </row>
    <row r="287" spans="9:9" ht="15.75" customHeight="1">
      <c r="I287" s="1"/>
    </row>
    <row r="288" spans="9:9" ht="15.75" customHeight="1">
      <c r="I288" s="1"/>
    </row>
    <row r="289" spans="9:9" ht="15.75" customHeight="1">
      <c r="I289" s="1"/>
    </row>
    <row r="290" spans="9:9" ht="15.75" customHeight="1">
      <c r="I290" s="1"/>
    </row>
    <row r="291" spans="9:9" ht="15.75" customHeight="1">
      <c r="I291" s="1"/>
    </row>
    <row r="292" spans="9:9" ht="15.75" customHeight="1">
      <c r="I292" s="1"/>
    </row>
    <row r="293" spans="9:9" ht="15.75" customHeight="1">
      <c r="I293" s="1"/>
    </row>
    <row r="294" spans="9:9" ht="15.75" customHeight="1">
      <c r="I294" s="1"/>
    </row>
    <row r="295" spans="9:9" ht="15.75" customHeight="1">
      <c r="I295" s="1"/>
    </row>
    <row r="296" spans="9:9" ht="15.75" customHeight="1">
      <c r="I296" s="1"/>
    </row>
    <row r="297" spans="9:9" ht="15.75" customHeight="1">
      <c r="I297" s="1"/>
    </row>
    <row r="298" spans="9:9" ht="15.75" customHeight="1">
      <c r="I298" s="1"/>
    </row>
    <row r="299" spans="9:9" ht="15.75" customHeight="1">
      <c r="I299" s="1"/>
    </row>
    <row r="300" spans="9:9" ht="15.75" customHeight="1">
      <c r="I300" s="1"/>
    </row>
    <row r="301" spans="9:9" ht="15.75" customHeight="1">
      <c r="I301" s="1"/>
    </row>
    <row r="302" spans="9:9" ht="15.75" customHeight="1">
      <c r="I302" s="1"/>
    </row>
    <row r="303" spans="9:9" ht="15.75" customHeight="1">
      <c r="I303" s="1"/>
    </row>
    <row r="304" spans="9:9" ht="15.75" customHeight="1">
      <c r="I304" s="1"/>
    </row>
    <row r="305" spans="9:9" ht="15.75" customHeight="1">
      <c r="I305" s="1"/>
    </row>
    <row r="306" spans="9:9" ht="15.75" customHeight="1">
      <c r="I306" s="1"/>
    </row>
    <row r="307" spans="9:9" ht="15.75" customHeight="1">
      <c r="I307" s="1"/>
    </row>
    <row r="308" spans="9:9" ht="15.75" customHeight="1">
      <c r="I308" s="1"/>
    </row>
    <row r="309" spans="9:9" ht="15.75" customHeight="1">
      <c r="I309" s="1"/>
    </row>
    <row r="310" spans="9:9" ht="15.75" customHeight="1">
      <c r="I310" s="1"/>
    </row>
    <row r="311" spans="9:9" ht="15.75" customHeight="1">
      <c r="I311" s="1"/>
    </row>
    <row r="312" spans="9:9" ht="15.75" customHeight="1">
      <c r="I312" s="1"/>
    </row>
    <row r="313" spans="9:9" ht="15.75" customHeight="1">
      <c r="I313" s="1"/>
    </row>
    <row r="314" spans="9:9" ht="15.75" customHeight="1">
      <c r="I314" s="1"/>
    </row>
    <row r="315" spans="9:9" ht="15.75" customHeight="1">
      <c r="I315" s="1"/>
    </row>
    <row r="316" spans="9:9" ht="15.75" customHeight="1">
      <c r="I316" s="1"/>
    </row>
    <row r="317" spans="9:9" ht="15.75" customHeight="1">
      <c r="I317" s="1"/>
    </row>
    <row r="318" spans="9:9" ht="15.75" customHeight="1">
      <c r="I318" s="1"/>
    </row>
    <row r="319" spans="9:9" ht="15.75" customHeight="1">
      <c r="I319" s="1"/>
    </row>
    <row r="320" spans="9:9" ht="15.75" customHeight="1">
      <c r="I320" s="1"/>
    </row>
    <row r="321" spans="9:9" ht="15.75" customHeight="1">
      <c r="I321" s="1"/>
    </row>
    <row r="322" spans="9:9" ht="15.75" customHeight="1">
      <c r="I322" s="1"/>
    </row>
    <row r="323" spans="9:9" ht="15.75" customHeight="1">
      <c r="I323" s="1"/>
    </row>
    <row r="324" spans="9:9" ht="15.75" customHeight="1">
      <c r="I324" s="1"/>
    </row>
    <row r="325" spans="9:9" ht="15.75" customHeight="1">
      <c r="I325" s="1"/>
    </row>
    <row r="326" spans="9:9" ht="15.75" customHeight="1">
      <c r="I326" s="1"/>
    </row>
    <row r="327" spans="9:9" ht="15.75" customHeight="1">
      <c r="I327" s="1"/>
    </row>
    <row r="328" spans="9:9" ht="15.75" customHeight="1">
      <c r="I328" s="1"/>
    </row>
    <row r="329" spans="9:9" ht="15.75" customHeight="1">
      <c r="I329" s="1"/>
    </row>
    <row r="330" spans="9:9" ht="15.75" customHeight="1">
      <c r="I330" s="1"/>
    </row>
    <row r="331" spans="9:9" ht="15.75" customHeight="1">
      <c r="I331" s="1"/>
    </row>
    <row r="332" spans="9:9" ht="15.75" customHeight="1">
      <c r="I332" s="1"/>
    </row>
    <row r="333" spans="9:9" ht="15.75" customHeight="1">
      <c r="I333" s="1"/>
    </row>
    <row r="334" spans="9:9" ht="15.75" customHeight="1">
      <c r="I334" s="1"/>
    </row>
    <row r="335" spans="9:9" ht="15.75" customHeight="1">
      <c r="I335" s="1"/>
    </row>
    <row r="336" spans="9:9" ht="15.75" customHeight="1">
      <c r="I336" s="1"/>
    </row>
    <row r="337" spans="9:9" ht="15.75" customHeight="1">
      <c r="I337" s="1"/>
    </row>
    <row r="338" spans="9:9" ht="15.75" customHeight="1">
      <c r="I338" s="1"/>
    </row>
    <row r="339" spans="9:9" ht="15.75" customHeight="1">
      <c r="I339" s="1"/>
    </row>
    <row r="340" spans="9:9" ht="15.75" customHeight="1">
      <c r="I340" s="1"/>
    </row>
    <row r="341" spans="9:9" ht="15.75" customHeight="1">
      <c r="I341" s="1"/>
    </row>
    <row r="342" spans="9:9" ht="15.75" customHeight="1">
      <c r="I342" s="1"/>
    </row>
    <row r="343" spans="9:9" ht="15.75" customHeight="1">
      <c r="I343" s="1"/>
    </row>
    <row r="344" spans="9:9" ht="15.75" customHeight="1">
      <c r="I344" s="1"/>
    </row>
    <row r="345" spans="9:9" ht="15.75" customHeight="1">
      <c r="I345" s="1"/>
    </row>
    <row r="346" spans="9:9" ht="15.75" customHeight="1">
      <c r="I346" s="1"/>
    </row>
    <row r="347" spans="9:9" ht="15.75" customHeight="1">
      <c r="I347" s="1"/>
    </row>
    <row r="348" spans="9:9" ht="15.75" customHeight="1">
      <c r="I348" s="1"/>
    </row>
    <row r="349" spans="9:9" ht="15.75" customHeight="1">
      <c r="I349" s="1"/>
    </row>
    <row r="350" spans="9:9" ht="15.75" customHeight="1">
      <c r="I350" s="1"/>
    </row>
    <row r="351" spans="9:9" ht="15.75" customHeight="1">
      <c r="I351" s="1"/>
    </row>
    <row r="352" spans="9:9" ht="15.75" customHeight="1">
      <c r="I352" s="1"/>
    </row>
    <row r="353" spans="9:9" ht="15.75" customHeight="1">
      <c r="I353" s="1"/>
    </row>
    <row r="354" spans="9:9" ht="15.75" customHeight="1">
      <c r="I354" s="1"/>
    </row>
    <row r="355" spans="9:9" ht="15.75" customHeight="1">
      <c r="I355" s="1"/>
    </row>
    <row r="356" spans="9:9" ht="15.75" customHeight="1">
      <c r="I356" s="1"/>
    </row>
    <row r="357" spans="9:9" ht="15.75" customHeight="1">
      <c r="I357" s="1"/>
    </row>
    <row r="358" spans="9:9" ht="15.75" customHeight="1">
      <c r="I358" s="1"/>
    </row>
    <row r="359" spans="9:9" ht="15.75" customHeight="1">
      <c r="I359" s="1"/>
    </row>
    <row r="360" spans="9:9" ht="15.75" customHeight="1">
      <c r="I360" s="1"/>
    </row>
    <row r="361" spans="9:9" ht="15.75" customHeight="1">
      <c r="I361" s="1"/>
    </row>
    <row r="362" spans="9:9" ht="15.75" customHeight="1">
      <c r="I362" s="1"/>
    </row>
    <row r="363" spans="9:9" ht="15.75" customHeight="1">
      <c r="I363" s="1"/>
    </row>
    <row r="364" spans="9:9" ht="15.75" customHeight="1">
      <c r="I364" s="1"/>
    </row>
    <row r="365" spans="9:9" ht="15.75" customHeight="1">
      <c r="I365" s="1"/>
    </row>
    <row r="366" spans="9:9" ht="15.75" customHeight="1">
      <c r="I366" s="1"/>
    </row>
    <row r="367" spans="9:9" ht="15.75" customHeight="1">
      <c r="I367" s="1"/>
    </row>
    <row r="368" spans="9:9" ht="15.75" customHeight="1">
      <c r="I368" s="1"/>
    </row>
    <row r="369" spans="9:9" ht="15.75" customHeight="1">
      <c r="I369" s="1"/>
    </row>
    <row r="370" spans="9:9" ht="15.75" customHeight="1">
      <c r="I370" s="1"/>
    </row>
    <row r="371" spans="9:9" ht="15.75" customHeight="1">
      <c r="I371" s="1"/>
    </row>
    <row r="372" spans="9:9" ht="15.75" customHeight="1">
      <c r="I372" s="1"/>
    </row>
    <row r="373" spans="9:9" ht="15.75" customHeight="1">
      <c r="I373" s="1"/>
    </row>
    <row r="374" spans="9:9" ht="15.75" customHeight="1">
      <c r="I374" s="1"/>
    </row>
    <row r="375" spans="9:9" ht="15.75" customHeight="1">
      <c r="I375" s="1"/>
    </row>
    <row r="376" spans="9:9" ht="15.75" customHeight="1">
      <c r="I376" s="1"/>
    </row>
    <row r="377" spans="9:9" ht="15.75" customHeight="1">
      <c r="I377" s="1"/>
    </row>
    <row r="378" spans="9:9" ht="15.75" customHeight="1">
      <c r="I378" s="1"/>
    </row>
    <row r="379" spans="9:9" ht="15.75" customHeight="1">
      <c r="I379" s="1"/>
    </row>
    <row r="380" spans="9:9" ht="15.75" customHeight="1">
      <c r="I380" s="1"/>
    </row>
    <row r="381" spans="9:9" ht="15.75" customHeight="1">
      <c r="I381" s="1"/>
    </row>
    <row r="382" spans="9:9" ht="15.75" customHeight="1">
      <c r="I382" s="1"/>
    </row>
    <row r="383" spans="9:9" ht="15.75" customHeight="1">
      <c r="I383" s="1"/>
    </row>
    <row r="384" spans="9:9" ht="15.75" customHeight="1">
      <c r="I384" s="1"/>
    </row>
    <row r="385" spans="9:9" ht="15.75" customHeight="1">
      <c r="I385" s="1"/>
    </row>
    <row r="386" spans="9:9" ht="15.75" customHeight="1">
      <c r="I386" s="1"/>
    </row>
    <row r="387" spans="9:9" ht="15.75" customHeight="1">
      <c r="I387" s="1"/>
    </row>
    <row r="388" spans="9:9" ht="15.75" customHeight="1">
      <c r="I388" s="1"/>
    </row>
    <row r="389" spans="9:9" ht="15.75" customHeight="1">
      <c r="I389" s="1"/>
    </row>
    <row r="390" spans="9:9" ht="15.75" customHeight="1">
      <c r="I390" s="1"/>
    </row>
    <row r="391" spans="9:9" ht="15.75" customHeight="1">
      <c r="I391" s="1"/>
    </row>
    <row r="392" spans="9:9" ht="15.75" customHeight="1">
      <c r="I392" s="1"/>
    </row>
    <row r="393" spans="9:9" ht="15.75" customHeight="1">
      <c r="I393" s="1"/>
    </row>
    <row r="394" spans="9:9" ht="15.75" customHeight="1">
      <c r="I394" s="1"/>
    </row>
    <row r="395" spans="9:9" ht="15.75" customHeight="1">
      <c r="I395" s="1"/>
    </row>
    <row r="396" spans="9:9" ht="15.75" customHeight="1">
      <c r="I396" s="1"/>
    </row>
    <row r="397" spans="9:9" ht="15.75" customHeight="1">
      <c r="I397" s="1"/>
    </row>
    <row r="398" spans="9:9" ht="15.75" customHeight="1">
      <c r="I398" s="1"/>
    </row>
    <row r="399" spans="9:9" ht="15.75" customHeight="1">
      <c r="I399" s="1"/>
    </row>
    <row r="400" spans="9:9" ht="15.75" customHeight="1">
      <c r="I400" s="1"/>
    </row>
    <row r="401" spans="9:9" ht="15.75" customHeight="1">
      <c r="I401" s="1"/>
    </row>
    <row r="402" spans="9:9" ht="15.75" customHeight="1">
      <c r="I402" s="1"/>
    </row>
    <row r="403" spans="9:9" ht="15.75" customHeight="1">
      <c r="I403" s="1"/>
    </row>
    <row r="404" spans="9:9" ht="15.75" customHeight="1">
      <c r="I404" s="1"/>
    </row>
    <row r="405" spans="9:9" ht="15.75" customHeight="1">
      <c r="I405" s="1"/>
    </row>
    <row r="406" spans="9:9" ht="15.75" customHeight="1">
      <c r="I406" s="1"/>
    </row>
    <row r="407" spans="9:9" ht="15.75" customHeight="1">
      <c r="I407" s="1"/>
    </row>
    <row r="408" spans="9:9" ht="15.75" customHeight="1">
      <c r="I408" s="1"/>
    </row>
    <row r="409" spans="9:9" ht="15.75" customHeight="1">
      <c r="I409" s="1"/>
    </row>
    <row r="410" spans="9:9" ht="15.75" customHeight="1">
      <c r="I410" s="1"/>
    </row>
    <row r="411" spans="9:9" ht="15.75" customHeight="1">
      <c r="I411" s="1"/>
    </row>
    <row r="412" spans="9:9" ht="15.75" customHeight="1">
      <c r="I412" s="1"/>
    </row>
    <row r="413" spans="9:9" ht="15.75" customHeight="1">
      <c r="I413" s="1"/>
    </row>
    <row r="414" spans="9:9" ht="15.75" customHeight="1">
      <c r="I414" s="1"/>
    </row>
    <row r="415" spans="9:9" ht="15.75" customHeight="1">
      <c r="I415" s="1"/>
    </row>
    <row r="416" spans="9:9" ht="15.75" customHeight="1">
      <c r="I416" s="1"/>
    </row>
    <row r="417" spans="9:9" ht="15.75" customHeight="1">
      <c r="I417" s="1"/>
    </row>
    <row r="418" spans="9:9" ht="15.75" customHeight="1">
      <c r="I418" s="1"/>
    </row>
    <row r="419" spans="9:9" ht="15.75" customHeight="1">
      <c r="I419" s="1"/>
    </row>
    <row r="420" spans="9:9" ht="15.75" customHeight="1">
      <c r="I420" s="1"/>
    </row>
    <row r="421" spans="9:9" ht="15.75" customHeight="1">
      <c r="I421" s="1"/>
    </row>
    <row r="422" spans="9:9" ht="15.75" customHeight="1">
      <c r="I422" s="1"/>
    </row>
    <row r="423" spans="9:9" ht="15.75" customHeight="1">
      <c r="I423" s="1"/>
    </row>
    <row r="424" spans="9:9" ht="15.75" customHeight="1">
      <c r="I424" s="1"/>
    </row>
    <row r="425" spans="9:9" ht="15.75" customHeight="1">
      <c r="I425" s="1"/>
    </row>
    <row r="426" spans="9:9" ht="15.75" customHeight="1">
      <c r="I426" s="1"/>
    </row>
    <row r="427" spans="9:9" ht="15.75" customHeight="1">
      <c r="I427" s="1"/>
    </row>
    <row r="428" spans="9:9" ht="15.75" customHeight="1">
      <c r="I428" s="1"/>
    </row>
    <row r="429" spans="9:9" ht="15.75" customHeight="1">
      <c r="I429" s="1"/>
    </row>
    <row r="430" spans="9:9" ht="15.75" customHeight="1">
      <c r="I430" s="1"/>
    </row>
    <row r="431" spans="9:9" ht="15.75" customHeight="1">
      <c r="I431" s="1"/>
    </row>
    <row r="432" spans="9:9" ht="15.75" customHeight="1">
      <c r="I432" s="1"/>
    </row>
    <row r="433" spans="9:9" ht="15.75" customHeight="1">
      <c r="I433" s="1"/>
    </row>
    <row r="434" spans="9:9" ht="15.75" customHeight="1">
      <c r="I434" s="1"/>
    </row>
    <row r="435" spans="9:9" ht="15.75" customHeight="1">
      <c r="I435" s="1"/>
    </row>
    <row r="436" spans="9:9" ht="15.75" customHeight="1">
      <c r="I436" s="1"/>
    </row>
    <row r="437" spans="9:9" ht="15.75" customHeight="1">
      <c r="I437" s="1"/>
    </row>
    <row r="438" spans="9:9" ht="15.75" customHeight="1">
      <c r="I438" s="1"/>
    </row>
    <row r="439" spans="9:9" ht="15.75" customHeight="1">
      <c r="I439" s="1"/>
    </row>
    <row r="440" spans="9:9" ht="15.75" customHeight="1">
      <c r="I440" s="1"/>
    </row>
    <row r="441" spans="9:9" ht="15.75" customHeight="1">
      <c r="I441" s="1"/>
    </row>
    <row r="442" spans="9:9" ht="15.75" customHeight="1">
      <c r="I442" s="1"/>
    </row>
    <row r="443" spans="9:9" ht="15.75" customHeight="1">
      <c r="I443" s="1"/>
    </row>
    <row r="444" spans="9:9" ht="15.75" customHeight="1">
      <c r="I444" s="1"/>
    </row>
    <row r="445" spans="9:9" ht="15.75" customHeight="1">
      <c r="I445" s="1"/>
    </row>
    <row r="446" spans="9:9" ht="15.75" customHeight="1">
      <c r="I446" s="1"/>
    </row>
    <row r="447" spans="9:9" ht="15.75" customHeight="1">
      <c r="I447" s="1"/>
    </row>
    <row r="448" spans="9:9" ht="15.75" customHeight="1">
      <c r="I448" s="1"/>
    </row>
    <row r="449" spans="9:9" ht="15.75" customHeight="1">
      <c r="I449" s="1"/>
    </row>
    <row r="450" spans="9:9" ht="15.75" customHeight="1">
      <c r="I450" s="1"/>
    </row>
    <row r="451" spans="9:9" ht="15.75" customHeight="1">
      <c r="I451" s="1"/>
    </row>
    <row r="452" spans="9:9" ht="15.75" customHeight="1">
      <c r="I452" s="1"/>
    </row>
    <row r="453" spans="9:9" ht="15.75" customHeight="1">
      <c r="I453" s="1"/>
    </row>
    <row r="454" spans="9:9" ht="15.75" customHeight="1">
      <c r="I454" s="1"/>
    </row>
    <row r="455" spans="9:9" ht="15.75" customHeight="1">
      <c r="I455" s="1"/>
    </row>
    <row r="456" spans="9:9" ht="15.75" customHeight="1">
      <c r="I456" s="1"/>
    </row>
    <row r="457" spans="9:9" ht="15.75" customHeight="1">
      <c r="I457" s="1"/>
    </row>
    <row r="458" spans="9:9" ht="15.75" customHeight="1">
      <c r="I458" s="1"/>
    </row>
    <row r="459" spans="9:9" ht="15.75" customHeight="1">
      <c r="I459" s="1"/>
    </row>
    <row r="460" spans="9:9" ht="15.75" customHeight="1">
      <c r="I460" s="1"/>
    </row>
    <row r="461" spans="9:9" ht="15.75" customHeight="1">
      <c r="I461" s="1"/>
    </row>
    <row r="462" spans="9:9" ht="15.75" customHeight="1">
      <c r="I462" s="1"/>
    </row>
    <row r="463" spans="9:9" ht="15.75" customHeight="1">
      <c r="I463" s="1"/>
    </row>
    <row r="464" spans="9:9" ht="15.75" customHeight="1">
      <c r="I464" s="1"/>
    </row>
    <row r="465" spans="9:9" ht="15.75" customHeight="1">
      <c r="I465" s="1"/>
    </row>
    <row r="466" spans="9:9" ht="15.75" customHeight="1">
      <c r="I466" s="1"/>
    </row>
    <row r="467" spans="9:9" ht="15.75" customHeight="1">
      <c r="I467" s="1"/>
    </row>
    <row r="468" spans="9:9" ht="15.75" customHeight="1">
      <c r="I468" s="1"/>
    </row>
    <row r="469" spans="9:9" ht="15.75" customHeight="1">
      <c r="I469" s="1"/>
    </row>
    <row r="470" spans="9:9" ht="15.75" customHeight="1">
      <c r="I470" s="1"/>
    </row>
    <row r="471" spans="9:9" ht="15.75" customHeight="1">
      <c r="I471" s="1"/>
    </row>
    <row r="472" spans="9:9" ht="15.75" customHeight="1">
      <c r="I472" s="1"/>
    </row>
    <row r="473" spans="9:9" ht="15.75" customHeight="1">
      <c r="I473" s="1"/>
    </row>
    <row r="474" spans="9:9" ht="15.75" customHeight="1">
      <c r="I474" s="1"/>
    </row>
    <row r="475" spans="9:9" ht="15.75" customHeight="1">
      <c r="I475" s="1"/>
    </row>
    <row r="476" spans="9:9" ht="15.75" customHeight="1">
      <c r="I476" s="1"/>
    </row>
    <row r="477" spans="9:9" ht="15.75" customHeight="1">
      <c r="I477" s="1"/>
    </row>
    <row r="478" spans="9:9" ht="15.75" customHeight="1">
      <c r="I478" s="1"/>
    </row>
    <row r="479" spans="9:9" ht="15.75" customHeight="1">
      <c r="I479" s="1"/>
    </row>
    <row r="480" spans="9:9" ht="15.75" customHeight="1">
      <c r="I480" s="1"/>
    </row>
    <row r="481" spans="9:9" ht="15.75" customHeight="1">
      <c r="I481" s="1"/>
    </row>
    <row r="482" spans="9:9" ht="15.75" customHeight="1">
      <c r="I482" s="1"/>
    </row>
    <row r="483" spans="9:9" ht="15.75" customHeight="1">
      <c r="I483" s="1"/>
    </row>
    <row r="484" spans="9:9" ht="15.75" customHeight="1">
      <c r="I484" s="1"/>
    </row>
    <row r="485" spans="9:9" ht="15.75" customHeight="1">
      <c r="I485" s="1"/>
    </row>
    <row r="486" spans="9:9" ht="15.75" customHeight="1">
      <c r="I486" s="1"/>
    </row>
    <row r="487" spans="9:9" ht="15.75" customHeight="1">
      <c r="I487" s="1"/>
    </row>
    <row r="488" spans="9:9" ht="15.75" customHeight="1">
      <c r="I488" s="1"/>
    </row>
    <row r="489" spans="9:9" ht="15.75" customHeight="1">
      <c r="I489" s="1"/>
    </row>
    <row r="490" spans="9:9" ht="15.75" customHeight="1">
      <c r="I490" s="1"/>
    </row>
    <row r="491" spans="9:9" ht="15.75" customHeight="1">
      <c r="I491" s="1"/>
    </row>
    <row r="492" spans="9:9" ht="15.75" customHeight="1">
      <c r="I492" s="1"/>
    </row>
    <row r="493" spans="9:9" ht="15.75" customHeight="1">
      <c r="I493" s="1"/>
    </row>
    <row r="494" spans="9:9" ht="15.75" customHeight="1">
      <c r="I494" s="1"/>
    </row>
    <row r="495" spans="9:9" ht="15.75" customHeight="1">
      <c r="I495" s="1"/>
    </row>
    <row r="496" spans="9:9" ht="15.75" customHeight="1">
      <c r="I496" s="1"/>
    </row>
    <row r="497" spans="9:9" ht="15.75" customHeight="1">
      <c r="I497" s="1"/>
    </row>
    <row r="498" spans="9:9" ht="15.75" customHeight="1">
      <c r="I498" s="1"/>
    </row>
    <row r="499" spans="9:9" ht="15.75" customHeight="1">
      <c r="I499" s="1"/>
    </row>
    <row r="500" spans="9:9" ht="15.75" customHeight="1">
      <c r="I500" s="1"/>
    </row>
    <row r="501" spans="9:9" ht="15.75" customHeight="1">
      <c r="I501" s="1"/>
    </row>
    <row r="502" spans="9:9" ht="15.75" customHeight="1">
      <c r="I502" s="1"/>
    </row>
    <row r="503" spans="9:9" ht="15.75" customHeight="1">
      <c r="I503" s="1"/>
    </row>
    <row r="504" spans="9:9" ht="15.75" customHeight="1">
      <c r="I504" s="1"/>
    </row>
    <row r="505" spans="9:9" ht="15.75" customHeight="1">
      <c r="I505" s="1"/>
    </row>
    <row r="506" spans="9:9" ht="15.75" customHeight="1">
      <c r="I506" s="1"/>
    </row>
    <row r="507" spans="9:9" ht="15.75" customHeight="1">
      <c r="I507" s="1"/>
    </row>
    <row r="508" spans="9:9" ht="15.75" customHeight="1">
      <c r="I508" s="1"/>
    </row>
    <row r="509" spans="9:9" ht="15.75" customHeight="1">
      <c r="I509" s="1"/>
    </row>
    <row r="510" spans="9:9" ht="15.75" customHeight="1">
      <c r="I510" s="1"/>
    </row>
    <row r="511" spans="9:9" ht="15.75" customHeight="1">
      <c r="I511" s="1"/>
    </row>
    <row r="512" spans="9:9" ht="15.75" customHeight="1">
      <c r="I512" s="1"/>
    </row>
    <row r="513" spans="9:9" ht="15.75" customHeight="1">
      <c r="I513" s="1"/>
    </row>
    <row r="514" spans="9:9" ht="15.75" customHeight="1">
      <c r="I514" s="1"/>
    </row>
    <row r="515" spans="9:9" ht="15.75" customHeight="1">
      <c r="I515" s="1"/>
    </row>
    <row r="516" spans="9:9" ht="15.75" customHeight="1">
      <c r="I516" s="1"/>
    </row>
    <row r="517" spans="9:9" ht="15.75" customHeight="1">
      <c r="I517" s="1"/>
    </row>
    <row r="518" spans="9:9" ht="15.75" customHeight="1">
      <c r="I518" s="1"/>
    </row>
    <row r="519" spans="9:9" ht="15.75" customHeight="1">
      <c r="I519" s="1"/>
    </row>
    <row r="520" spans="9:9" ht="15.75" customHeight="1">
      <c r="I520" s="1"/>
    </row>
    <row r="521" spans="9:9" ht="15.75" customHeight="1">
      <c r="I521" s="1"/>
    </row>
    <row r="522" spans="9:9" ht="15.75" customHeight="1">
      <c r="I522" s="1"/>
    </row>
    <row r="523" spans="9:9" ht="15.75" customHeight="1">
      <c r="I523" s="1"/>
    </row>
    <row r="524" spans="9:9" ht="15.75" customHeight="1">
      <c r="I524" s="1"/>
    </row>
    <row r="525" spans="9:9" ht="15.75" customHeight="1">
      <c r="I525" s="1"/>
    </row>
    <row r="526" spans="9:9" ht="15.75" customHeight="1">
      <c r="I526" s="1"/>
    </row>
    <row r="527" spans="9:9" ht="15.75" customHeight="1">
      <c r="I527" s="1"/>
    </row>
    <row r="528" spans="9:9" ht="15.75" customHeight="1">
      <c r="I528" s="1"/>
    </row>
    <row r="529" spans="9:9" ht="15.75" customHeight="1">
      <c r="I529" s="1"/>
    </row>
    <row r="530" spans="9:9" ht="15.75" customHeight="1">
      <c r="I530" s="1"/>
    </row>
    <row r="531" spans="9:9" ht="15.75" customHeight="1">
      <c r="I531" s="1"/>
    </row>
    <row r="532" spans="9:9" ht="15.75" customHeight="1">
      <c r="I532" s="1"/>
    </row>
    <row r="533" spans="9:9" ht="15.75" customHeight="1">
      <c r="I533" s="1"/>
    </row>
    <row r="534" spans="9:9" ht="15.75" customHeight="1">
      <c r="I534" s="1"/>
    </row>
    <row r="535" spans="9:9" ht="15.75" customHeight="1">
      <c r="I535" s="1"/>
    </row>
    <row r="536" spans="9:9" ht="15.75" customHeight="1">
      <c r="I536" s="1"/>
    </row>
    <row r="537" spans="9:9" ht="15.75" customHeight="1">
      <c r="I537" s="1"/>
    </row>
    <row r="538" spans="9:9" ht="15.75" customHeight="1">
      <c r="I538" s="1"/>
    </row>
    <row r="539" spans="9:9" ht="15.75" customHeight="1">
      <c r="I539" s="1"/>
    </row>
    <row r="540" spans="9:9" ht="15.75" customHeight="1">
      <c r="I540" s="1"/>
    </row>
    <row r="541" spans="9:9" ht="15.75" customHeight="1">
      <c r="I541" s="1"/>
    </row>
    <row r="542" spans="9:9" ht="15.75" customHeight="1">
      <c r="I542" s="1"/>
    </row>
    <row r="543" spans="9:9" ht="15.75" customHeight="1">
      <c r="I543" s="1"/>
    </row>
    <row r="544" spans="9:9" ht="15.75" customHeight="1">
      <c r="I544" s="1"/>
    </row>
    <row r="545" spans="9:9" ht="15.75" customHeight="1">
      <c r="I545" s="1"/>
    </row>
    <row r="546" spans="9:9" ht="15.75" customHeight="1">
      <c r="I546" s="1"/>
    </row>
    <row r="547" spans="9:9" ht="15.75" customHeight="1">
      <c r="I547" s="1"/>
    </row>
    <row r="548" spans="9:9" ht="15.75" customHeight="1">
      <c r="I548" s="1"/>
    </row>
    <row r="549" spans="9:9" ht="15.75" customHeight="1">
      <c r="I549" s="1"/>
    </row>
    <row r="550" spans="9:9" ht="15.75" customHeight="1">
      <c r="I550" s="1"/>
    </row>
    <row r="551" spans="9:9" ht="15.75" customHeight="1">
      <c r="I551" s="1"/>
    </row>
    <row r="552" spans="9:9" ht="15.75" customHeight="1">
      <c r="I552" s="1"/>
    </row>
    <row r="553" spans="9:9" ht="15.75" customHeight="1">
      <c r="I553" s="1"/>
    </row>
    <row r="554" spans="9:9" ht="15.75" customHeight="1">
      <c r="I554" s="1"/>
    </row>
    <row r="555" spans="9:9" ht="15.75" customHeight="1">
      <c r="I555" s="1"/>
    </row>
    <row r="556" spans="9:9" ht="15.75" customHeight="1">
      <c r="I556" s="1"/>
    </row>
    <row r="557" spans="9:9" ht="15.75" customHeight="1">
      <c r="I557" s="1"/>
    </row>
    <row r="558" spans="9:9" ht="15.75" customHeight="1">
      <c r="I558" s="1"/>
    </row>
    <row r="559" spans="9:9" ht="15.75" customHeight="1">
      <c r="I559" s="1"/>
    </row>
    <row r="560" spans="9:9" ht="15.75" customHeight="1">
      <c r="I560" s="1"/>
    </row>
    <row r="561" spans="9:9" ht="15.75" customHeight="1">
      <c r="I561" s="1"/>
    </row>
    <row r="562" spans="9:9" ht="15.75" customHeight="1">
      <c r="I562" s="1"/>
    </row>
    <row r="563" spans="9:9" ht="15.75" customHeight="1">
      <c r="I563" s="1"/>
    </row>
    <row r="564" spans="9:9" ht="15.75" customHeight="1">
      <c r="I564" s="1"/>
    </row>
    <row r="565" spans="9:9" ht="15.75" customHeight="1">
      <c r="I565" s="1"/>
    </row>
    <row r="566" spans="9:9" ht="15.75" customHeight="1">
      <c r="I566" s="1"/>
    </row>
    <row r="567" spans="9:9" ht="15.75" customHeight="1">
      <c r="I567" s="1"/>
    </row>
    <row r="568" spans="9:9" ht="15.75" customHeight="1">
      <c r="I568" s="1"/>
    </row>
    <row r="569" spans="9:9" ht="15.75" customHeight="1">
      <c r="I569" s="1"/>
    </row>
    <row r="570" spans="9:9" ht="15.75" customHeight="1">
      <c r="I570" s="1"/>
    </row>
    <row r="571" spans="9:9" ht="15.75" customHeight="1">
      <c r="I571" s="1"/>
    </row>
    <row r="572" spans="9:9" ht="15.75" customHeight="1">
      <c r="I572" s="1"/>
    </row>
    <row r="573" spans="9:9" ht="15.75" customHeight="1">
      <c r="I573" s="1"/>
    </row>
    <row r="574" spans="9:9" ht="15.75" customHeight="1">
      <c r="I574" s="1"/>
    </row>
    <row r="575" spans="9:9" ht="15.75" customHeight="1">
      <c r="I575" s="1"/>
    </row>
    <row r="576" spans="9:9" ht="15.75" customHeight="1">
      <c r="I576" s="1"/>
    </row>
    <row r="577" spans="9:9" ht="15.75" customHeight="1">
      <c r="I577" s="1"/>
    </row>
    <row r="578" spans="9:9" ht="15.75" customHeight="1">
      <c r="I578" s="1"/>
    </row>
    <row r="579" spans="9:9" ht="15.75" customHeight="1">
      <c r="I579" s="1"/>
    </row>
    <row r="580" spans="9:9" ht="15.75" customHeight="1">
      <c r="I580" s="1"/>
    </row>
    <row r="581" spans="9:9" ht="15.75" customHeight="1">
      <c r="I581" s="1"/>
    </row>
    <row r="582" spans="9:9" ht="15.75" customHeight="1">
      <c r="I582" s="1"/>
    </row>
    <row r="583" spans="9:9" ht="15.75" customHeight="1">
      <c r="I583" s="1"/>
    </row>
    <row r="584" spans="9:9" ht="15.75" customHeight="1">
      <c r="I584" s="1"/>
    </row>
    <row r="585" spans="9:9" ht="15.75" customHeight="1">
      <c r="I585" s="1"/>
    </row>
    <row r="586" spans="9:9" ht="15.75" customHeight="1">
      <c r="I586" s="1"/>
    </row>
    <row r="587" spans="9:9" ht="15.75" customHeight="1">
      <c r="I587" s="1"/>
    </row>
    <row r="588" spans="9:9" ht="15.75" customHeight="1">
      <c r="I588" s="1"/>
    </row>
    <row r="589" spans="9:9" ht="15.75" customHeight="1">
      <c r="I589" s="1"/>
    </row>
    <row r="590" spans="9:9" ht="15.75" customHeight="1">
      <c r="I590" s="1"/>
    </row>
    <row r="591" spans="9:9" ht="15.75" customHeight="1">
      <c r="I591" s="1"/>
    </row>
    <row r="592" spans="9:9" ht="15.75" customHeight="1">
      <c r="I592" s="1"/>
    </row>
    <row r="593" spans="9:9" ht="15.75" customHeight="1">
      <c r="I593" s="1"/>
    </row>
    <row r="594" spans="9:9" ht="15.75" customHeight="1">
      <c r="I594" s="1"/>
    </row>
    <row r="595" spans="9:9" ht="15.75" customHeight="1">
      <c r="I595" s="1"/>
    </row>
    <row r="596" spans="9:9" ht="15.75" customHeight="1">
      <c r="I596" s="1"/>
    </row>
    <row r="597" spans="9:9" ht="15.75" customHeight="1">
      <c r="I597" s="1"/>
    </row>
    <row r="598" spans="9:9" ht="15.75" customHeight="1">
      <c r="I598" s="1"/>
    </row>
    <row r="599" spans="9:9" ht="15.75" customHeight="1">
      <c r="I599" s="1"/>
    </row>
    <row r="600" spans="9:9" ht="15.75" customHeight="1">
      <c r="I600" s="1"/>
    </row>
    <row r="601" spans="9:9" ht="15.75" customHeight="1">
      <c r="I601" s="1"/>
    </row>
    <row r="602" spans="9:9" ht="15.75" customHeight="1">
      <c r="I602" s="1"/>
    </row>
    <row r="603" spans="9:9" ht="15.75" customHeight="1">
      <c r="I603" s="1"/>
    </row>
    <row r="604" spans="9:9" ht="15.75" customHeight="1">
      <c r="I604" s="1"/>
    </row>
    <row r="605" spans="9:9" ht="15.75" customHeight="1">
      <c r="I605" s="1"/>
    </row>
    <row r="606" spans="9:9" ht="15.75" customHeight="1">
      <c r="I606" s="1"/>
    </row>
    <row r="607" spans="9:9" ht="15.75" customHeight="1">
      <c r="I607" s="1"/>
    </row>
    <row r="608" spans="9:9" ht="15.75" customHeight="1">
      <c r="I608" s="1"/>
    </row>
    <row r="609" spans="9:9" ht="15.75" customHeight="1">
      <c r="I609" s="1"/>
    </row>
    <row r="610" spans="9:9" ht="15.75" customHeight="1">
      <c r="I610" s="1"/>
    </row>
    <row r="611" spans="9:9" ht="15.75" customHeight="1">
      <c r="I611" s="1"/>
    </row>
    <row r="612" spans="9:9" ht="15.75" customHeight="1">
      <c r="I612" s="1"/>
    </row>
    <row r="613" spans="9:9" ht="15.75" customHeight="1">
      <c r="I613" s="1"/>
    </row>
    <row r="614" spans="9:9" ht="15.75" customHeight="1">
      <c r="I614" s="1"/>
    </row>
    <row r="615" spans="9:9" ht="15.75" customHeight="1">
      <c r="I615" s="1"/>
    </row>
    <row r="616" spans="9:9" ht="15.75" customHeight="1">
      <c r="I616" s="1"/>
    </row>
    <row r="617" spans="9:9" ht="15.75" customHeight="1">
      <c r="I617" s="1"/>
    </row>
    <row r="618" spans="9:9" ht="15.75" customHeight="1">
      <c r="I618" s="1"/>
    </row>
    <row r="619" spans="9:9" ht="15.75" customHeight="1">
      <c r="I619" s="1"/>
    </row>
    <row r="620" spans="9:9" ht="15.75" customHeight="1">
      <c r="I620" s="1"/>
    </row>
    <row r="621" spans="9:9" ht="15.75" customHeight="1">
      <c r="I621" s="1"/>
    </row>
    <row r="622" spans="9:9" ht="15.75" customHeight="1">
      <c r="I622" s="1"/>
    </row>
    <row r="623" spans="9:9" ht="15.75" customHeight="1">
      <c r="I623" s="1"/>
    </row>
    <row r="624" spans="9:9" ht="15.75" customHeight="1">
      <c r="I624" s="1"/>
    </row>
    <row r="625" spans="9:9" ht="15.75" customHeight="1">
      <c r="I625" s="1"/>
    </row>
    <row r="626" spans="9:9" ht="15.75" customHeight="1">
      <c r="I626" s="1"/>
    </row>
    <row r="627" spans="9:9" ht="15.75" customHeight="1">
      <c r="I627" s="1"/>
    </row>
    <row r="628" spans="9:9" ht="15.75" customHeight="1">
      <c r="I628" s="1"/>
    </row>
    <row r="629" spans="9:9" ht="15.75" customHeight="1">
      <c r="I629" s="1"/>
    </row>
    <row r="630" spans="9:9" ht="15.75" customHeight="1">
      <c r="I630" s="1"/>
    </row>
    <row r="631" spans="9:9" ht="15.75" customHeight="1">
      <c r="I631" s="1"/>
    </row>
    <row r="632" spans="9:9" ht="15.75" customHeight="1">
      <c r="I632" s="1"/>
    </row>
    <row r="633" spans="9:9" ht="15.75" customHeight="1">
      <c r="I633" s="1"/>
    </row>
    <row r="634" spans="9:9" ht="15.75" customHeight="1">
      <c r="I634" s="1"/>
    </row>
    <row r="635" spans="9:9" ht="15.75" customHeight="1">
      <c r="I635" s="1"/>
    </row>
    <row r="636" spans="9:9" ht="15.75" customHeight="1">
      <c r="I636" s="1"/>
    </row>
    <row r="637" spans="9:9" ht="15.75" customHeight="1">
      <c r="I637" s="1"/>
    </row>
    <row r="638" spans="9:9" ht="15.75" customHeight="1">
      <c r="I638" s="1"/>
    </row>
    <row r="639" spans="9:9" ht="15.75" customHeight="1">
      <c r="I639" s="1"/>
    </row>
    <row r="640" spans="9:9" ht="15.75" customHeight="1">
      <c r="I640" s="1"/>
    </row>
    <row r="641" spans="9:9" ht="15.75" customHeight="1">
      <c r="I641" s="1"/>
    </row>
    <row r="642" spans="9:9" ht="15.75" customHeight="1">
      <c r="I642" s="1"/>
    </row>
    <row r="643" spans="9:9" ht="15.75" customHeight="1">
      <c r="I643" s="1"/>
    </row>
    <row r="644" spans="9:9" ht="15.75" customHeight="1">
      <c r="I644" s="1"/>
    </row>
    <row r="645" spans="9:9" ht="15.75" customHeight="1">
      <c r="I645" s="1"/>
    </row>
    <row r="646" spans="9:9" ht="15.75" customHeight="1">
      <c r="I646" s="1"/>
    </row>
    <row r="647" spans="9:9" ht="15.75" customHeight="1">
      <c r="I647" s="1"/>
    </row>
    <row r="648" spans="9:9" ht="15.75" customHeight="1">
      <c r="I648" s="1"/>
    </row>
    <row r="649" spans="9:9" ht="15.75" customHeight="1">
      <c r="I649" s="1"/>
    </row>
    <row r="650" spans="9:9" ht="15.75" customHeight="1">
      <c r="I650" s="1"/>
    </row>
    <row r="651" spans="9:9" ht="15.75" customHeight="1">
      <c r="I651" s="1"/>
    </row>
    <row r="652" spans="9:9" ht="15.75" customHeight="1">
      <c r="I652" s="1"/>
    </row>
    <row r="653" spans="9:9" ht="15.75" customHeight="1">
      <c r="I653" s="1"/>
    </row>
    <row r="654" spans="9:9" ht="15.75" customHeight="1">
      <c r="I654" s="1"/>
    </row>
    <row r="655" spans="9:9" ht="15.75" customHeight="1">
      <c r="I655" s="1"/>
    </row>
    <row r="656" spans="9:9" ht="15.75" customHeight="1">
      <c r="I656" s="1"/>
    </row>
    <row r="657" spans="9:9" ht="15.75" customHeight="1">
      <c r="I657" s="1"/>
    </row>
    <row r="658" spans="9:9" ht="15.75" customHeight="1">
      <c r="I658" s="1"/>
    </row>
    <row r="659" spans="9:9" ht="15.75" customHeight="1">
      <c r="I659" s="1"/>
    </row>
    <row r="660" spans="9:9" ht="15.75" customHeight="1">
      <c r="I660" s="1"/>
    </row>
    <row r="661" spans="9:9" ht="15.75" customHeight="1">
      <c r="I661" s="1"/>
    </row>
    <row r="662" spans="9:9" ht="15.75" customHeight="1">
      <c r="I662" s="1"/>
    </row>
    <row r="663" spans="9:9" ht="15.75" customHeight="1">
      <c r="I663" s="1"/>
    </row>
    <row r="664" spans="9:9" ht="15.75" customHeight="1">
      <c r="I664" s="1"/>
    </row>
    <row r="665" spans="9:9" ht="15.75" customHeight="1">
      <c r="I665" s="1"/>
    </row>
    <row r="666" spans="9:9" ht="15.75" customHeight="1">
      <c r="I666" s="1"/>
    </row>
    <row r="667" spans="9:9" ht="15.75" customHeight="1">
      <c r="I667" s="1"/>
    </row>
    <row r="668" spans="9:9" ht="15.75" customHeight="1">
      <c r="I668" s="1"/>
    </row>
    <row r="669" spans="9:9" ht="15.75" customHeight="1">
      <c r="I669" s="1"/>
    </row>
    <row r="670" spans="9:9" ht="15.75" customHeight="1">
      <c r="I670" s="1"/>
    </row>
    <row r="671" spans="9:9" ht="15.75" customHeight="1">
      <c r="I671" s="1"/>
    </row>
    <row r="672" spans="9:9" ht="15.75" customHeight="1">
      <c r="I672" s="1"/>
    </row>
    <row r="673" spans="9:9" ht="15.75" customHeight="1">
      <c r="I673" s="1"/>
    </row>
    <row r="674" spans="9:9" ht="15.75" customHeight="1">
      <c r="I674" s="1"/>
    </row>
    <row r="675" spans="9:9" ht="15.75" customHeight="1">
      <c r="I675" s="1"/>
    </row>
    <row r="676" spans="9:9" ht="15.75" customHeight="1">
      <c r="I676" s="1"/>
    </row>
    <row r="677" spans="9:9" ht="15.75" customHeight="1">
      <c r="I677" s="1"/>
    </row>
    <row r="678" spans="9:9" ht="15.75" customHeight="1">
      <c r="I678" s="1"/>
    </row>
    <row r="679" spans="9:9" ht="15.75" customHeight="1">
      <c r="I679" s="1"/>
    </row>
    <row r="680" spans="9:9" ht="15.75" customHeight="1">
      <c r="I680" s="1"/>
    </row>
    <row r="681" spans="9:9" ht="15.75" customHeight="1">
      <c r="I681" s="1"/>
    </row>
    <row r="682" spans="9:9" ht="15.75" customHeight="1">
      <c r="I682" s="1"/>
    </row>
    <row r="683" spans="9:9" ht="15.75" customHeight="1">
      <c r="I683" s="1"/>
    </row>
    <row r="684" spans="9:9" ht="15.75" customHeight="1">
      <c r="I684" s="1"/>
    </row>
    <row r="685" spans="9:9" ht="15.75" customHeight="1">
      <c r="I685" s="1"/>
    </row>
    <row r="686" spans="9:9" ht="15.75" customHeight="1">
      <c r="I686" s="1"/>
    </row>
    <row r="687" spans="9:9" ht="15.75" customHeight="1">
      <c r="I687" s="1"/>
    </row>
    <row r="688" spans="9:9" ht="15.75" customHeight="1">
      <c r="I688" s="1"/>
    </row>
    <row r="689" spans="9:9" ht="15.75" customHeight="1">
      <c r="I689" s="1"/>
    </row>
    <row r="690" spans="9:9" ht="15.75" customHeight="1">
      <c r="I690" s="1"/>
    </row>
    <row r="691" spans="9:9" ht="15.75" customHeight="1">
      <c r="I691" s="1"/>
    </row>
    <row r="692" spans="9:9" ht="15.75" customHeight="1">
      <c r="I692" s="1"/>
    </row>
    <row r="693" spans="9:9" ht="15.75" customHeight="1">
      <c r="I693" s="1"/>
    </row>
    <row r="694" spans="9:9" ht="15.75" customHeight="1">
      <c r="I694" s="1"/>
    </row>
    <row r="695" spans="9:9" ht="15.75" customHeight="1">
      <c r="I695" s="1"/>
    </row>
    <row r="696" spans="9:9" ht="15.75" customHeight="1">
      <c r="I696" s="1"/>
    </row>
    <row r="697" spans="9:9" ht="15.75" customHeight="1">
      <c r="I697" s="1"/>
    </row>
    <row r="698" spans="9:9" ht="15.75" customHeight="1">
      <c r="I698" s="1"/>
    </row>
    <row r="699" spans="9:9" ht="15.75" customHeight="1">
      <c r="I699" s="1"/>
    </row>
    <row r="700" spans="9:9" ht="15.75" customHeight="1">
      <c r="I700" s="1"/>
    </row>
    <row r="701" spans="9:9" ht="15.75" customHeight="1">
      <c r="I701" s="1"/>
    </row>
    <row r="702" spans="9:9" ht="15.75" customHeight="1">
      <c r="I702" s="1"/>
    </row>
    <row r="703" spans="9:9" ht="15.75" customHeight="1">
      <c r="I703" s="1"/>
    </row>
    <row r="704" spans="9:9" ht="15.75" customHeight="1">
      <c r="I704" s="1"/>
    </row>
    <row r="705" spans="9:9" ht="15.75" customHeight="1">
      <c r="I705" s="1"/>
    </row>
    <row r="706" spans="9:9" ht="15.75" customHeight="1">
      <c r="I706" s="1"/>
    </row>
    <row r="707" spans="9:9" ht="15.75" customHeight="1">
      <c r="I707" s="1"/>
    </row>
    <row r="708" spans="9:9" ht="15.75" customHeight="1">
      <c r="I708" s="1"/>
    </row>
    <row r="709" spans="9:9" ht="15.75" customHeight="1">
      <c r="I709" s="1"/>
    </row>
    <row r="710" spans="9:9" ht="15.75" customHeight="1">
      <c r="I710" s="1"/>
    </row>
    <row r="711" spans="9:9" ht="15.75" customHeight="1">
      <c r="I711" s="1"/>
    </row>
    <row r="712" spans="9:9" ht="15.75" customHeight="1">
      <c r="I712" s="1"/>
    </row>
    <row r="713" spans="9:9" ht="15.75" customHeight="1">
      <c r="I713" s="1"/>
    </row>
    <row r="714" spans="9:9" ht="15.75" customHeight="1">
      <c r="I714" s="1"/>
    </row>
    <row r="715" spans="9:9" ht="15.75" customHeight="1">
      <c r="I715" s="1"/>
    </row>
    <row r="716" spans="9:9" ht="15.75" customHeight="1">
      <c r="I716" s="1"/>
    </row>
    <row r="717" spans="9:9" ht="15.75" customHeight="1">
      <c r="I717" s="1"/>
    </row>
    <row r="718" spans="9:9" ht="15.75" customHeight="1">
      <c r="I718" s="1"/>
    </row>
    <row r="719" spans="9:9" ht="15.75" customHeight="1">
      <c r="I719" s="1"/>
    </row>
    <row r="720" spans="9:9" ht="15.75" customHeight="1">
      <c r="I720" s="1"/>
    </row>
    <row r="721" spans="9:9" ht="15.75" customHeight="1">
      <c r="I721" s="1"/>
    </row>
    <row r="722" spans="9:9" ht="15.75" customHeight="1">
      <c r="I722" s="1"/>
    </row>
    <row r="723" spans="9:9" ht="15.75" customHeight="1">
      <c r="I723" s="1"/>
    </row>
    <row r="724" spans="9:9" ht="15.75" customHeight="1">
      <c r="I724" s="1"/>
    </row>
    <row r="725" spans="9:9" ht="15.75" customHeight="1">
      <c r="I725" s="1"/>
    </row>
    <row r="726" spans="9:9" ht="15.75" customHeight="1">
      <c r="I726" s="1"/>
    </row>
    <row r="727" spans="9:9" ht="15.75" customHeight="1">
      <c r="I727" s="1"/>
    </row>
    <row r="728" spans="9:9" ht="15.75" customHeight="1">
      <c r="I728" s="1"/>
    </row>
    <row r="729" spans="9:9" ht="15.75" customHeight="1">
      <c r="I729" s="1"/>
    </row>
    <row r="730" spans="9:9" ht="15.75" customHeight="1">
      <c r="I730" s="1"/>
    </row>
    <row r="731" spans="9:9" ht="15.75" customHeight="1">
      <c r="I731" s="1"/>
    </row>
    <row r="732" spans="9:9" ht="15.75" customHeight="1">
      <c r="I732" s="1"/>
    </row>
    <row r="733" spans="9:9" ht="15.75" customHeight="1">
      <c r="I733" s="1"/>
    </row>
    <row r="734" spans="9:9" ht="15.75" customHeight="1">
      <c r="I734" s="1"/>
    </row>
    <row r="735" spans="9:9" ht="15.75" customHeight="1">
      <c r="I735" s="1"/>
    </row>
    <row r="736" spans="9:9" ht="15.75" customHeight="1">
      <c r="I736" s="1"/>
    </row>
    <row r="737" spans="9:9" ht="15.75" customHeight="1">
      <c r="I737" s="1"/>
    </row>
    <row r="738" spans="9:9" ht="15.75" customHeight="1">
      <c r="I738" s="1"/>
    </row>
    <row r="739" spans="9:9" ht="15.75" customHeight="1">
      <c r="I739" s="1"/>
    </row>
    <row r="740" spans="9:9" ht="15.75" customHeight="1">
      <c r="I740" s="1"/>
    </row>
    <row r="741" spans="9:9" ht="15.75" customHeight="1">
      <c r="I741" s="1"/>
    </row>
    <row r="742" spans="9:9" ht="15.75" customHeight="1">
      <c r="I742" s="1"/>
    </row>
    <row r="743" spans="9:9" ht="15.75" customHeight="1">
      <c r="I743" s="1"/>
    </row>
    <row r="744" spans="9:9" ht="15.75" customHeight="1">
      <c r="I744" s="1"/>
    </row>
    <row r="745" spans="9:9" ht="15.75" customHeight="1">
      <c r="I745" s="1"/>
    </row>
    <row r="746" spans="9:9" ht="15.75" customHeight="1">
      <c r="I746" s="1"/>
    </row>
    <row r="747" spans="9:9" ht="15.75" customHeight="1">
      <c r="I747" s="1"/>
    </row>
    <row r="748" spans="9:9" ht="15.75" customHeight="1">
      <c r="I748" s="1"/>
    </row>
    <row r="749" spans="9:9" ht="15.75" customHeight="1">
      <c r="I749" s="1"/>
    </row>
    <row r="750" spans="9:9" ht="15.75" customHeight="1">
      <c r="I750" s="1"/>
    </row>
    <row r="751" spans="9:9" ht="15.75" customHeight="1">
      <c r="I751" s="1"/>
    </row>
    <row r="752" spans="9:9" ht="15.75" customHeight="1">
      <c r="I752" s="1"/>
    </row>
    <row r="753" spans="9:9" ht="15.75" customHeight="1">
      <c r="I753" s="1"/>
    </row>
    <row r="754" spans="9:9" ht="15.75" customHeight="1">
      <c r="I754" s="1"/>
    </row>
    <row r="755" spans="9:9" ht="15.75" customHeight="1">
      <c r="I755" s="1"/>
    </row>
    <row r="756" spans="9:9" ht="15.75" customHeight="1">
      <c r="I756" s="1"/>
    </row>
    <row r="757" spans="9:9" ht="15.75" customHeight="1">
      <c r="I757" s="1"/>
    </row>
    <row r="758" spans="9:9" ht="15.75" customHeight="1">
      <c r="I758" s="1"/>
    </row>
    <row r="759" spans="9:9" ht="15.75" customHeight="1">
      <c r="I759" s="1"/>
    </row>
    <row r="760" spans="9:9" ht="15.75" customHeight="1">
      <c r="I760" s="1"/>
    </row>
    <row r="761" spans="9:9" ht="15.75" customHeight="1">
      <c r="I761" s="1"/>
    </row>
    <row r="762" spans="9:9" ht="15.75" customHeight="1">
      <c r="I762" s="1"/>
    </row>
    <row r="763" spans="9:9" ht="15.75" customHeight="1">
      <c r="I763" s="1"/>
    </row>
    <row r="764" spans="9:9" ht="15.75" customHeight="1">
      <c r="I764" s="1"/>
    </row>
    <row r="765" spans="9:9" ht="15.75" customHeight="1">
      <c r="I765" s="1"/>
    </row>
    <row r="766" spans="9:9" ht="15.75" customHeight="1">
      <c r="I766" s="1"/>
    </row>
    <row r="767" spans="9:9" ht="15.75" customHeight="1">
      <c r="I767" s="1"/>
    </row>
    <row r="768" spans="9:9" ht="15.75" customHeight="1">
      <c r="I768" s="1"/>
    </row>
    <row r="769" spans="9:9" ht="15.75" customHeight="1">
      <c r="I769" s="1"/>
    </row>
    <row r="770" spans="9:9" ht="15.75" customHeight="1">
      <c r="I770" s="1"/>
    </row>
    <row r="771" spans="9:9" ht="15.75" customHeight="1">
      <c r="I771" s="1"/>
    </row>
    <row r="772" spans="9:9" ht="15.75" customHeight="1">
      <c r="I772" s="1"/>
    </row>
    <row r="773" spans="9:9" ht="15.75" customHeight="1">
      <c r="I773" s="1"/>
    </row>
    <row r="774" spans="9:9" ht="15.75" customHeight="1">
      <c r="I774" s="1"/>
    </row>
    <row r="775" spans="9:9" ht="15.75" customHeight="1">
      <c r="I775" s="1"/>
    </row>
    <row r="776" spans="9:9" ht="15.75" customHeight="1">
      <c r="I776" s="1"/>
    </row>
    <row r="777" spans="9:9" ht="15.75" customHeight="1">
      <c r="I777" s="1"/>
    </row>
    <row r="778" spans="9:9" ht="15.75" customHeight="1">
      <c r="I778" s="1"/>
    </row>
    <row r="779" spans="9:9" ht="15.75" customHeight="1">
      <c r="I779" s="1"/>
    </row>
    <row r="780" spans="9:9" ht="15.75" customHeight="1">
      <c r="I780" s="1"/>
    </row>
    <row r="781" spans="9:9" ht="15.75" customHeight="1">
      <c r="I781" s="1"/>
    </row>
    <row r="782" spans="9:9" ht="15.75" customHeight="1">
      <c r="I782" s="1"/>
    </row>
    <row r="783" spans="9:9" ht="15.75" customHeight="1">
      <c r="I783" s="1"/>
    </row>
    <row r="784" spans="9:9" ht="15.75" customHeight="1">
      <c r="I784" s="1"/>
    </row>
    <row r="785" spans="9:9" ht="15.75" customHeight="1">
      <c r="I785" s="1"/>
    </row>
    <row r="786" spans="9:9" ht="15.75" customHeight="1">
      <c r="I786" s="1"/>
    </row>
    <row r="787" spans="9:9" ht="15.75" customHeight="1">
      <c r="I787" s="1"/>
    </row>
    <row r="788" spans="9:9" ht="15.75" customHeight="1">
      <c r="I788" s="1"/>
    </row>
    <row r="789" spans="9:9" ht="15.75" customHeight="1">
      <c r="I789" s="1"/>
    </row>
    <row r="790" spans="9:9" ht="15.75" customHeight="1">
      <c r="I790" s="1"/>
    </row>
    <row r="791" spans="9:9" ht="15.75" customHeight="1">
      <c r="I791" s="1"/>
    </row>
    <row r="792" spans="9:9" ht="15.75" customHeight="1">
      <c r="I792" s="1"/>
    </row>
    <row r="793" spans="9:9" ht="15.75" customHeight="1">
      <c r="I793" s="1"/>
    </row>
    <row r="794" spans="9:9" ht="15.75" customHeight="1">
      <c r="I794" s="1"/>
    </row>
    <row r="795" spans="9:9" ht="15.75" customHeight="1">
      <c r="I795" s="1"/>
    </row>
    <row r="796" spans="9:9" ht="15.75" customHeight="1">
      <c r="I796" s="1"/>
    </row>
    <row r="797" spans="9:9" ht="15.75" customHeight="1">
      <c r="I797" s="1"/>
    </row>
    <row r="798" spans="9:9" ht="15.75" customHeight="1">
      <c r="I798" s="1"/>
    </row>
    <row r="799" spans="9:9" ht="15.75" customHeight="1">
      <c r="I799" s="1"/>
    </row>
    <row r="800" spans="9:9" ht="15.75" customHeight="1">
      <c r="I800" s="1"/>
    </row>
    <row r="801" spans="9:9" ht="15.75" customHeight="1">
      <c r="I801" s="1"/>
    </row>
    <row r="802" spans="9:9" ht="15.75" customHeight="1">
      <c r="I802" s="1"/>
    </row>
    <row r="803" spans="9:9" ht="15.75" customHeight="1">
      <c r="I803" s="1"/>
    </row>
    <row r="804" spans="9:9" ht="15.75" customHeight="1">
      <c r="I804" s="1"/>
    </row>
    <row r="805" spans="9:9" ht="15.75" customHeight="1">
      <c r="I805" s="1"/>
    </row>
    <row r="806" spans="9:9" ht="15.75" customHeight="1">
      <c r="I806" s="1"/>
    </row>
    <row r="807" spans="9:9" ht="15.75" customHeight="1">
      <c r="I807" s="1"/>
    </row>
    <row r="808" spans="9:9" ht="15.75" customHeight="1">
      <c r="I808" s="1"/>
    </row>
    <row r="809" spans="9:9" ht="15.75" customHeight="1">
      <c r="I809" s="1"/>
    </row>
    <row r="810" spans="9:9" ht="15.75" customHeight="1">
      <c r="I810" s="1"/>
    </row>
    <row r="811" spans="9:9" ht="15.75" customHeight="1">
      <c r="I811" s="1"/>
    </row>
    <row r="812" spans="9:9" ht="15.75" customHeight="1">
      <c r="I812" s="1"/>
    </row>
    <row r="813" spans="9:9" ht="15.75" customHeight="1">
      <c r="I813" s="1"/>
    </row>
    <row r="814" spans="9:9" ht="15.75" customHeight="1">
      <c r="I814" s="1"/>
    </row>
    <row r="815" spans="9:9" ht="15.75" customHeight="1">
      <c r="I815" s="1"/>
    </row>
    <row r="816" spans="9:9" ht="15.75" customHeight="1">
      <c r="I816" s="1"/>
    </row>
    <row r="817" spans="9:9" ht="15.75" customHeight="1">
      <c r="I817" s="1"/>
    </row>
    <row r="818" spans="9:9" ht="15.75" customHeight="1">
      <c r="I818" s="1"/>
    </row>
    <row r="819" spans="9:9" ht="15.75" customHeight="1">
      <c r="I819" s="1"/>
    </row>
    <row r="820" spans="9:9" ht="15.75" customHeight="1">
      <c r="I820" s="1"/>
    </row>
    <row r="821" spans="9:9" ht="15.75" customHeight="1">
      <c r="I821" s="1"/>
    </row>
    <row r="822" spans="9:9" ht="15.75" customHeight="1">
      <c r="I822" s="1"/>
    </row>
    <row r="823" spans="9:9" ht="15.75" customHeight="1">
      <c r="I823" s="1"/>
    </row>
    <row r="824" spans="9:9" ht="15.75" customHeight="1">
      <c r="I824" s="1"/>
    </row>
    <row r="825" spans="9:9" ht="15.75" customHeight="1">
      <c r="I825" s="1"/>
    </row>
    <row r="826" spans="9:9" ht="15.75" customHeight="1">
      <c r="I826" s="1"/>
    </row>
    <row r="827" spans="9:9" ht="15.75" customHeight="1">
      <c r="I827" s="1"/>
    </row>
    <row r="828" spans="9:9" ht="15.75" customHeight="1">
      <c r="I828" s="1"/>
    </row>
    <row r="829" spans="9:9" ht="15.75" customHeight="1">
      <c r="I829" s="1"/>
    </row>
    <row r="830" spans="9:9" ht="15.75" customHeight="1">
      <c r="I830" s="1"/>
    </row>
    <row r="831" spans="9:9" ht="15.75" customHeight="1">
      <c r="I831" s="1"/>
    </row>
    <row r="832" spans="9:9" ht="15.75" customHeight="1">
      <c r="I832" s="1"/>
    </row>
    <row r="833" spans="9:9" ht="15.75" customHeight="1">
      <c r="I833" s="1"/>
    </row>
    <row r="834" spans="9:9" ht="15.75" customHeight="1">
      <c r="I834" s="1"/>
    </row>
    <row r="835" spans="9:9" ht="15.75" customHeight="1">
      <c r="I835" s="1"/>
    </row>
    <row r="836" spans="9:9" ht="15.75" customHeight="1">
      <c r="I836" s="1"/>
    </row>
    <row r="837" spans="9:9" ht="15.75" customHeight="1">
      <c r="I837" s="1"/>
    </row>
    <row r="838" spans="9:9" ht="15.75" customHeight="1">
      <c r="I838" s="1"/>
    </row>
    <row r="839" spans="9:9" ht="15.75" customHeight="1">
      <c r="I839" s="1"/>
    </row>
    <row r="840" spans="9:9" ht="15.75" customHeight="1">
      <c r="I840" s="1"/>
    </row>
    <row r="841" spans="9:9" ht="15.75" customHeight="1">
      <c r="I841" s="1"/>
    </row>
    <row r="842" spans="9:9" ht="15.75" customHeight="1">
      <c r="I842" s="1"/>
    </row>
    <row r="843" spans="9:9" ht="15.75" customHeight="1">
      <c r="I843" s="1"/>
    </row>
    <row r="844" spans="9:9" ht="15.75" customHeight="1">
      <c r="I844" s="1"/>
    </row>
    <row r="845" spans="9:9" ht="15.75" customHeight="1">
      <c r="I845" s="1"/>
    </row>
    <row r="846" spans="9:9" ht="15.75" customHeight="1">
      <c r="I846" s="1"/>
    </row>
    <row r="847" spans="9:9" ht="15.75" customHeight="1">
      <c r="I847" s="1"/>
    </row>
    <row r="848" spans="9:9" ht="15.75" customHeight="1">
      <c r="I848" s="1"/>
    </row>
    <row r="849" spans="9:9" ht="15.75" customHeight="1">
      <c r="I849" s="1"/>
    </row>
    <row r="850" spans="9:9" ht="15.75" customHeight="1">
      <c r="I850" s="1"/>
    </row>
    <row r="851" spans="9:9" ht="15.75" customHeight="1">
      <c r="I851" s="1"/>
    </row>
    <row r="852" spans="9:9" ht="15.75" customHeight="1">
      <c r="I852" s="1"/>
    </row>
    <row r="853" spans="9:9" ht="15.75" customHeight="1">
      <c r="I853" s="1"/>
    </row>
    <row r="854" spans="9:9" ht="15.75" customHeight="1">
      <c r="I854" s="1"/>
    </row>
    <row r="855" spans="9:9" ht="15.75" customHeight="1">
      <c r="I855" s="1"/>
    </row>
    <row r="856" spans="9:9" ht="15.75" customHeight="1">
      <c r="I856" s="1"/>
    </row>
    <row r="857" spans="9:9" ht="15.75" customHeight="1">
      <c r="I857" s="1"/>
    </row>
    <row r="858" spans="9:9" ht="15.75" customHeight="1">
      <c r="I858" s="1"/>
    </row>
    <row r="859" spans="9:9" ht="15.75" customHeight="1">
      <c r="I859" s="1"/>
    </row>
    <row r="860" spans="9:9" ht="15.75" customHeight="1">
      <c r="I860" s="1"/>
    </row>
    <row r="861" spans="9:9" ht="15.75" customHeight="1">
      <c r="I861" s="1"/>
    </row>
    <row r="862" spans="9:9" ht="15.75" customHeight="1">
      <c r="I862" s="1"/>
    </row>
    <row r="863" spans="9:9" ht="15.75" customHeight="1">
      <c r="I863" s="1"/>
    </row>
    <row r="864" spans="9:9" ht="15.75" customHeight="1">
      <c r="I864" s="1"/>
    </row>
    <row r="865" spans="9:9" ht="15.75" customHeight="1">
      <c r="I865" s="1"/>
    </row>
    <row r="866" spans="9:9" ht="15.75" customHeight="1">
      <c r="I866" s="1"/>
    </row>
    <row r="867" spans="9:9" ht="15.75" customHeight="1">
      <c r="I867" s="1"/>
    </row>
    <row r="868" spans="9:9" ht="15.75" customHeight="1">
      <c r="I868" s="1"/>
    </row>
    <row r="869" spans="9:9" ht="15.75" customHeight="1">
      <c r="I869" s="1"/>
    </row>
    <row r="870" spans="9:9" ht="15.75" customHeight="1">
      <c r="I870" s="1"/>
    </row>
    <row r="871" spans="9:9" ht="15.75" customHeight="1">
      <c r="I871" s="1"/>
    </row>
    <row r="872" spans="9:9" ht="15.75" customHeight="1">
      <c r="I872" s="1"/>
    </row>
    <row r="873" spans="9:9" ht="15.75" customHeight="1">
      <c r="I873" s="1"/>
    </row>
    <row r="874" spans="9:9" ht="15.75" customHeight="1">
      <c r="I874" s="1"/>
    </row>
    <row r="875" spans="9:9" ht="15.75" customHeight="1">
      <c r="I875" s="1"/>
    </row>
    <row r="876" spans="9:9" ht="15.75" customHeight="1">
      <c r="I876" s="1"/>
    </row>
    <row r="877" spans="9:9" ht="15.75" customHeight="1">
      <c r="I877" s="1"/>
    </row>
    <row r="878" spans="9:9" ht="15.75" customHeight="1">
      <c r="I878" s="1"/>
    </row>
    <row r="879" spans="9:9" ht="15.75" customHeight="1">
      <c r="I879" s="1"/>
    </row>
    <row r="880" spans="9:9" ht="15.75" customHeight="1">
      <c r="I880" s="1"/>
    </row>
    <row r="881" spans="9:9" ht="15.75" customHeight="1">
      <c r="I881" s="1"/>
    </row>
    <row r="882" spans="9:9" ht="15.75" customHeight="1">
      <c r="I882" s="1"/>
    </row>
    <row r="883" spans="9:9" ht="15.75" customHeight="1">
      <c r="I883" s="1"/>
    </row>
    <row r="884" spans="9:9" ht="15.75" customHeight="1">
      <c r="I884" s="1"/>
    </row>
    <row r="885" spans="9:9" ht="15.75" customHeight="1">
      <c r="I885" s="1"/>
    </row>
    <row r="886" spans="9:9" ht="15.75" customHeight="1">
      <c r="I886" s="1"/>
    </row>
    <row r="887" spans="9:9" ht="15.75" customHeight="1">
      <c r="I887" s="1"/>
    </row>
    <row r="888" spans="9:9" ht="15.75" customHeight="1">
      <c r="I888" s="1"/>
    </row>
    <row r="889" spans="9:9" ht="15.75" customHeight="1">
      <c r="I889" s="1"/>
    </row>
    <row r="890" spans="9:9" ht="15.75" customHeight="1">
      <c r="I890" s="1"/>
    </row>
    <row r="891" spans="9:9" ht="15.75" customHeight="1">
      <c r="I891" s="1"/>
    </row>
    <row r="892" spans="9:9" ht="15.75" customHeight="1">
      <c r="I892" s="1"/>
    </row>
    <row r="893" spans="9:9" ht="15.75" customHeight="1">
      <c r="I893" s="1"/>
    </row>
    <row r="894" spans="9:9" ht="15.75" customHeight="1">
      <c r="I894" s="1"/>
    </row>
    <row r="895" spans="9:9" ht="15.75" customHeight="1">
      <c r="I895" s="1"/>
    </row>
    <row r="896" spans="9:9" ht="15.75" customHeight="1">
      <c r="I896" s="1"/>
    </row>
    <row r="897" spans="9:9" ht="15.75" customHeight="1">
      <c r="I897" s="1"/>
    </row>
    <row r="898" spans="9:9" ht="15.75" customHeight="1">
      <c r="I898" s="1"/>
    </row>
    <row r="899" spans="9:9" ht="15.75" customHeight="1">
      <c r="I899" s="1"/>
    </row>
    <row r="900" spans="9:9" ht="15.75" customHeight="1">
      <c r="I900" s="1"/>
    </row>
    <row r="901" spans="9:9" ht="15.75" customHeight="1">
      <c r="I901" s="1"/>
    </row>
    <row r="902" spans="9:9" ht="15.75" customHeight="1">
      <c r="I902" s="1"/>
    </row>
    <row r="903" spans="9:9" ht="15.75" customHeight="1">
      <c r="I903" s="1"/>
    </row>
    <row r="904" spans="9:9" ht="15.75" customHeight="1">
      <c r="I904" s="1"/>
    </row>
    <row r="905" spans="9:9" ht="15.75" customHeight="1">
      <c r="I905" s="1"/>
    </row>
    <row r="906" spans="9:9" ht="15.75" customHeight="1">
      <c r="I906" s="1"/>
    </row>
    <row r="907" spans="9:9" ht="15.75" customHeight="1">
      <c r="I907" s="1"/>
    </row>
    <row r="908" spans="9:9" ht="15.75" customHeight="1">
      <c r="I908" s="1"/>
    </row>
    <row r="909" spans="9:9" ht="15.75" customHeight="1">
      <c r="I909" s="1"/>
    </row>
    <row r="910" spans="9:9" ht="15.75" customHeight="1">
      <c r="I910" s="1"/>
    </row>
    <row r="911" spans="9:9" ht="15.75" customHeight="1">
      <c r="I911" s="1"/>
    </row>
    <row r="912" spans="9:9" ht="15.75" customHeight="1">
      <c r="I912" s="1"/>
    </row>
    <row r="913" spans="9:9" ht="15.75" customHeight="1">
      <c r="I913" s="1"/>
    </row>
    <row r="914" spans="9:9" ht="15.75" customHeight="1">
      <c r="I914" s="1"/>
    </row>
    <row r="915" spans="9:9" ht="15.75" customHeight="1">
      <c r="I915" s="1"/>
    </row>
    <row r="916" spans="9:9" ht="15.75" customHeight="1">
      <c r="I916" s="1"/>
    </row>
    <row r="917" spans="9:9" ht="15.75" customHeight="1">
      <c r="I917" s="1"/>
    </row>
    <row r="918" spans="9:9" ht="15.75" customHeight="1">
      <c r="I918" s="1"/>
    </row>
    <row r="919" spans="9:9" ht="15.75" customHeight="1">
      <c r="I919" s="1"/>
    </row>
    <row r="920" spans="9:9" ht="15.75" customHeight="1">
      <c r="I920" s="1"/>
    </row>
    <row r="921" spans="9:9" ht="15.75" customHeight="1">
      <c r="I921" s="1"/>
    </row>
    <row r="922" spans="9:9" ht="15.75" customHeight="1">
      <c r="I922" s="1"/>
    </row>
    <row r="923" spans="9:9" ht="15.75" customHeight="1">
      <c r="I923" s="1"/>
    </row>
    <row r="924" spans="9:9" ht="15.75" customHeight="1">
      <c r="I924" s="1"/>
    </row>
    <row r="925" spans="9:9" ht="15.75" customHeight="1">
      <c r="I925" s="1"/>
    </row>
    <row r="926" spans="9:9" ht="15.75" customHeight="1">
      <c r="I926" s="1"/>
    </row>
    <row r="927" spans="9:9" ht="15.75" customHeight="1">
      <c r="I927" s="1"/>
    </row>
    <row r="928" spans="9:9" ht="15.75" customHeight="1">
      <c r="I928" s="1"/>
    </row>
    <row r="929" spans="9:9" ht="15.75" customHeight="1">
      <c r="I929" s="1"/>
    </row>
    <row r="930" spans="9:9" ht="15.75" customHeight="1">
      <c r="I930" s="1"/>
    </row>
    <row r="931" spans="9:9" ht="15.75" customHeight="1">
      <c r="I931" s="1"/>
    </row>
    <row r="932" spans="9:9" ht="15.75" customHeight="1">
      <c r="I932" s="1"/>
    </row>
    <row r="933" spans="9:9" ht="15.75" customHeight="1">
      <c r="I933" s="1"/>
    </row>
    <row r="934" spans="9:9" ht="15.75" customHeight="1">
      <c r="I934" s="1"/>
    </row>
    <row r="935" spans="9:9" ht="15.75" customHeight="1">
      <c r="I935" s="1"/>
    </row>
    <row r="936" spans="9:9" ht="15.75" customHeight="1">
      <c r="I936" s="1"/>
    </row>
    <row r="937" spans="9:9" ht="15.75" customHeight="1">
      <c r="I937" s="1"/>
    </row>
    <row r="938" spans="9:9" ht="15.75" customHeight="1">
      <c r="I938" s="1"/>
    </row>
    <row r="939" spans="9:9" ht="15.75" customHeight="1">
      <c r="I939" s="1"/>
    </row>
    <row r="940" spans="9:9" ht="15.75" customHeight="1">
      <c r="I940" s="1"/>
    </row>
    <row r="941" spans="9:9" ht="15.75" customHeight="1">
      <c r="I941" s="1"/>
    </row>
    <row r="942" spans="9:9" ht="15.75" customHeight="1">
      <c r="I942" s="1"/>
    </row>
    <row r="943" spans="9:9" ht="15.75" customHeight="1">
      <c r="I943" s="1"/>
    </row>
    <row r="944" spans="9:9" ht="15.75" customHeight="1">
      <c r="I944" s="1"/>
    </row>
    <row r="945" spans="9:9" ht="15.75" customHeight="1">
      <c r="I945" s="1"/>
    </row>
    <row r="946" spans="9:9" ht="15.75" customHeight="1">
      <c r="I946" s="1"/>
    </row>
    <row r="947" spans="9:9" ht="15.75" customHeight="1">
      <c r="I947" s="1"/>
    </row>
    <row r="948" spans="9:9" ht="15.75" customHeight="1">
      <c r="I948" s="1"/>
    </row>
    <row r="949" spans="9:9" ht="15.75" customHeight="1">
      <c r="I949" s="1"/>
    </row>
    <row r="950" spans="9:9" ht="15.75" customHeight="1">
      <c r="I950" s="1"/>
    </row>
    <row r="951" spans="9:9" ht="15.75" customHeight="1">
      <c r="I951" s="1"/>
    </row>
    <row r="952" spans="9:9" ht="15.75" customHeight="1">
      <c r="I952" s="1"/>
    </row>
    <row r="953" spans="9:9" ht="15.75" customHeight="1">
      <c r="I953" s="1"/>
    </row>
    <row r="954" spans="9:9" ht="15.75" customHeight="1">
      <c r="I954" s="1"/>
    </row>
    <row r="955" spans="9:9" ht="15.75" customHeight="1">
      <c r="I955" s="1"/>
    </row>
    <row r="956" spans="9:9" ht="15.75" customHeight="1">
      <c r="I956" s="1"/>
    </row>
    <row r="957" spans="9:9" ht="15.75" customHeight="1">
      <c r="I957" s="1"/>
    </row>
    <row r="958" spans="9:9" ht="15.75" customHeight="1">
      <c r="I958" s="1"/>
    </row>
    <row r="959" spans="9:9" ht="15.75" customHeight="1">
      <c r="I959" s="1"/>
    </row>
    <row r="960" spans="9:9" ht="15.75" customHeight="1">
      <c r="I960" s="1"/>
    </row>
    <row r="961" spans="9:9" ht="15.75" customHeight="1">
      <c r="I961" s="1"/>
    </row>
    <row r="962" spans="9:9" ht="15.75" customHeight="1">
      <c r="I962" s="1"/>
    </row>
    <row r="963" spans="9:9" ht="15.75" customHeight="1">
      <c r="I963" s="1"/>
    </row>
    <row r="964" spans="9:9" ht="15.75" customHeight="1">
      <c r="I964" s="1"/>
    </row>
    <row r="965" spans="9:9" ht="15.75" customHeight="1">
      <c r="I965" s="1"/>
    </row>
    <row r="966" spans="9:9" ht="15.75" customHeight="1">
      <c r="I966" s="1"/>
    </row>
    <row r="967" spans="9:9" ht="15.75" customHeight="1">
      <c r="I967" s="1"/>
    </row>
    <row r="968" spans="9:9" ht="15.75" customHeight="1">
      <c r="I968" s="1"/>
    </row>
    <row r="969" spans="9:9" ht="15.75" customHeight="1">
      <c r="I969" s="1"/>
    </row>
    <row r="970" spans="9:9" ht="15.75" customHeight="1">
      <c r="I970" s="1"/>
    </row>
    <row r="971" spans="9:9" ht="15.75" customHeight="1">
      <c r="I971" s="1"/>
    </row>
    <row r="972" spans="9:9" ht="15.75" customHeight="1">
      <c r="I972" s="1"/>
    </row>
    <row r="973" spans="9:9" ht="15.75" customHeight="1">
      <c r="I973" s="1"/>
    </row>
    <row r="974" spans="9:9" ht="15.75" customHeight="1">
      <c r="I974" s="1"/>
    </row>
    <row r="975" spans="9:9" ht="15.75" customHeight="1">
      <c r="I975" s="1"/>
    </row>
    <row r="976" spans="9:9" ht="15.75" customHeight="1">
      <c r="I976" s="1"/>
    </row>
    <row r="977" spans="9:9" ht="15.75" customHeight="1">
      <c r="I977" s="1"/>
    </row>
    <row r="978" spans="9:9" ht="15.75" customHeight="1">
      <c r="I978" s="1"/>
    </row>
    <row r="979" spans="9:9" ht="15.75" customHeight="1">
      <c r="I979" s="1"/>
    </row>
    <row r="980" spans="9:9" ht="15.75" customHeight="1">
      <c r="I980" s="1"/>
    </row>
    <row r="981" spans="9:9" ht="15.75" customHeight="1">
      <c r="I981" s="1"/>
    </row>
    <row r="982" spans="9:9" ht="15.75" customHeight="1">
      <c r="I982" s="1"/>
    </row>
    <row r="983" spans="9:9" ht="15.75" customHeight="1">
      <c r="I983" s="1"/>
    </row>
    <row r="984" spans="9:9" ht="15.75" customHeight="1">
      <c r="I984" s="1"/>
    </row>
    <row r="985" spans="9:9" ht="15.75" customHeight="1">
      <c r="I985" s="1"/>
    </row>
    <row r="986" spans="9:9" ht="15.75" customHeight="1">
      <c r="I986" s="1"/>
    </row>
    <row r="987" spans="9:9" ht="15.75" customHeight="1">
      <c r="I987" s="1"/>
    </row>
    <row r="988" spans="9:9" ht="15.75" customHeight="1">
      <c r="I988" s="1"/>
    </row>
    <row r="989" spans="9:9" ht="15.75" customHeight="1">
      <c r="I989" s="1"/>
    </row>
    <row r="990" spans="9:9" ht="15.75" customHeight="1">
      <c r="I990" s="1"/>
    </row>
    <row r="991" spans="9:9" ht="15.75" customHeight="1">
      <c r="I991" s="1"/>
    </row>
    <row r="992" spans="9:9" ht="15.75" customHeight="1">
      <c r="I992" s="1"/>
    </row>
    <row r="993" spans="9:9" ht="15.75" customHeight="1">
      <c r="I993" s="1"/>
    </row>
    <row r="994" spans="9:9" ht="15.75" customHeight="1">
      <c r="I994" s="1"/>
    </row>
    <row r="995" spans="9:9" ht="15.75" customHeight="1">
      <c r="I995" s="1"/>
    </row>
    <row r="996" spans="9:9" ht="15.75" customHeight="1">
      <c r="I996" s="1"/>
    </row>
    <row r="997" spans="9:9" ht="15.75" customHeight="1">
      <c r="I997" s="1"/>
    </row>
    <row r="998" spans="9:9" ht="15.75" customHeight="1">
      <c r="I998" s="1"/>
    </row>
    <row r="999" spans="9:9" ht="15.75" customHeight="1">
      <c r="I999" s="1"/>
    </row>
    <row r="1000" spans="9:9" ht="15.75" customHeight="1">
      <c r="I1000" s="1"/>
    </row>
    <row r="1001" spans="9:9" ht="15.75" customHeight="1">
      <c r="I1001" s="1"/>
    </row>
    <row r="1002" spans="9:9" ht="15.75" customHeight="1">
      <c r="I1002" s="1"/>
    </row>
    <row r="1003" spans="9:9" ht="15.75" customHeight="1">
      <c r="I1003" s="1"/>
    </row>
    <row r="1004" spans="9:9" ht="15.75" customHeight="1">
      <c r="I1004" s="1"/>
    </row>
    <row r="1005" spans="9:9" ht="15.75" customHeight="1">
      <c r="I1005" s="1"/>
    </row>
    <row r="1006" spans="9:9" ht="15.75" customHeight="1">
      <c r="I1006" s="1"/>
    </row>
    <row r="1007" spans="9:9" ht="15.75" customHeight="1">
      <c r="I1007" s="1"/>
    </row>
    <row r="1008" spans="9:9" ht="15.75" customHeight="1">
      <c r="I1008" s="1"/>
    </row>
    <row r="1009" spans="9:9" ht="15.75" customHeight="1">
      <c r="I1009" s="1"/>
    </row>
    <row r="1010" spans="9:9" ht="15.75" customHeight="1">
      <c r="I1010" s="1"/>
    </row>
    <row r="1011" spans="9:9" ht="15.75" customHeight="1">
      <c r="I1011" s="1"/>
    </row>
    <row r="1012" spans="9:9" ht="15.75" customHeight="1">
      <c r="I1012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4.42578125" defaultRowHeight="15" customHeight="1"/>
  <cols>
    <col min="1" max="26" width="10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f>0.8/50</f>
        <v>1.6E-2</v>
      </c>
      <c r="C2">
        <f>1.1/50</f>
        <v>2.2000000000000002E-2</v>
      </c>
      <c r="D2">
        <v>0</v>
      </c>
      <c r="E2">
        <v>0</v>
      </c>
      <c r="F2">
        <v>0</v>
      </c>
      <c r="G2">
        <v>0</v>
      </c>
      <c r="J2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amesclir</cp:lastModifiedBy>
  <dcterms:created xsi:type="dcterms:W3CDTF">2018-05-21T16:01:15Z</dcterms:created>
  <dcterms:modified xsi:type="dcterms:W3CDTF">2018-05-21T19:01:51Z</dcterms:modified>
</cp:coreProperties>
</file>