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ss103261_cerner_net/Documents/"/>
    </mc:Choice>
  </mc:AlternateContent>
  <xr:revisionPtr revIDLastSave="260" documentId="8_{69373B8B-B9B3-E741-81B5-226A0B323052}" xr6:coauthVersionLast="47" xr6:coauthVersionMax="47" xr10:uidLastSave="{DED2AB9A-FA34-2C45-B02D-58DC99F8235A}"/>
  <bookViews>
    <workbookView xWindow="28800" yWindow="500" windowWidth="38400" windowHeight="19460" activeTab="3" xr2:uid="{00000000-000D-0000-FFFF-FFFF00000000}"/>
  </bookViews>
  <sheets>
    <sheet name="Crowdfunding" sheetId="1" r:id="rId1"/>
    <sheet name="Pivot 1" sheetId="3" r:id="rId2"/>
    <sheet name="Pivot 2" sheetId="4" r:id="rId3"/>
    <sheet name="Pivot 3." sheetId="7" r:id="rId4"/>
    <sheet name="Crowfunding Goal Analysis" sheetId="8" r:id="rId5"/>
    <sheet name="Statistical Analysis" sheetId="9" r:id="rId6"/>
  </sheets>
  <definedNames>
    <definedName name="_xlnm._FilterDatabase" localSheetId="0" hidden="1">Crowdfunding!$A$1:$T$1001</definedName>
    <definedName name="Goal">Crowdfunding!$D:$D</definedName>
    <definedName name="no">'Statistical Analysis'!$D$2:$D$365</definedName>
    <definedName name="outcome">Crowdfunding!$F:$F</definedName>
    <definedName name="yes">'Statistical Analysis'!$B$2:$B$566</definedName>
  </definedNames>
  <calcPr calcId="191029"/>
  <pivotCaches>
    <pivotCache cacheId="0" r:id="rId7"/>
    <pivotCache cacheId="1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9" l="1"/>
  <c r="H16" i="9"/>
  <c r="J15" i="9"/>
  <c r="H15" i="9"/>
  <c r="J14" i="9"/>
  <c r="H14" i="9"/>
  <c r="J13" i="9"/>
  <c r="H13" i="9"/>
  <c r="J12" i="9"/>
  <c r="H12" i="9"/>
  <c r="J11" i="9"/>
  <c r="H11" i="9"/>
  <c r="H6" i="8"/>
  <c r="H8" i="8"/>
  <c r="H10" i="8"/>
  <c r="H12" i="8"/>
  <c r="G5" i="8"/>
  <c r="E5" i="8"/>
  <c r="H5" i="8" s="1"/>
  <c r="E4" i="8"/>
  <c r="G4" i="8" s="1"/>
  <c r="G2" i="8"/>
  <c r="E3" i="8"/>
  <c r="F3" i="8" s="1"/>
  <c r="F5" i="8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12" i="8"/>
  <c r="F12" i="8" s="1"/>
  <c r="E13" i="8"/>
  <c r="F13" i="8" s="1"/>
  <c r="E2" i="8"/>
  <c r="H2" i="8" s="1"/>
  <c r="G11" i="8" l="1"/>
  <c r="G7" i="8"/>
  <c r="G3" i="8"/>
  <c r="F2" i="8"/>
  <c r="G10" i="8"/>
  <c r="G6" i="8"/>
  <c r="H13" i="8"/>
  <c r="H9" i="8"/>
  <c r="H4" i="8"/>
  <c r="G13" i="8"/>
  <c r="G9" i="8"/>
  <c r="F4" i="8"/>
  <c r="G12" i="8"/>
  <c r="G8" i="8"/>
  <c r="H11" i="8"/>
  <c r="H7" i="8"/>
  <c r="H3" i="8"/>
  <c r="G125" i="1" l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<sst xmlns="http://schemas.openxmlformats.org/spreadsheetml/2006/main" count="7083" uniqueCount="2116">
  <si>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</si>
  <si>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</si>
  <si>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</si>
  <si>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</si>
  <si>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</si>
  <si>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</si>
  <si>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</si>
  <si>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</si>
  <si>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</si>
  <si>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</si>
  <si>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</si>
  <si>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</si>
  <si>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</si>
  <si>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</si>
  <si>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</si>
  <si>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</si>
  <si>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</si>
  <si>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</si>
  <si>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</si>
  <si>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</si>
  <si>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</si>
  <si>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</si>
  <si>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</si>
  <si>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</si>
  <si>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</si>
  <si>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</si>
  <si>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</si>
  <si>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</si>
  <si>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</si>
  <si>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</si>
  <si>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</si>
  <si>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</si>
  <si>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</si>
  <si>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</si>
  <si>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</si>
  <si>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</si>
  <si>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</si>
  <si>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</si>
  <si>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</si>
  <si>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</si>
  <si>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</si>
  <si>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</si>
  <si>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</si>
  <si>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</si>
  <si>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</si>
  <si>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</si>
  <si>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</si>
  <si>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</si>
  <si>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</si>
  <si>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</si>
  <si>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</si>
  <si>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</si>
  <si>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</si>
  <si>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</si>
  <si>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</si>
  <si>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</si>
  <si>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</si>
  <si>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</si>
  <si>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</si>
  <si>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</si>
  <si>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</si>
  <si>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</si>
  <si>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</si>
  <si>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</si>
  <si>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</si>
  <si>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</si>
  <si>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</si>
  <si>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</si>
  <si>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</si>
  <si>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</si>
  <si>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</si>
  <si>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</si>
  <si>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</si>
  <si>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</si>
  <si>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</si>
  <si>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</si>
  <si>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</si>
  <si>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</si>
  <si>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</si>
  <si>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</si>
  <si>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</si>
  <si>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</si>
  <si>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</si>
  <si>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</si>
  <si>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</si>
  <si>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</si>
  <si>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</si>
  <si>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</si>
  <si>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</si>
  <si>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</si>
  <si>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</si>
  <si>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</si>
  <si>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</si>
  <si>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</si>
  <si>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</si>
  <si>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</si>
  <si>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</si>
  <si>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</si>
  <si>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</si>
  <si>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</si>
  <si>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</si>
  <si>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</si>
  <si>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</si>
  <si>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</si>
  <si>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</si>
  <si>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</si>
  <si>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</si>
  <si>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</si>
  <si>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</si>
  <si>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</si>
  <si>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</si>
  <si>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</si>
  <si>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</si>
  <si>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</si>
  <si>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</si>
  <si>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</si>
  <si>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</si>
  <si>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</si>
  <si>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</si>
  <si>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</si>
  <si>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</si>
  <si>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</si>
  <si>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</si>
  <si>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</si>
  <si>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</si>
  <si>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</si>
  <si>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</si>
  <si>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</si>
  <si>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</si>
  <si>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</si>
  <si>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</si>
  <si>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</si>
  <si>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</si>
  <si>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</si>
  <si>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</si>
  <si>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</si>
  <si>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</si>
  <si>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</si>
  <si>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</si>
  <si>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</si>
  <si>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</si>
  <si>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</si>
  <si>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</si>
  <si>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</si>
  <si>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</si>
  <si>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</si>
  <si>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</si>
  <si>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</si>
  <si>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</si>
  <si>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</si>
  <si>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</si>
  <si>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</si>
  <si>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</si>
  <si>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</si>
  <si>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</si>
  <si>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</si>
  <si>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</si>
  <si>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</si>
  <si>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</si>
  <si>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</si>
  <si>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</si>
  <si>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</si>
  <si>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</si>
  <si>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</si>
  <si>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</si>
  <si>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</si>
  <si>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</si>
  <si>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</si>
  <si>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</si>
  <si>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</si>
  <si>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</si>
  <si>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</si>
  <si>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</si>
  <si>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</si>
  <si>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</si>
  <si>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</si>
  <si>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</si>
  <si>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</si>
  <si>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</si>
  <si>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</si>
  <si>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</si>
  <si>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</si>
  <si>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</si>
  <si>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</si>
  <si>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</si>
  <si>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</si>
  <si>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</si>
  <si>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</si>
  <si>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</si>
  <si>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</si>
  <si>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</si>
  <si>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</si>
  <si>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</si>
  <si>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</si>
  <si>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</si>
  <si>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</si>
  <si>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</si>
  <si>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</si>
  <si>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</si>
  <si>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</si>
  <si>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</si>
  <si>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</si>
  <si>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</si>
  <si>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</si>
  <si>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</si>
  <si>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</si>
  <si>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</si>
  <si>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</si>
  <si>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</si>
  <si>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</si>
  <si>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</si>
  <si>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</si>
  <si>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</si>
  <si>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</si>
  <si>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</si>
  <si>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</si>
  <si>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</si>
  <si>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</si>
  <si>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</si>
  <si>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</si>
  <si>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</si>
  <si>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</si>
  <si>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</si>
  <si>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</si>
  <si>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</si>
  <si>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</si>
  <si>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</si>
  <si>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</si>
  <si>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</si>
  <si>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</si>
  <si>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</si>
  <si>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</si>
  <si>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</si>
  <si>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</si>
  <si>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</si>
  <si>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</si>
  <si>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</si>
  <si>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</si>
  <si>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</si>
  <si>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</si>
  <si>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</si>
  <si>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</si>
  <si>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</si>
  <si>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</si>
  <si>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</si>
  <si>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</si>
  <si>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</si>
  <si>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</si>
  <si>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</si>
  <si>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</si>
  <si>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</si>
  <si>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</si>
  <si>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</si>
  <si>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</si>
  <si>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</si>
  <si>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</si>
  <si>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</si>
  <si>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</si>
  <si>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</si>
  <si>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</si>
  <si>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</si>
  <si>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</si>
  <si>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</si>
  <si>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</si>
  <si>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</si>
  <si>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</si>
  <si>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</si>
  <si>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</si>
  <si>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</si>
  <si>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</si>
  <si>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</si>
  <si>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</si>
  <si>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</si>
  <si>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</si>
  <si>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</si>
  <si>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</si>
  <si>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</si>
  <si>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</si>
  <si>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</si>
  <si>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</si>
  <si>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</si>
  <si>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</si>
  <si>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</si>
  <si>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</si>
  <si>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</si>
  <si>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</si>
  <si>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</si>
  <si>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</si>
  <si>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</si>
  <si>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</si>
  <si>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</si>
  <si>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</si>
  <si>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</si>
  <si>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</si>
  <si>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</si>
  <si>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</si>
  <si>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</si>
  <si>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</si>
  <si>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</si>
  <si>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</si>
  <si>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</si>
  <si>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</si>
  <si>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</si>
  <si>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</si>
  <si>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</si>
  <si>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</si>
  <si>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</si>
  <si>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</si>
  <si>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</si>
  <si>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</si>
  <si>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</si>
  <si>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</si>
  <si>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</si>
  <si>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</si>
  <si>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</si>
  <si>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</si>
  <si>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</si>
  <si>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</si>
  <si>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</si>
  <si>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</si>
  <si>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</si>
  <si>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</si>
  <si>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</si>
  <si>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</si>
  <si>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</si>
  <si>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</si>
  <si>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</si>
  <si>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</si>
  <si>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</si>
  <si>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</si>
  <si>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</si>
  <si>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</si>
  <si>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</si>
  <si>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</si>
  <si>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</si>
  <si>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</si>
  <si>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</si>
  <si>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</si>
  <si>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</si>
  <si>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</si>
  <si>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</si>
  <si>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</si>
  <si>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</si>
  <si>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</si>
  <si>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</si>
  <si>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</si>
  <si>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</si>
  <si>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</si>
  <si>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</si>
  <si>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</si>
  <si>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</si>
  <si>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</si>
  <si>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</si>
  <si>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</si>
  <si>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</si>
  <si>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</si>
  <si>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</si>
  <si>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</si>
  <si>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</si>
  <si>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</si>
  <si>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</si>
  <si>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</si>
  <si>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</si>
  <si>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</si>
  <si>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</si>
  <si>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</si>
  <si>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</si>
  <si>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</si>
  <si>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</si>
  <si>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</si>
  <si>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</si>
  <si>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</si>
  <si>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</si>
  <si>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</si>
  <si>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</si>
  <si>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</si>
  <si>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</si>
  <si>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</si>
  <si>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</si>
  <si>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</si>
  <si>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</si>
  <si>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</si>
  <si>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</si>
  <si>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</si>
  <si>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</si>
  <si>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</si>
  <si>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</si>
  <si>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</si>
  <si>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</si>
  <si>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</si>
  <si>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</si>
  <si>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</si>
  <si>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</si>
  <si>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</si>
  <si>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</si>
  <si>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</si>
  <si>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</si>
  <si>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</si>
  <si>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</si>
  <si>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</si>
  <si>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</si>
  <si>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</si>
  <si>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</si>
  <si>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</si>
  <si>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</si>
  <si>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</si>
  <si>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</si>
  <si>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</si>
  <si>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</si>
  <si>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</si>
  <si>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</si>
  <si>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</si>
  <si>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</si>
  <si>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</si>
  <si>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</si>
  <si>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</si>
  <si>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</si>
  <si>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</si>
  <si>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</si>
  <si>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</si>
  <si>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</si>
  <si>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</si>
  <si>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</si>
  <si>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</si>
  <si>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</si>
  <si>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</si>
  <si>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</si>
  <si>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</si>
  <si>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</si>
  <si>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</si>
  <si>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</si>
  <si>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</si>
  <si>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</si>
  <si>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</si>
  <si>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</si>
  <si>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</si>
  <si>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</si>
  <si>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</si>
  <si>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</si>
  <si>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</si>
  <si>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</si>
  <si>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</si>
  <si>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</si>
  <si>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</si>
  <si>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</si>
  <si>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</si>
  <si>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</si>
  <si>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</si>
  <si>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</si>
  <si>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</si>
  <si>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</si>
  <si>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</si>
  <si>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</si>
  <si>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</si>
  <si>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</si>
  <si>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</si>
  <si>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</si>
  <si>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</si>
  <si>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</si>
  <si>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</si>
  <si>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</si>
  <si>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</si>
  <si>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</si>
  <si>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</si>
  <si>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</si>
  <si>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</si>
  <si>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</si>
  <si>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</si>
  <si>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</si>
  <si>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</si>
  <si>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</si>
  <si>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</si>
  <si>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</si>
  <si>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</si>
  <si>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</si>
  <si>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</si>
  <si>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</si>
  <si>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</si>
  <si>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</si>
  <si>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</si>
  <si>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</si>
  <si>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</si>
  <si>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</si>
  <si>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</si>
  <si>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</si>
  <si>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</si>
  <si>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</si>
  <si>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</si>
  <si>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</si>
  <si>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</si>
  <si>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</si>
  <si>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</si>
  <si>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</si>
  <si>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</si>
  <si>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</si>
  <si>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</si>
  <si>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</si>
  <si>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</si>
  <si>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</si>
  <si>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</si>
  <si>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</si>
  <si>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</si>
  <si>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</si>
  <si>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</si>
  <si>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</si>
  <si>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</si>
  <si>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</si>
  <si>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</si>
  <si>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</si>
  <si>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</si>
  <si>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</si>
  <si>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</si>
  <si>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</si>
  <si>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</si>
  <si>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</si>
  <si>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</si>
  <si>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</si>
  <si>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</si>
  <si>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</si>
  <si>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</si>
  <si>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</si>
  <si>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</si>
  <si>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</si>
  <si>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</si>
  <si>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</si>
  <si>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</si>
  <si>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</si>
  <si>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</si>
  <si>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</si>
  <si>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</si>
  <si>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</si>
  <si>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</si>
  <si>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</si>
  <si>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</si>
  <si>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</si>
  <si>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</si>
  <si>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</si>
  <si>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</si>
  <si>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</si>
  <si>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</si>
  <si>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</si>
  <si>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</si>
  <si>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</si>
  <si>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</si>
  <si>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</si>
  <si>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</si>
  <si>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</si>
  <si>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</si>
  <si>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</si>
  <si>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</si>
  <si>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</si>
  <si>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</si>
  <si>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</si>
  <si>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</si>
  <si>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</si>
  <si>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</si>
  <si>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</si>
  <si>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</si>
  <si>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</si>
  <si>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</si>
  <si>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</si>
  <si>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</si>
  <si>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</si>
  <si>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</si>
  <si>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</si>
  <si>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</si>
  <si>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</si>
  <si>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</si>
  <si>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</si>
  <si>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</si>
  <si>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</si>
  <si>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</si>
  <si>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</si>
  <si>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</si>
  <si>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</si>
  <si>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</si>
  <si>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</si>
  <si>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</si>
  <si>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</si>
  <si>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</si>
  <si>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</si>
  <si>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</si>
  <si>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</si>
  <si>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</si>
  <si>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</si>
  <si>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</si>
  <si>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</si>
  <si>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</si>
  <si>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</si>
  <si>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</si>
  <si>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</si>
  <si>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</si>
  <si>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</si>
  <si>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</si>
  <si>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</si>
  <si>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</si>
  <si>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</si>
  <si>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</si>
  <si>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</si>
  <si>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</si>
  <si>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</si>
  <si>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</si>
  <si>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</si>
  <si>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</si>
  <si>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</si>
  <si>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</si>
  <si>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</si>
  <si>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</si>
  <si>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</si>
  <si>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</si>
  <si>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</si>
  <si>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</si>
  <si>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</si>
  <si>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</si>
  <si>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</si>
  <si>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</si>
  <si>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</si>
  <si>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</si>
  <si>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</si>
  <si>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</si>
  <si>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</si>
  <si>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</si>
  <si>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</si>
  <si>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</si>
  <si>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</si>
  <si>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</si>
  <si>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</si>
  <si>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</si>
  <si>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</si>
  <si>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</si>
  <si>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</si>
  <si>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</si>
  <si>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</si>
  <si>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</si>
  <si>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</si>
  <si>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</si>
  <si>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</si>
  <si>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</si>
  <si>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</si>
  <si>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</si>
  <si>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</si>
  <si>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</si>
  <si>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</si>
  <si>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</si>
  <si>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</si>
  <si>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</si>
  <si>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</si>
  <si>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</si>
  <si>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</si>
  <si>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</si>
  <si>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</si>
  <si>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</si>
  <si>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</si>
  <si>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</si>
  <si>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</si>
  <si>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</si>
  <si>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</si>
  <si>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</si>
  <si>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</si>
  <si>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</si>
  <si>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</si>
  <si>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</si>
  <si>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</si>
  <si>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</si>
  <si>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</si>
  <si>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</si>
  <si>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</si>
  <si>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</si>
  <si>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</si>
  <si>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</si>
  <si>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</si>
  <si>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</si>
  <si>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</si>
  <si>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</si>
  <si>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</si>
  <si>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</si>
  <si>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</si>
  <si>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</si>
  <si>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</si>
  <si>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</si>
  <si>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</si>
  <si>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</si>
  <si>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</si>
  <si>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</si>
  <si>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</si>
  <si>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</si>
  <si>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</si>
  <si>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</si>
  <si>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</si>
  <si>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</si>
  <si>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</si>
  <si>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</si>
  <si>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</si>
  <si>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</si>
  <si>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</si>
  <si>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</si>
  <si>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</si>
  <si>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</si>
  <si>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</si>
  <si>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</si>
  <si>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</si>
  <si>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</si>
  <si>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</si>
  <si>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</si>
  <si>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</si>
  <si>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</si>
  <si>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</si>
  <si>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</si>
  <si>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</si>
  <si>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</si>
  <si>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</si>
  <si>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</si>
  <si>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</si>
  <si>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</si>
  <si>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</si>
  <si>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</si>
  <si>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</si>
  <si>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</si>
  <si>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</si>
  <si>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</si>
  <si>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</si>
  <si>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</si>
  <si>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</si>
  <si>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</si>
  <si>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</si>
  <si>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</si>
  <si>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</si>
  <si>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</si>
  <si>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</si>
  <si>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</si>
  <si>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</si>
  <si>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</si>
  <si>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</si>
  <si>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</si>
  <si>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</si>
  <si>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</si>
  <si>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</si>
  <si>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</si>
  <si>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</si>
  <si>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</si>
  <si>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</si>
  <si>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</si>
  <si>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</si>
  <si>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</si>
  <si>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</si>
  <si>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</si>
  <si>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</si>
  <si>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</si>
  <si>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</si>
  <si>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</si>
  <si>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</si>
  <si>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</si>
  <si>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</si>
  <si>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</si>
  <si>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</si>
  <si>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</si>
  <si>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</si>
  <si>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</si>
  <si>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</si>
  <si>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</si>
  <si>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</si>
  <si>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</si>
  <si>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</si>
  <si>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</si>
  <si>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</si>
  <si>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</si>
  <si>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</si>
  <si>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</si>
  <si>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</si>
  <si>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</si>
  <si>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</si>
  <si>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</si>
  <si>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</si>
  <si>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</si>
  <si>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</si>
  <si>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</si>
  <si>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</si>
  <si>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</si>
  <si>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</si>
  <si>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</si>
  <si>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</si>
  <si>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</si>
  <si>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</si>
  <si>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</si>
  <si>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</si>
  <si>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</si>
  <si>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</si>
  <si>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</si>
  <si>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</si>
  <si>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</si>
  <si>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</si>
  <si>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</si>
  <si>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</si>
  <si>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</si>
  <si>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</si>
  <si>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</si>
  <si>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</si>
  <si>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</si>
  <si>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</si>
  <si>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</si>
  <si>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</si>
  <si>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</si>
  <si>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</si>
  <si>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</si>
  <si>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</si>
  <si>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</si>
  <si>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</si>
  <si>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</si>
  <si>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</si>
  <si>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</si>
  <si>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</si>
  <si>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</si>
  <si>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</si>
  <si>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</si>
  <si>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</si>
  <si>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</si>
  <si>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</si>
  <si>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</si>
  <si>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</si>
  <si>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</si>
  <si>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</si>
  <si>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</si>
  <si>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</si>
  <si>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</si>
  <si>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</si>
  <si>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</si>
  <si>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</si>
  <si>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</si>
  <si>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</si>
  <si>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</si>
  <si>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</si>
  <si>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</si>
  <si>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</si>
  <si>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</si>
  <si>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</si>
  <si>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</si>
  <si>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</si>
  <si>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</si>
  <si>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</si>
  <si>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</si>
  <si>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</si>
  <si>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</si>
  <si>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</si>
  <si>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</si>
  <si>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</si>
  <si>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</si>
  <si>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</si>
  <si>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</si>
  <si>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</si>
  <si>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</si>
  <si>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</si>
  <si>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</si>
  <si>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</si>
  <si>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</si>
  <si>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</si>
  <si>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</si>
  <si>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</si>
  <si>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</si>
  <si>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</si>
  <si>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</si>
  <si>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</si>
  <si>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</si>
  <si>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</si>
  <si>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</si>
  <si>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</si>
  <si>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</si>
  <si>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</si>
  <si>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</si>
  <si>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</si>
  <si>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</si>
  <si>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</si>
  <si>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</si>
  <si>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</si>
  <si>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</si>
  <si>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</si>
  <si>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</si>
  <si>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</si>
  <si>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</si>
  <si>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</si>
  <si>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</si>
  <si>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</si>
  <si>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</si>
  <si>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</si>
  <si>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</si>
  <si>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</si>
  <si>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</si>
  <si>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</si>
  <si>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</si>
  <si>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</si>
  <si>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</si>
  <si>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</si>
  <si>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</si>
  <si>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</si>
  <si>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</si>
  <si>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</si>
  <si>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</si>
  <si>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</si>
  <si>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</si>
  <si>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</si>
  <si>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</si>
  <si>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</si>
  <si>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</si>
  <si>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</si>
  <si>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</si>
  <si>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</si>
  <si>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</si>
  <si>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</si>
  <si>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</si>
  <si>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</si>
  <si>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</si>
  <si>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</si>
  <si>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</si>
  <si>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</si>
  <si>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</si>
  <si>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</si>
  <si>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</si>
  <si>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</si>
  <si>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</si>
  <si>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</si>
  <si>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</si>
  <si>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</si>
  <si>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</si>
  <si>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</si>
  <si>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</si>
  <si>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</si>
  <si>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</si>
  <si>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</si>
  <si>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</si>
  <si>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</si>
  <si>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</si>
  <si>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</si>
  <si>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</si>
  <si>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</si>
  <si>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</si>
  <si>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</si>
  <si>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</si>
  <si>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</si>
  <si>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</si>
  <si>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</si>
  <si>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</si>
  <si>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</si>
  <si>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</si>
  <si>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</si>
  <si>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</si>
  <si>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</si>
  <si>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</si>
  <si>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</si>
  <si>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</si>
  <si>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</si>
  <si>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</si>
  <si>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</si>
  <si>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</si>
  <si>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</si>
  <si>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</si>
  <si>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</si>
  <si>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</si>
  <si>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</si>
  <si>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</si>
  <si>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</si>
  <si>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</si>
  <si>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</si>
  <si>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</si>
  <si>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</si>
  <si>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</si>
  <si>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</si>
  <si>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</si>
  <si>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</si>
  <si>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</si>
  <si>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</si>
  <si>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</si>
  <si>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</si>
  <si>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</si>
  <si>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</si>
  <si>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</si>
  <si>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</si>
  <si>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</si>
  <si>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</si>
  <si>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</si>
  <si>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</si>
  <si>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</si>
  <si>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</si>
  <si>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</si>
  <si>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</si>
  <si>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</si>
  <si>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</si>
  <si>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</si>
  <si>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</si>
  <si>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</si>
  <si>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</si>
  <si>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</si>
  <si>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</si>
  <si>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</si>
  <si>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</si>
  <si>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</si>
  <si>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</si>
  <si>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</si>
  <si>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</si>
  <si>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</si>
  <si>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</si>
  <si>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</si>
  <si>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</si>
  <si>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</si>
  <si>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</si>
  <si>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</si>
  <si>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</si>
  <si>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</si>
  <si>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</si>
  <si>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</si>
  <si>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</si>
  <si>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</si>
  <si>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</si>
  <si>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</si>
  <si>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</si>
  <si>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</si>
  <si>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</si>
  <si>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</si>
  <si>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</si>
  <si>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</si>
  <si>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</si>
  <si>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</si>
  <si>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</si>
  <si>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</si>
  <si>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</si>
  <si>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</si>
  <si>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</si>
  <si>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</si>
  <si>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</si>
  <si>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</si>
  <si>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</si>
  <si>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</si>
  <si>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</si>
  <si>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</si>
  <si>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</si>
  <si>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</si>
  <si>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</si>
  <si>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</si>
  <si>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</si>
  <si>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</si>
  <si>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</si>
  <si>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</si>
  <si>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</si>
  <si>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</si>
  <si>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</si>
  <si>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</si>
  <si>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</si>
  <si>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</si>
  <si>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</si>
  <si>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</si>
  <si>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</si>
  <si>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</si>
  <si>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</si>
  <si>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</si>
  <si>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</si>
  <si>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</si>
  <si>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</si>
  <si>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</si>
  <si>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</si>
  <si>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</si>
  <si>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</si>
  <si>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</si>
  <si>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</si>
  <si>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</si>
  <si>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</si>
  <si>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</si>
  <si>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</si>
  <si>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</si>
  <si>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</si>
  <si>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</si>
  <si>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</si>
  <si>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</si>
  <si>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</si>
  <si>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</si>
  <si>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</si>
  <si>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</si>
  <si>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</si>
  <si>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</si>
  <si>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</si>
  <si>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</si>
  <si>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</si>
  <si>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</si>
  <si>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</si>
  <si>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</si>
  <si>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</si>
  <si>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</si>
  <si>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</si>
  <si>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</si>
  <si>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</si>
  <si>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</si>
  <si>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</si>
  <si>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</si>
  <si>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</si>
  <si>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</si>
  <si>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</si>
  <si>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</si>
  <si>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</si>
  <si>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</si>
  <si>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</si>
  <si>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</si>
  <si>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</si>
  <si>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</si>
  <si>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</si>
  <si>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</si>
  <si>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</si>
  <si>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</si>
  <si>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</si>
  <si>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</si>
  <si>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</si>
  <si>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</si>
  <si>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</si>
  <si>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</si>
  <si>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</si>
  <si>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</si>
  <si>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</si>
  <si>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</si>
  <si>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</si>
  <si>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</si>
  <si>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</si>
  <si>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</si>
  <si>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</si>
  <si>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</si>
  <si>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</si>
  <si>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</si>
  <si>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</si>
  <si>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</si>
  <si>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</si>
  <si>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</si>
  <si>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</si>
  <si>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</si>
  <si>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</si>
  <si>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</si>
  <si>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</si>
  <si>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</si>
  <si>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</si>
  <si>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</si>
  <si>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</si>
  <si>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</si>
  <si>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</si>
  <si>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</si>
  <si>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</si>
  <si>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</si>
  <si>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</si>
  <si>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</si>
  <si>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</si>
  <si>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</si>
  <si>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</si>
  <si>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</si>
  <si>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</si>
  <si>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</si>
  <si>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</si>
  <si>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</si>
  <si>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</si>
  <si>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</si>
  <si>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</si>
  <si>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</si>
  <si>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</si>
  <si>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</si>
  <si>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</si>
  <si>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</si>
  <si>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</si>
  <si>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</si>
  <si>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</si>
  <si>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</si>
  <si>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</si>
  <si>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</si>
  <si>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</si>
  <si>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</si>
  <si>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</si>
  <si>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</si>
  <si>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</si>
  <si>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</si>
  <si>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</si>
  <si>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</si>
  <si>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</si>
  <si>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</si>
  <si>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</si>
  <si>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</si>
  <si>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</si>
  <si>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</si>
  <si>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</si>
  <si>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</si>
  <si>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</si>
  <si>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</si>
  <si>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</si>
  <si>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</si>
  <si>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</si>
  <si>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</si>
  <si>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</si>
  <si>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</si>
  <si>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</si>
  <si>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</si>
  <si>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</si>
  <si>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</si>
  <si>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</si>
  <si>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</si>
  <si>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</si>
  <si>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</si>
  <si>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</si>
  <si>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</si>
  <si>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</si>
  <si>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</si>
  <si>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</si>
  <si>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</si>
  <si>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</si>
  <si>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</si>
  <si>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</si>
  <si>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</si>
  <si>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</si>
  <si>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</si>
  <si>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</si>
  <si>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</si>
  <si>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</si>
  <si>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</si>
  <si>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</si>
  <si>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</si>
  <si>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</si>
  <si>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</si>
  <si>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</si>
  <si>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</si>
  <si>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</si>
  <si>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</si>
  <si>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</si>
  <si>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</si>
  <si>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</si>
  <si>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</si>
  <si>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</si>
  <si>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</si>
  <si>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</si>
  <si>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</si>
  <si>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</si>
  <si>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</si>
  <si>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</si>
  <si>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</si>
  <si>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</si>
  <si>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</si>
  <si>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</si>
  <si>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</si>
  <si>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</si>
  <si>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</si>
  <si>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</si>
  <si>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</si>
  <si>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</si>
  <si>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</si>
  <si>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</si>
  <si>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</si>
  <si>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</si>
  <si>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</si>
  <si>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</si>
  <si>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</si>
  <si>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</si>
  <si>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</si>
  <si>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</si>
  <si>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</si>
  <si>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</si>
  <si>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</si>
  <si>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</si>
  <si>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</si>
  <si>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</si>
  <si>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</si>
  <si>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</si>
  <si>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</si>
  <si>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</si>
  <si>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</si>
  <si>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</si>
  <si>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</si>
  <si>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</si>
  <si>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</si>
  <si>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</si>
  <si>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</si>
  <si>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</si>
  <si>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</si>
  <si>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</si>
  <si>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</si>
  <si>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</si>
  <si>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</si>
  <si>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</si>
  <si>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</si>
  <si>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</si>
  <si>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</si>
  <si>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</si>
  <si>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</si>
  <si>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</si>
  <si>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</si>
  <si>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</si>
  <si>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</si>
  <si>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</si>
  <si>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</si>
  <si>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</si>
  <si>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</si>
  <si>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</si>
  <si>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</si>
  <si>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</si>
  <si>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</si>
  <si>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</si>
  <si>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</si>
  <si>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</si>
  <si>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</si>
  <si>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</si>
  <si>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</si>
  <si>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</si>
  <si>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</si>
  <si>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</si>
  <si>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</si>
  <si>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</si>
  <si>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</si>
  <si>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</si>
  <si>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</si>
  <si>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</si>
  <si>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</si>
  <si>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</si>
  <si>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</si>
  <si>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</si>
  <si>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</si>
  <si>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</si>
  <si>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</si>
  <si>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</si>
  <si>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</si>
  <si>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</si>
  <si>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</si>
  <si>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</si>
  <si>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</si>
  <si>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</si>
  <si>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</si>
  <si>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</si>
  <si>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</si>
  <si>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</si>
  <si>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</si>
  <si>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</si>
  <si>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</si>
  <si>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</si>
  <si>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</si>
  <si>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</si>
  <si>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</si>
  <si>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</si>
  <si>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</si>
  <si>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</si>
  <si>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</si>
  <si>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</si>
  <si>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</si>
  <si>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</si>
  <si>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</si>
  <si>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</si>
  <si>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</si>
  <si>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</si>
  <si>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</si>
  <si>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</si>
  <si>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</si>
  <si>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</si>
  <si>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</si>
  <si>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</si>
  <si>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</si>
  <si>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</si>
  <si>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</si>
  <si>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</si>
  <si>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</si>
  <si>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</si>
  <si>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</si>
  <si>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</si>
  <si>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</si>
  <si>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</si>
  <si>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</si>
  <si>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</si>
  <si>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</si>
  <si>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</si>
  <si>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</si>
  <si>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</si>
  <si>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</si>
  <si>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</si>
  <si>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</si>
  <si>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</si>
  <si>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</si>
  <si>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</si>
  <si>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</si>
  <si>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</si>
  <si>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</si>
  <si>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</si>
  <si>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</si>
  <si>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</si>
  <si>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</si>
  <si>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</si>
  <si>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</si>
  <si>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</si>
  <si>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</si>
  <si>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</si>
  <si>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</si>
  <si>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</si>
  <si>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</si>
  <si>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</si>
  <si>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</si>
  <si>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</si>
  <si>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</si>
  <si>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</si>
  <si>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</si>
  <si>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</si>
  <si>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</si>
  <si>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</si>
  <si>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</si>
  <si>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</si>
  <si>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</si>
  <si>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</si>
  <si>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</si>
  <si>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</si>
  <si>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</si>
  <si>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</si>
  <si>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</si>
  <si>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</si>
  <si>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</si>
  <si>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</si>
  <si>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</si>
  <si>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</si>
  <si>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</si>
  <si>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</si>
  <si>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</si>
  <si>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</si>
  <si>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</si>
  <si>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</si>
  <si>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</si>
  <si>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</si>
  <si>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</si>
  <si>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</si>
  <si>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</si>
  <si>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</si>
  <si>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</si>
  <si>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</si>
  <si>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</si>
  <si>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</si>
  <si>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</si>
  <si>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</si>
  <si>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</si>
  <si>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</si>
  <si>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</si>
  <si>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</si>
  <si>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</si>
  <si>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</si>
  <si>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</si>
  <si>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</si>
  <si>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</si>
  <si>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</si>
  <si>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</si>
  <si>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</si>
  <si>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</si>
  <si>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</si>
  <si>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</si>
  <si>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</si>
  <si>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</si>
  <si>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</si>
  <si>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</si>
  <si>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</si>
  <si>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</si>
  <si>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</si>
  <si>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</si>
  <si>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</si>
  <si>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</si>
  <si>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</si>
  <si>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</si>
  <si>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</si>
  <si>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</si>
  <si>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</si>
  <si>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</si>
  <si>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</si>
  <si>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</si>
  <si>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</si>
  <si>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</si>
  <si>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</si>
  <si>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</si>
  <si>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</si>
  <si>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</si>
  <si>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</si>
  <si>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</si>
  <si>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</si>
  <si>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</si>
  <si>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</si>
  <si>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</si>
  <si>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</si>
  <si>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</si>
  <si>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</si>
  <si>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</si>
  <si>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</si>
  <si>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</si>
  <si>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</si>
  <si>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</si>
  <si>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</si>
  <si>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</si>
  <si>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</si>
  <si>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</si>
  <si>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</si>
  <si>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</si>
  <si>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</si>
  <si>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</si>
  <si>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</si>
  <si>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</si>
  <si>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</si>
  <si>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</si>
  <si>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</si>
  <si>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</si>
  <si>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</si>
  <si>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</si>
  <si>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</si>
  <si>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</si>
  <si>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</si>
  <si>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</si>
  <si>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</si>
  <si>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</si>
  <si>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</si>
  <si>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</si>
  <si>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</si>
  <si>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</si>
  <si>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</si>
  <si>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</si>
  <si>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</si>
  <si>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</si>
  <si>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</si>
  <si>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</si>
  <si>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</si>
  <si>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</si>
  <si>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</si>
  <si>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</si>
  <si>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</si>
  <si>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</si>
  <si>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</si>
  <si>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</si>
  <si>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</si>
  <si>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</si>
  <si>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</si>
  <si>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</si>
  <si>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</si>
  <si>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</si>
  <si>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</si>
  <si>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</si>
  <si>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</si>
  <si>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</si>
  <si>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</si>
  <si>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</si>
  <si>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</si>
  <si>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</si>
  <si>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</si>
  <si>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</si>
  <si>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</si>
  <si>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</si>
  <si>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</si>
  <si>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</si>
  <si>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</si>
  <si>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</si>
  <si>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</si>
  <si>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</si>
  <si>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</si>
  <si>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</si>
  <si>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</si>
  <si>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</si>
  <si>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</si>
  <si>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</si>
  <si>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</si>
  <si>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</si>
  <si>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</si>
  <si>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</si>
  <si>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</si>
  <si>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</si>
  <si>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</si>
  <si>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</si>
  <si>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</si>
  <si>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</si>
  <si>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</si>
  <si>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</si>
  <si>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</si>
  <si>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</si>
  <si>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</si>
  <si>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</si>
  <si>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</si>
  <si>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</si>
  <si>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</si>
  <si>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</si>
  <si>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</si>
  <si>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</si>
  <si>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</si>
  <si>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</si>
  <si>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</si>
  <si>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</si>
  <si>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</si>
  <si>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</si>
  <si>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</si>
  <si>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</si>
  <si>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</si>
  <si>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</si>
  <si>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</si>
  <si>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</si>
  <si>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</si>
  <si>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</si>
  <si>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</si>
  <si>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</si>
  <si>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</si>
  <si>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</si>
  <si>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</si>
  <si>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</si>
  <si>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</si>
  <si>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</si>
  <si>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</si>
  <si>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</si>
  <si>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</si>
  <si>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</si>
  <si>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</si>
  <si>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</si>
  <si>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</si>
  <si>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</si>
  <si>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</si>
  <si>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</si>
  <si>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</si>
  <si>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</si>
  <si>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</si>
  <si>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</si>
  <si>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</si>
  <si>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</si>
  <si>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</si>
  <si>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</si>
  <si>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</si>
  <si>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</si>
  <si>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</si>
  <si>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</si>
  <si>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</si>
  <si>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</si>
  <si>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</si>
  <si>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</si>
  <si>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</si>
  <si>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</si>
  <si>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</si>
  <si>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</si>
  <si>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</si>
  <si>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</si>
  <si>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</si>
  <si>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</si>
  <si>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</si>
  <si>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</si>
  <si>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</si>
  <si>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</si>
  <si>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</si>
  <si>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</si>
  <si>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</si>
  <si>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</si>
  <si>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</si>
  <si>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</si>
  <si>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</si>
  <si>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</si>
  <si>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</si>
  <si>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</si>
  <si>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</si>
  <si>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</si>
  <si>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</si>
  <si>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</si>
  <si>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</si>
  <si>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</si>
  <si>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</si>
  <si>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</si>
  <si>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</si>
  <si>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</si>
  <si>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</si>
  <si>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</si>
  <si>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</si>
  <si>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</si>
  <si>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</si>
  <si>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</si>
  <si>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</si>
  <si>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</si>
  <si>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</si>
  <si>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</si>
  <si>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</si>
  <si>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</si>
  <si>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</si>
  <si>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</si>
  <si>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</si>
  <si>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</si>
  <si>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</si>
  <si>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</si>
  <si>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</si>
  <si>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</si>
  <si>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</si>
  <si>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</si>
  <si>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</si>
  <si>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</si>
  <si>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</si>
  <si>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</si>
  <si>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</si>
  <si>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</si>
  <si>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</si>
  <si>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</si>
  <si>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</si>
  <si>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</si>
  <si>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</si>
  <si>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</si>
  <si>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</si>
  <si>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</si>
  <si>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</si>
  <si>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</si>
  <si>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</si>
  <si>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</si>
  <si>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</si>
  <si>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</si>
  <si>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</si>
  <si>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</si>
  <si>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</si>
  <si>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</si>
  <si>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</si>
  <si>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</si>
  <si>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</si>
  <si>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</si>
  <si>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</si>
  <si>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</si>
  <si>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</si>
  <si>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</si>
  <si>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</si>
  <si>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</si>
  <si>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</si>
  <si>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</si>
  <si>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</si>
  <si>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</si>
  <si>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</si>
  <si>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</si>
  <si>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</si>
  <si>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</si>
  <si>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</si>
  <si>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</si>
  <si>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</si>
  <si>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</si>
  <si>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</si>
  <si>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</si>
  <si>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</si>
  <si>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</si>
  <si>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</si>
  <si>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</si>
  <si>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</si>
  <si>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</si>
  <si>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</si>
  <si>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</si>
  <si>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</si>
  <si>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</si>
  <si>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</si>
  <si>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</si>
  <si>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</si>
  <si>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</si>
  <si>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</si>
  <si>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</si>
  <si>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</si>
  <si>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</si>
  <si>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</si>
  <si>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</si>
  <si>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</si>
  <si>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</si>
  <si>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</si>
  <si>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</si>
  <si>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</si>
  <si>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</si>
  <si>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</si>
  <si>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</si>
  <si>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</si>
  <si>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</si>
  <si>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</si>
  <si>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</si>
  <si>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</si>
  <si>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</si>
  <si>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</si>
  <si>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</si>
  <si>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</si>
  <si>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</si>
  <si>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</si>
  <si>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</si>
  <si>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</si>
  <si>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</si>
  <si>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</si>
  <si>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</si>
  <si>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</si>
  <si>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</si>
  <si>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</si>
  <si>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</si>
  <si>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</si>
  <si>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</si>
  <si>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</si>
  <si>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</si>
  <si>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</si>
  <si>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</si>
  <si>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</si>
  <si>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</si>
  <si>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</si>
  <si>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</si>
  <si>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</si>
  <si>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</si>
  <si>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</si>
  <si>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</si>
  <si>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</si>
  <si>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</si>
  <si>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</si>
  <si>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</si>
  <si>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</si>
  <si>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</si>
  <si>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</si>
  <si>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</si>
  <si>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</si>
  <si>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</si>
  <si>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</si>
  <si>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</si>
  <si>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</si>
  <si>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</si>
  <si>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</si>
  <si>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</si>
  <si>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</si>
  <si>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</si>
  <si>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</si>
  <si>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</si>
  <si>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</si>
  <si>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</si>
  <si>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</si>
  <si>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</si>
  <si>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</si>
  <si>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</si>
  <si>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</si>
  <si>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</si>
  <si>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</si>
  <si>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</si>
  <si>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</si>
  <si>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</si>
  <si>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</si>
  <si>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</si>
  <si>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</si>
  <si>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</si>
  <si>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</si>
  <si>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</si>
  <si>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</si>
  <si>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</si>
  <si>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</si>
  <si>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</si>
  <si>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</si>
  <si>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</si>
  <si>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</si>
  <si>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</si>
  <si>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</si>
  <si>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</si>
  <si>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</si>
  <si>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</si>
  <si>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</si>
  <si>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</si>
  <si>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</si>
  <si>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</si>
  <si>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</si>
  <si>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</si>
  <si>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</si>
  <si>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</si>
  <si>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</si>
  <si>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</si>
  <si>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</si>
  <si>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</si>
  <si>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</si>
  <si>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</si>
  <si>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</si>
  <si>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</si>
  <si>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</si>
  <si>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</si>
  <si>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</si>
  <si>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</si>
  <si>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</si>
  <si>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</si>
  <si>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</si>
  <si>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</si>
  <si>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</si>
  <si>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</si>
  <si>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</si>
  <si>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</si>
  <si>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</si>
  <si>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</si>
  <si>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</si>
  <si>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</si>
  <si>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</si>
  <si>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</si>
  <si>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</si>
  <si>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</si>
  <si>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</si>
  <si>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</si>
  <si>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</si>
  <si>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</si>
  <si>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</si>
  <si>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</si>
  <si>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</si>
  <si>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</si>
  <si>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</si>
  <si>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</si>
  <si>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</si>
  <si>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</si>
  <si>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</si>
  <si>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</si>
  <si>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</si>
  <si>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</si>
  <si>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</si>
  <si>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</si>
  <si>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</si>
  <si>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</si>
  <si>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</si>
  <si>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</si>
  <si>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</si>
  <si>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</si>
  <si>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</si>
  <si>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</si>
  <si>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</si>
  <si>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</si>
  <si>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</si>
  <si>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</si>
  <si>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</si>
  <si>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</si>
  <si>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</si>
  <si>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</si>
  <si>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</si>
  <si>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</si>
  <si>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</si>
  <si>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</si>
  <si>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</si>
  <si>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</si>
  <si>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</si>
  <si>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</si>
  <si>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</si>
  <si>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</si>
  <si>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</si>
  <si>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</si>
  <si>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</si>
  <si>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</si>
  <si>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</si>
  <si>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</si>
  <si>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</si>
  <si>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</si>
  <si>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</si>
  <si>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</si>
  <si>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</si>
  <si>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</si>
  <si>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</si>
  <si>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</si>
  <si>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</si>
  <si>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</si>
  <si>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</si>
  <si>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</si>
  <si>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</si>
  <si>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</si>
  <si>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</si>
  <si>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</si>
  <si>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</si>
  <si>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</si>
  <si>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</si>
  <si>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</si>
  <si>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</si>
  <si>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</si>
  <si>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</si>
  <si>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</si>
  <si>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</si>
  <si>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</si>
  <si>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</si>
  <si>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</si>
  <si>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</si>
  <si>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</si>
  <si>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</si>
  <si>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</si>
  <si>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</si>
  <si>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</si>
  <si>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</si>
  <si>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</si>
  <si>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</si>
  <si>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</si>
  <si>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</si>
  <si>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</si>
  <si>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</si>
  <si>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</si>
  <si>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</si>
  <si>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</si>
  <si>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</si>
  <si>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</si>
  <si>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</si>
  <si>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</si>
  <si>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</si>
  <si>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</si>
  <si>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</si>
  <si>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</si>
  <si>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</si>
  <si>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</si>
  <si>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</si>
  <si>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</si>
  <si>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</si>
  <si>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</si>
  <si>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</si>
  <si>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</si>
  <si>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</si>
  <si>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</si>
  <si>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</si>
  <si>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</si>
  <si>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</si>
  <si>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</si>
  <si>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</si>
  <si>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</si>
  <si>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</si>
  <si>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</si>
  <si>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</si>
  <si>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</si>
  <si>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</si>
  <si>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</si>
  <si>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</si>
  <si>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</si>
  <si>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</si>
  <si>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</si>
  <si>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</si>
  <si>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</si>
  <si>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</si>
  <si>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</si>
  <si>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</si>
  <si>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</si>
  <si>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</si>
  <si>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</si>
  <si>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</si>
  <si>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</si>
  <si>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</si>
  <si>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</si>
  <si>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</si>
  <si>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</si>
  <si>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</si>
  <si>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</si>
  <si>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</si>
  <si>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</si>
  <si>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</si>
  <si>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</si>
  <si>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</si>
  <si>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</si>
  <si>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</si>
  <si>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</si>
  <si>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</si>
  <si>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</si>
  <si>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</si>
  <si>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</si>
  <si>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</si>
  <si>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</si>
  <si>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</si>
  <si>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</si>
  <si>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</si>
  <si>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</si>
  <si>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</si>
  <si>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</si>
  <si>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</si>
  <si>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</si>
  <si>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</si>
  <si>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</si>
  <si>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</si>
  <si>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</si>
  <si>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</si>
  <si>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</si>
  <si>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</si>
  <si>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</si>
  <si>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</si>
  <si>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</si>
  <si>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</si>
  <si>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</si>
  <si>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</si>
  <si>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</si>
  <si>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</si>
  <si>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</si>
  <si>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</si>
  <si>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</si>
  <si>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</si>
  <si>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</si>
  <si>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</si>
  <si>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</si>
  <si>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</si>
  <si>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</si>
  <si>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</si>
  <si>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</si>
  <si>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</si>
  <si>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</si>
  <si>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</si>
  <si>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</si>
  <si>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</si>
  <si>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</si>
  <si>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</si>
  <si>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</si>
  <si>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</si>
  <si>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Data Created Version</t>
  </si>
  <si>
    <t>Data Ended 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</si>
  <si>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</si>
  <si>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</si>
  <si>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</si>
  <si>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</si>
  <si>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</si>
  <si>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</si>
  <si>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</si>
  <si>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</si>
  <si>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</si>
  <si>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</si>
  <si>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</si>
  <si>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</si>
  <si>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</si>
  <si>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</si>
  <si>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</si>
  <si>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Cancelled</t>
  </si>
  <si>
    <t>Total Projects</t>
  </si>
  <si>
    <t>Percentage Successful</t>
  </si>
  <si>
    <t>Percentage Fauled</t>
  </si>
  <si>
    <t>Percentage Canceled</t>
  </si>
  <si>
    <t>Number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</si>
  <si>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</si>
  <si>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</si>
  <si>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</si>
  <si>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</si>
  <si>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</si>
  <si>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</si>
  <si>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</si>
  <si>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</si>
  <si>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</si>
  <si>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</si>
  <si>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</si>
  <si>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</si>
  <si>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</si>
  <si>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</si>
  <si>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 Backers</t>
  </si>
  <si>
    <t>Median Backers</t>
  </si>
  <si>
    <t>Minimum Backers</t>
  </si>
  <si>
    <t>Variance of Backers</t>
  </si>
  <si>
    <t>SD if the Backers</t>
  </si>
  <si>
    <t>Maximum Backers</t>
  </si>
  <si>
    <t>The mean best descibes the data, as it is a caculation of the average backer's count, while the median only tell what the person at the middle point of the data's count was.</t>
  </si>
  <si>
    <t>There is far more variance amongst the sucessful campaigns. This makes a lof of sense as the spread of the data is pretty high, compared to the unsuccessful campaigns, which correlates with variance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</si>
</sst>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  <font>
      <sz val="12"/>
      <color theme="9" tint="-0.499984740745262"/>
      <name val="Calibri"/>
      <family val="2"/>
      <scheme val="minor"/>
    </font>
    <font>
      <sz val="12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9" fontId="0" fillId="0" borderId="0" xfId="42" applyFont="1"/>
    <xf numFmtId="9" fontId="16" fillId="0" borderId="0" xfId="42" applyFont="1"/>
    <xf numFmtId="1" fontId="0" fillId="0" borderId="0" xfId="0" applyNumberFormat="1"/>
    <xf numFmtId="0" fontId="0" fillId="33" borderId="10" xfId="0" applyFill="1" applyBorder="1"/>
    <xf numFmtId="0" fontId="0" fillId="34" borderId="10" xfId="0" applyFill="1" applyBorder="1"/>
    <xf numFmtId="0" fontId="0" fillId="0" borderId="11" xfId="0" applyBorder="1" applyAlignment="1">
      <alignment horizontal="center"/>
    </xf>
    <xf numFmtId="0" fontId="19" fillId="33" borderId="10" xfId="0" applyFont="1" applyFill="1" applyBorder="1"/>
    <xf numFmtId="0" fontId="20" fillId="34" borderId="10" xfId="0" applyFont="1" applyFill="1" applyBorder="1"/>
    <xf numFmtId="1" fontId="0" fillId="33" borderId="10" xfId="0" applyNumberFormat="1" applyFill="1" applyBorder="1"/>
    <xf numFmtId="1" fontId="0" fillId="34" borderId="10" xfId="0" applyNumberFormat="1" applyFill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[CrowdfundingBook(AutoRecovered).xlsx]Pivot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06049919435746E-2"/>
          <c:y val="2.038216560509554E-2"/>
          <c:w val="0.80726674368406648"/>
          <c:h val="0.836061788454787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3-FD44-A273-BE85E4D302E9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83-FD44-A273-BE85E4D302E9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83-FD44-A273-BE85E4D302E9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83-FD44-A273-BE85E4D3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4079680"/>
        <c:axId val="744064240"/>
      </c:barChart>
      <c:catAx>
        <c:axId val="7440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64240"/>
        <c:crosses val="autoZero"/>
        <c:auto val="1"/>
        <c:lblAlgn val="ctr"/>
        <c:lblOffset val="100"/>
        <c:noMultiLvlLbl val="0"/>
      </c:catAx>
      <c:valAx>
        <c:axId val="7440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7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[CrowdfundingBook(AutoRecovered).xlsx]Pivot 2!PivotTable1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006049919435746E-2"/>
          <c:y val="2.038216560509554E-2"/>
          <c:w val="0.80726674368406648"/>
          <c:h val="0.836061788454787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26-514F-B923-0F642D607A65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26-514F-B923-0F642D607A65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26-514F-B923-0F642D607A65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26-514F-B923-0F642D607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4079680"/>
        <c:axId val="744064240"/>
      </c:barChart>
      <c:catAx>
        <c:axId val="7440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64240"/>
        <c:crosses val="autoZero"/>
        <c:auto val="1"/>
        <c:lblAlgn val="ctr"/>
        <c:lblOffset val="100"/>
        <c:noMultiLvlLbl val="0"/>
      </c:catAx>
      <c:valAx>
        <c:axId val="7440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7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[CrowdfundingBook(AutoRecovered).xlsx]Pivot 3.!PivotTable2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3.'!$B$4:$B$5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3.'!$A$6:$A$18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3.'!$B$6:$B$18</c:f>
              <c:numCache>
                <c:formatCode>General</c:formatCode>
                <c:ptCount val="12"/>
                <c:pt idx="1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4-D545-B81F-06ACD86F6E06}"/>
            </c:ext>
          </c:extLst>
        </c:ser>
        <c:ser>
          <c:idx val="1"/>
          <c:order val="1"/>
          <c:tx>
            <c:strRef>
              <c:f>'Pivot 3.'!$C$4:$C$5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3.'!$A$6:$A$18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3.'!$C$6:$C$18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8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8D4-D545-B81F-06ACD86F6E06}"/>
            </c:ext>
          </c:extLst>
        </c:ser>
        <c:ser>
          <c:idx val="2"/>
          <c:order val="2"/>
          <c:tx>
            <c:strRef>
              <c:f>'Pivot 3.'!$D$4:$D$5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3.'!$A$6:$A$18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3.'!$D$6:$D$18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8D4-D545-B81F-06ACD86F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710687"/>
        <c:axId val="618712415"/>
      </c:lineChart>
      <c:catAx>
        <c:axId val="61871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12415"/>
        <c:crosses val="autoZero"/>
        <c:auto val="1"/>
        <c:lblAlgn val="ctr"/>
        <c:lblOffset val="100"/>
        <c:noMultiLvlLbl val="0"/>
      </c:catAx>
      <c:valAx>
        <c:axId val="6187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1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D-0E43-90BB-448B12BE48AB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Fauled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BD-0E43-90BB-448B12BE48AB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BD-0E43-90BB-448B12BE4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590879"/>
        <c:axId val="600592607"/>
      </c:lineChart>
      <c:catAx>
        <c:axId val="6005908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92607"/>
        <c:crosses val="autoZero"/>
        <c:auto val="1"/>
        <c:lblAlgn val="ctr"/>
        <c:lblOffset val="100"/>
        <c:noMultiLvlLbl val="0"/>
      </c:catAx>
      <c:valAx>
        <c:axId val="60059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90879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1028700</xdr:colOff>
      <xdr:row>2</xdr:row>
      <xdr:rowOff>190500</xdr:rowOff>
    </xdr:from>
    <xdr:to>
      <xdr:col>11</xdr:col>
      <xdr:colOff>1549400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FEA38-2EF1-C9BD-C028-A3BEF1B45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190500</xdr:rowOff>
    </xdr:from>
    <xdr:to>
      <xdr:col>23</xdr:col>
      <xdr:colOff>431800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73C8C-C876-5547-8A8F-F690E1C83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2</xdr:row>
      <xdr:rowOff>88900</xdr:rowOff>
    </xdr:from>
    <xdr:to>
      <xdr:col>14</xdr:col>
      <xdr:colOff>508000</xdr:colOff>
      <xdr:row>19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10D5C-086D-587F-9256-13845DF1D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14</xdr:row>
      <xdr:rowOff>165100</xdr:rowOff>
    </xdr:from>
    <xdr:to>
      <xdr:col>8</xdr:col>
      <xdr:colOff>190500</xdr:colOff>
      <xdr:row>38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BE56A7-2A5F-B1D3-9322-161876E4A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Simons" refreshedDate="45272.969789120369" createdVersion="8" refreshedVersion="8" minRefreshableVersion="3" recordCount="1001" xr:uid="{C5372BF8-3BA9-BA4A-8891-2AC873B538A9}">
  <cacheSource type="worksheet">
    <worksheetSource ref="A1:S1048576" sheet="Crowdfunding"/>
  </cacheSource>
  <cacheFields count="19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0">
      <sharedItems containsNonDate="0" containsString="0" containsBlank="1"/>
    </cacheField>
    <cacheField name="Average Donation" numFmtId="0">
      <sharedItems containsBlank="1" containsMixedTypes="1" containsNumber="1" minValue="1" maxValue="113.17073170731707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 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Simons" refreshedDate="45272.991194560185" createdVersion="8" refreshedVersion="8" minRefreshableVersion="3" recordCount="1009" xr:uid="{5C3C0A13-FD24-534F-8229-32B9E42C22C0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NonDate="0" containsString="0" containsBlank="1"/>
    </cacheField>
    <cacheField name="Average Donation" numFmtId="0">
      <sharedItems containsBlank="1" containsMixedTypes="1" containsNumber="1" minValue="0" maxValue="113.17073170731707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a Created 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a Ended 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m/>
    <e v="#DIV/0!"/>
    <x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m/>
    <n v="92.151898734177209"/>
    <x v="1"/>
    <x v="1"/>
    <x v="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m/>
    <n v="100.01614035087719"/>
    <x v="2"/>
    <x v="2"/>
    <x v="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m/>
    <n v="103.20833333333333"/>
    <x v="1"/>
    <x v="1"/>
    <x v="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m/>
    <n v="99.339622641509436"/>
    <x v="3"/>
    <x v="3"/>
    <x v="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m/>
    <n v="75.833333333333329"/>
    <x v="3"/>
    <x v="3"/>
    <x v="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m/>
    <n v="60.555555555555557"/>
    <x v="4"/>
    <x v="4"/>
    <x v="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m/>
    <n v="64.93832599118943"/>
    <x v="3"/>
    <x v="3"/>
    <x v="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m/>
    <n v="30.997175141242938"/>
    <x v="3"/>
    <x v="3"/>
    <x v="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m/>
    <n v="72.909090909090907"/>
    <x v="1"/>
    <x v="5"/>
    <x v="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m/>
    <n v="62.9"/>
    <x v="4"/>
    <x v="6"/>
    <x v="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m/>
    <n v="112.22222222222223"/>
    <x v="3"/>
    <x v="3"/>
    <x v="0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m/>
    <n v="102.34545454545454"/>
    <x v="4"/>
    <x v="6"/>
    <x v="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m/>
    <n v="105.05102040816327"/>
    <x v="1"/>
    <x v="7"/>
    <x v="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m/>
    <n v="94.144999999999996"/>
    <x v="1"/>
    <x v="7"/>
    <x v="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m/>
    <n v="84.986725663716811"/>
    <x v="2"/>
    <x v="8"/>
    <x v="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m/>
    <n v="110.41"/>
    <x v="5"/>
    <x v="9"/>
    <x v="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m/>
    <n v="107.96236989591674"/>
    <x v="4"/>
    <x v="10"/>
    <x v="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m/>
    <n v="45.103703703703701"/>
    <x v="3"/>
    <x v="3"/>
    <x v="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m/>
    <n v="45.001483679525222"/>
    <x v="3"/>
    <x v="3"/>
    <x v="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m/>
    <n v="105.97134670487107"/>
    <x v="4"/>
    <x v="6"/>
    <x v="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m/>
    <n v="69.055555555555557"/>
    <x v="3"/>
    <x v="3"/>
    <x v="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m/>
    <n v="85.044943820224717"/>
    <x v="3"/>
    <x v="3"/>
    <x v="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m/>
    <n v="105.22535211267606"/>
    <x v="4"/>
    <x v="4"/>
    <x v="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m/>
    <n v="39.003741114852225"/>
    <x v="2"/>
    <x v="8"/>
    <x v="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m/>
    <n v="73.030674846625772"/>
    <x v="6"/>
    <x v="11"/>
    <x v="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m/>
    <n v="35.009459459459457"/>
    <x v="3"/>
    <x v="3"/>
    <x v="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m/>
    <n v="106.6"/>
    <x v="1"/>
    <x v="1"/>
    <x v="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m/>
    <n v="61.997747747747745"/>
    <x v="3"/>
    <x v="3"/>
    <x v="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m/>
    <n v="94.000622665006233"/>
    <x v="4"/>
    <x v="12"/>
    <x v="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m/>
    <n v="112.05426356589147"/>
    <x v="4"/>
    <x v="10"/>
    <x v="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m/>
    <n v="48.008849557522126"/>
    <x v="6"/>
    <x v="11"/>
    <x v="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m/>
    <n v="38.004334633723452"/>
    <x v="4"/>
    <x v="4"/>
    <x v="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m/>
    <n v="35.000184535892231"/>
    <x v="3"/>
    <x v="3"/>
    <x v="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m/>
    <n v="85"/>
    <x v="4"/>
    <x v="4"/>
    <x v="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m/>
    <n v="95.993893129770996"/>
    <x v="4"/>
    <x v="6"/>
    <x v="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m/>
    <n v="68.8125"/>
    <x v="3"/>
    <x v="3"/>
    <x v="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m/>
    <n v="105.97196261682242"/>
    <x v="5"/>
    <x v="13"/>
    <x v="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m/>
    <n v="75.261194029850742"/>
    <x v="7"/>
    <x v="14"/>
    <x v="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m/>
    <n v="57.125"/>
    <x v="3"/>
    <x v="3"/>
    <x v="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m/>
    <n v="75.141414141414145"/>
    <x v="2"/>
    <x v="8"/>
    <x v="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m/>
    <n v="107.42342342342343"/>
    <x v="1"/>
    <x v="1"/>
    <x v="0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m/>
    <n v="35.995495495495497"/>
    <x v="0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m/>
    <n v="26.998873148744366"/>
    <x v="5"/>
    <x v="15"/>
    <x v="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m/>
    <n v="107.56122448979592"/>
    <x v="5"/>
    <x v="13"/>
    <x v="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m/>
    <n v="94.375"/>
    <x v="3"/>
    <x v="3"/>
    <x v="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m/>
    <n v="46.163043478260867"/>
    <x v="1"/>
    <x v="1"/>
    <x v="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m/>
    <n v="47.845637583892618"/>
    <x v="3"/>
    <x v="3"/>
    <x v="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m/>
    <n v="53.007815713698065"/>
    <x v="3"/>
    <x v="3"/>
    <x v="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m/>
    <n v="45.059405940594061"/>
    <x v="1"/>
    <x v="1"/>
    <x v="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m/>
    <n v="2"/>
    <x v="1"/>
    <x v="16"/>
    <x v="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m/>
    <n v="99.006816632583508"/>
    <x v="2"/>
    <x v="8"/>
    <x v="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m/>
    <n v="32.786666666666669"/>
    <x v="3"/>
    <x v="3"/>
    <x v="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m/>
    <n v="59.119617224880386"/>
    <x v="4"/>
    <x v="6"/>
    <x v="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m/>
    <n v="44.93333333333333"/>
    <x v="2"/>
    <x v="8"/>
    <x v="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m/>
    <n v="89.664122137404576"/>
    <x v="1"/>
    <x v="17"/>
    <x v="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m/>
    <n v="70.079268292682926"/>
    <x v="2"/>
    <x v="8"/>
    <x v="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m/>
    <n v="31.059701492537314"/>
    <x v="6"/>
    <x v="11"/>
    <x v="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m/>
    <n v="29.061611374407583"/>
    <x v="3"/>
    <x v="3"/>
    <x v="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m/>
    <n v="30.0859375"/>
    <x v="3"/>
    <x v="3"/>
    <x v="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m/>
    <n v="84.998125000000002"/>
    <x v="3"/>
    <x v="3"/>
    <x v="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m/>
    <n v="82.001775410563695"/>
    <x v="3"/>
    <x v="3"/>
    <x v="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m/>
    <n v="58.040160642570278"/>
    <x v="2"/>
    <x v="2"/>
    <x v="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m/>
    <n v="111.4"/>
    <x v="3"/>
    <x v="3"/>
    <x v="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m/>
    <n v="71.94736842105263"/>
    <x v="2"/>
    <x v="2"/>
    <x v="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m/>
    <n v="61.038135593220339"/>
    <x v="3"/>
    <x v="3"/>
    <x v="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m/>
    <n v="108.91666666666667"/>
    <x v="3"/>
    <x v="3"/>
    <x v="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m/>
    <n v="29.001722017220171"/>
    <x v="2"/>
    <x v="8"/>
    <x v="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m/>
    <n v="58.975609756097562"/>
    <x v="3"/>
    <x v="3"/>
    <x v="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m/>
    <n v="111.82352941176471"/>
    <x v="3"/>
    <x v="3"/>
    <x v="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m/>
    <n v="63.995555555555555"/>
    <x v="3"/>
    <x v="3"/>
    <x v="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m/>
    <n v="85.315789473684205"/>
    <x v="3"/>
    <x v="3"/>
    <x v="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m/>
    <n v="74.481481481481481"/>
    <x v="4"/>
    <x v="10"/>
    <x v="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m/>
    <n v="105.14772727272727"/>
    <x v="1"/>
    <x v="17"/>
    <x v="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m/>
    <n v="56.188235294117646"/>
    <x v="1"/>
    <x v="16"/>
    <x v="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m/>
    <n v="85.917647058823533"/>
    <x v="7"/>
    <x v="14"/>
    <x v="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m/>
    <n v="57.00296912114014"/>
    <x v="3"/>
    <x v="3"/>
    <x v="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m/>
    <n v="79.642857142857139"/>
    <x v="4"/>
    <x v="10"/>
    <x v="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m/>
    <n v="41.018181818181816"/>
    <x v="5"/>
    <x v="18"/>
    <x v="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m/>
    <n v="48.004773269689736"/>
    <x v="3"/>
    <x v="3"/>
    <x v="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m/>
    <n v="55.212598425196852"/>
    <x v="6"/>
    <x v="11"/>
    <x v="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m/>
    <n v="92.109489051094897"/>
    <x v="1"/>
    <x v="1"/>
    <x v="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m/>
    <n v="83.183333333333337"/>
    <x v="6"/>
    <x v="11"/>
    <x v="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m/>
    <n v="39.996000000000002"/>
    <x v="1"/>
    <x v="5"/>
    <x v="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m/>
    <n v="111.1336898395722"/>
    <x v="2"/>
    <x v="8"/>
    <x v="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m/>
    <n v="90.563380281690144"/>
    <x v="1"/>
    <x v="7"/>
    <x v="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m/>
    <n v="61.108374384236456"/>
    <x v="3"/>
    <x v="3"/>
    <x v="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m/>
    <n v="83.022941970310384"/>
    <x v="1"/>
    <x v="1"/>
    <x v="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m/>
    <n v="110.76106194690266"/>
    <x v="5"/>
    <x v="18"/>
    <x v="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m/>
    <n v="89.458333333333329"/>
    <x v="3"/>
    <x v="3"/>
    <x v="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m/>
    <n v="57.849056603773583"/>
    <x v="3"/>
    <x v="3"/>
    <x v="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m/>
    <n v="109.99705449189985"/>
    <x v="5"/>
    <x v="18"/>
    <x v="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m/>
    <n v="103.96586345381526"/>
    <x v="6"/>
    <x v="11"/>
    <x v="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m/>
    <n v="107.99508196721311"/>
    <x v="3"/>
    <x v="3"/>
    <x v="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m/>
    <n v="48.927777777777777"/>
    <x v="2"/>
    <x v="2"/>
    <x v="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m/>
    <n v="37.666666666666664"/>
    <x v="4"/>
    <x v="4"/>
    <x v="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m/>
    <n v="64.999141999141997"/>
    <x v="3"/>
    <x v="3"/>
    <x v="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m/>
    <n v="106.61061946902655"/>
    <x v="0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m/>
    <n v="27.009016393442622"/>
    <x v="6"/>
    <x v="11"/>
    <x v="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m/>
    <n v="91.16463414634147"/>
    <x v="3"/>
    <x v="3"/>
    <x v="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m/>
    <n v="1"/>
    <x v="3"/>
    <x v="3"/>
    <x v="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m/>
    <n v="56.054878048780488"/>
    <x v="1"/>
    <x v="5"/>
    <x v="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m/>
    <n v="31.017857142857142"/>
    <x v="2"/>
    <x v="8"/>
    <x v="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m/>
    <n v="66.513513513513516"/>
    <x v="1"/>
    <x v="5"/>
    <x v="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m/>
    <n v="89.005216484089729"/>
    <x v="1"/>
    <x v="7"/>
    <x v="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m/>
    <n v="103.46315789473684"/>
    <x v="2"/>
    <x v="2"/>
    <x v="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m/>
    <n v="95.278911564625844"/>
    <x v="3"/>
    <x v="3"/>
    <x v="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m/>
    <n v="75.895348837209298"/>
    <x v="3"/>
    <x v="3"/>
    <x v="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m/>
    <n v="107.57831325301204"/>
    <x v="4"/>
    <x v="4"/>
    <x v="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m/>
    <n v="51.31666666666667"/>
    <x v="4"/>
    <x v="19"/>
    <x v="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m/>
    <n v="71.983108108108112"/>
    <x v="0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m/>
    <n v="108.95414201183432"/>
    <x v="5"/>
    <x v="15"/>
    <x v="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m/>
    <n v="35"/>
    <x v="2"/>
    <x v="2"/>
    <x v="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m/>
    <n v="94.938931297709928"/>
    <x v="0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m/>
    <n v="109.65079365079364"/>
    <x v="2"/>
    <x v="8"/>
    <x v="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m/>
    <n v="44.001815980629537"/>
    <x v="5"/>
    <x v="13"/>
    <x v="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m/>
    <n v="86.794520547945211"/>
    <x v="3"/>
    <x v="3"/>
    <x v="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m/>
    <n v="30.992727272727272"/>
    <x v="4"/>
    <x v="19"/>
    <x v="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m/>
    <n v="94.791044776119406"/>
    <x v="7"/>
    <x v="14"/>
    <x v="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m/>
    <n v="69.79220779220779"/>
    <x v="4"/>
    <x v="4"/>
    <x v="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m/>
    <n v="63.003367003367003"/>
    <x v="6"/>
    <x v="20"/>
    <x v="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m/>
    <n v="110.0343300110742"/>
    <x v="6"/>
    <x v="11"/>
    <x v="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m/>
    <n v="25.997933274284026"/>
    <x v="5"/>
    <x v="13"/>
    <x v="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m/>
    <n v="49.987915407854985"/>
    <x v="3"/>
    <x v="3"/>
    <x v="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m/>
    <n v="101.72340425531915"/>
    <x v="7"/>
    <x v="14"/>
    <x v="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m/>
    <n v="47.083333333333336"/>
    <x v="3"/>
    <x v="3"/>
    <x v="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m/>
    <n v="89.944444444444443"/>
    <x v="3"/>
    <x v="3"/>
    <x v="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m/>
    <n v="78.96875"/>
    <x v="3"/>
    <x v="3"/>
    <x v="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m/>
    <n v="80.067669172932327"/>
    <x v="1"/>
    <x v="1"/>
    <x v="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m/>
    <n v="86.472727272727269"/>
    <x v="0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m/>
    <n v="28.001876172607879"/>
    <x v="4"/>
    <x v="6"/>
    <x v="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m/>
    <n v="67.996725337699544"/>
    <x v="2"/>
    <x v="2"/>
    <x v="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m/>
    <n v="43.078651685393261"/>
    <x v="3"/>
    <x v="3"/>
    <x v="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m/>
    <n v="87.95597484276729"/>
    <x v="1"/>
    <x v="21"/>
    <x v="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m/>
    <n v="94.987234042553197"/>
    <x v="4"/>
    <x v="4"/>
    <x v="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m/>
    <n v="46.905982905982903"/>
    <x v="3"/>
    <x v="3"/>
    <x v="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m/>
    <n v="46.913793103448278"/>
    <x v="4"/>
    <x v="6"/>
    <x v="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m/>
    <n v="94.24"/>
    <x v="5"/>
    <x v="9"/>
    <x v="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m/>
    <n v="80.139130434782615"/>
    <x v="6"/>
    <x v="20"/>
    <x v="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m/>
    <n v="59.036809815950917"/>
    <x v="2"/>
    <x v="8"/>
    <x v="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m/>
    <n v="65.989247311827953"/>
    <x v="4"/>
    <x v="4"/>
    <x v="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m/>
    <n v="60.992530345471522"/>
    <x v="2"/>
    <x v="2"/>
    <x v="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m/>
    <n v="98.307692307692307"/>
    <x v="2"/>
    <x v="2"/>
    <x v="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m/>
    <n v="104.6"/>
    <x v="1"/>
    <x v="7"/>
    <x v="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m/>
    <n v="86.066666666666663"/>
    <x v="3"/>
    <x v="3"/>
    <x v="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m/>
    <n v="76.989583333333329"/>
    <x v="2"/>
    <x v="8"/>
    <x v="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m/>
    <n v="29.764705882352942"/>
    <x v="3"/>
    <x v="3"/>
    <x v="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m/>
    <n v="46.91959798994975"/>
    <x v="3"/>
    <x v="3"/>
    <x v="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m/>
    <n v="105.18691588785046"/>
    <x v="2"/>
    <x v="8"/>
    <x v="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m/>
    <n v="69.907692307692301"/>
    <x v="1"/>
    <x v="7"/>
    <x v="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m/>
    <n v="1"/>
    <x v="1"/>
    <x v="1"/>
    <x v="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m/>
    <n v="60.011588275391958"/>
    <x v="1"/>
    <x v="5"/>
    <x v="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m/>
    <n v="52.006220379146917"/>
    <x v="1"/>
    <x v="7"/>
    <x v="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m/>
    <n v="31.000176025347649"/>
    <x v="3"/>
    <x v="3"/>
    <x v="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m/>
    <n v="95.042492917847028"/>
    <x v="1"/>
    <x v="7"/>
    <x v="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m/>
    <n v="75.968174204355108"/>
    <x v="3"/>
    <x v="3"/>
    <x v="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m/>
    <n v="71.013192612137203"/>
    <x v="1"/>
    <x v="1"/>
    <x v="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m/>
    <n v="73.733333333333334"/>
    <x v="7"/>
    <x v="14"/>
    <x v="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m/>
    <n v="113.17073170731707"/>
    <x v="1"/>
    <x v="1"/>
    <x v="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m/>
    <n v="105.00933552992861"/>
    <x v="3"/>
    <x v="3"/>
    <x v="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m/>
    <n v="79.176829268292678"/>
    <x v="2"/>
    <x v="8"/>
    <x v="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m/>
    <n v="57.333333333333336"/>
    <x v="2"/>
    <x v="2"/>
    <x v="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m/>
    <n v="58.178343949044589"/>
    <x v="1"/>
    <x v="1"/>
    <x v="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m/>
    <n v="36.032520325203251"/>
    <x v="7"/>
    <x v="14"/>
    <x v="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m/>
    <n v="107.99068767908309"/>
    <x v="3"/>
    <x v="3"/>
    <x v="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m/>
    <n v="44.005985634477256"/>
    <x v="2"/>
    <x v="2"/>
    <x v="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m/>
    <n v="55.077868852459019"/>
    <x v="7"/>
    <x v="14"/>
    <x v="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m/>
    <n v="74"/>
    <x v="3"/>
    <x v="3"/>
    <x v="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m/>
    <n v="41.996858638743454"/>
    <x v="1"/>
    <x v="7"/>
    <x v="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m/>
    <n v="77.988161010260455"/>
    <x v="4"/>
    <x v="12"/>
    <x v="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m/>
    <n v="82.507462686567166"/>
    <x v="1"/>
    <x v="7"/>
    <x v="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m/>
    <n v="104.2"/>
    <x v="5"/>
    <x v="18"/>
    <x v="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m/>
    <n v="25.5"/>
    <x v="4"/>
    <x v="4"/>
    <x v="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m/>
    <n v="100.98334401024984"/>
    <x v="3"/>
    <x v="3"/>
    <x v="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m/>
    <n v="111.83333333333333"/>
    <x v="2"/>
    <x v="8"/>
    <x v="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m/>
    <n v="41.999115044247787"/>
    <x v="3"/>
    <x v="3"/>
    <x v="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m/>
    <n v="110.05115089514067"/>
    <x v="3"/>
    <x v="3"/>
    <x v="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m/>
    <n v="58.997079225994888"/>
    <x v="3"/>
    <x v="3"/>
    <x v="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m/>
    <n v="32.985714285714288"/>
    <x v="0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m/>
    <n v="45.005654509471306"/>
    <x v="3"/>
    <x v="3"/>
    <x v="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m/>
    <n v="81.98196487897485"/>
    <x v="2"/>
    <x v="8"/>
    <x v="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m/>
    <n v="39.080882352941174"/>
    <x v="2"/>
    <x v="2"/>
    <x v="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m/>
    <n v="58.996383363471971"/>
    <x v="3"/>
    <x v="3"/>
    <x v="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m/>
    <n v="40.988372093023258"/>
    <x v="1"/>
    <x v="1"/>
    <x v="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m/>
    <n v="31.029411764705884"/>
    <x v="3"/>
    <x v="3"/>
    <x v="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m/>
    <n v="37.789473684210527"/>
    <x v="4"/>
    <x v="19"/>
    <x v="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m/>
    <n v="32.006772009029348"/>
    <x v="3"/>
    <x v="3"/>
    <x v="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m/>
    <n v="95.966712898751737"/>
    <x v="4"/>
    <x v="12"/>
    <x v="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m/>
    <n v="75"/>
    <x v="3"/>
    <x v="3"/>
    <x v="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m/>
    <n v="102.0498866213152"/>
    <x v="3"/>
    <x v="3"/>
    <x v="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m/>
    <n v="105.75"/>
    <x v="3"/>
    <x v="3"/>
    <x v="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m/>
    <n v="37.069767441860463"/>
    <x v="3"/>
    <x v="3"/>
    <x v="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m/>
    <n v="35.049382716049379"/>
    <x v="1"/>
    <x v="1"/>
    <x v="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m/>
    <n v="46.338461538461537"/>
    <x v="1"/>
    <x v="7"/>
    <x v="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m/>
    <n v="69.174603174603178"/>
    <x v="1"/>
    <x v="16"/>
    <x v="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m/>
    <n v="109.07824427480917"/>
    <x v="1"/>
    <x v="5"/>
    <x v="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m/>
    <n v="51.78"/>
    <x v="2"/>
    <x v="8"/>
    <x v="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m/>
    <n v="82.010055304172951"/>
    <x v="4"/>
    <x v="6"/>
    <x v="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m/>
    <n v="35.958333333333336"/>
    <x v="1"/>
    <x v="5"/>
    <x v="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m/>
    <n v="74.461538461538467"/>
    <x v="1"/>
    <x v="1"/>
    <x v="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m/>
    <n v="2"/>
    <x v="3"/>
    <x v="3"/>
    <x v="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m/>
    <n v="91.114649681528661"/>
    <x v="2"/>
    <x v="2"/>
    <x v="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m/>
    <n v="79.792682926829272"/>
    <x v="0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m/>
    <n v="42.999777678968428"/>
    <x v="3"/>
    <x v="3"/>
    <x v="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m/>
    <n v="63.225000000000001"/>
    <x v="1"/>
    <x v="17"/>
    <x v="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m/>
    <n v="70.174999999999997"/>
    <x v="3"/>
    <x v="3"/>
    <x v="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m/>
    <n v="61.333333333333336"/>
    <x v="5"/>
    <x v="13"/>
    <x v="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m/>
    <n v="99"/>
    <x v="1"/>
    <x v="1"/>
    <x v="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m/>
    <n v="96.984900146127615"/>
    <x v="4"/>
    <x v="4"/>
    <x v="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m/>
    <n v="51.004950495049506"/>
    <x v="4"/>
    <x v="4"/>
    <x v="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m/>
    <n v="28.044247787610619"/>
    <x v="4"/>
    <x v="22"/>
    <x v="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m/>
    <n v="60.984615384615381"/>
    <x v="3"/>
    <x v="3"/>
    <x v="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m/>
    <n v="73.214285714285708"/>
    <x v="3"/>
    <x v="3"/>
    <x v="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m/>
    <n v="39.997435299603637"/>
    <x v="1"/>
    <x v="7"/>
    <x v="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m/>
    <n v="86.812121212121212"/>
    <x v="1"/>
    <x v="1"/>
    <x v="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m/>
    <n v="42.125874125874127"/>
    <x v="3"/>
    <x v="3"/>
    <x v="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m/>
    <n v="103.97851239669421"/>
    <x v="3"/>
    <x v="3"/>
    <x v="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m/>
    <n v="62.003211991434689"/>
    <x v="4"/>
    <x v="22"/>
    <x v="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m/>
    <n v="31.005037783375315"/>
    <x v="4"/>
    <x v="12"/>
    <x v="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m/>
    <n v="89.991552956465242"/>
    <x v="4"/>
    <x v="10"/>
    <x v="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m/>
    <n v="39.235294117647058"/>
    <x v="3"/>
    <x v="3"/>
    <x v="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m/>
    <n v="54.993116108306566"/>
    <x v="0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m/>
    <n v="47.992753623188406"/>
    <x v="7"/>
    <x v="14"/>
    <x v="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m/>
    <n v="87.966702470461868"/>
    <x v="3"/>
    <x v="3"/>
    <x v="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m/>
    <n v="51.999165275459099"/>
    <x v="4"/>
    <x v="22"/>
    <x v="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m/>
    <n v="29.999659863945578"/>
    <x v="1"/>
    <x v="1"/>
    <x v="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m/>
    <n v="98.205357142857139"/>
    <x v="7"/>
    <x v="14"/>
    <x v="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m/>
    <n v="108.96182396606575"/>
    <x v="6"/>
    <x v="20"/>
    <x v="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m/>
    <n v="66.998379254457049"/>
    <x v="4"/>
    <x v="10"/>
    <x v="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m/>
    <n v="64.99333594668758"/>
    <x v="6"/>
    <x v="20"/>
    <x v="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m/>
    <n v="99.841584158415841"/>
    <x v="6"/>
    <x v="11"/>
    <x v="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m/>
    <n v="82.432835820895519"/>
    <x v="3"/>
    <x v="3"/>
    <x v="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m/>
    <n v="63.293478260869563"/>
    <x v="3"/>
    <x v="3"/>
    <x v="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m/>
    <n v="96.774193548387103"/>
    <x v="4"/>
    <x v="10"/>
    <x v="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m/>
    <n v="54.906040268456373"/>
    <x v="6"/>
    <x v="11"/>
    <x v="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m/>
    <n v="39.010869565217391"/>
    <x v="4"/>
    <x v="10"/>
    <x v="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m/>
    <n v="75.84210526315789"/>
    <x v="1"/>
    <x v="1"/>
    <x v="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m/>
    <n v="45.051671732522799"/>
    <x v="4"/>
    <x v="10"/>
    <x v="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m/>
    <n v="104.51546391752578"/>
    <x v="3"/>
    <x v="3"/>
    <x v="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m/>
    <n v="76.268292682926827"/>
    <x v="2"/>
    <x v="8"/>
    <x v="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m/>
    <n v="69.015695067264573"/>
    <x v="3"/>
    <x v="3"/>
    <x v="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m/>
    <n v="101.97684085510689"/>
    <x v="5"/>
    <x v="9"/>
    <x v="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m/>
    <n v="42.915999999999997"/>
    <x v="1"/>
    <x v="1"/>
    <x v="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m/>
    <n v="43.025210084033617"/>
    <x v="3"/>
    <x v="3"/>
    <x v="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m/>
    <n v="75.245283018867923"/>
    <x v="3"/>
    <x v="3"/>
    <x v="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m/>
    <n v="69.023364485981304"/>
    <x v="3"/>
    <x v="3"/>
    <x v="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m/>
    <n v="65.986486486486484"/>
    <x v="2"/>
    <x v="2"/>
    <x v="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m/>
    <n v="98.013800424628457"/>
    <x v="5"/>
    <x v="13"/>
    <x v="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m/>
    <n v="60.105504587155963"/>
    <x v="6"/>
    <x v="20"/>
    <x v="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m/>
    <n v="26.000773395204948"/>
    <x v="5"/>
    <x v="18"/>
    <x v="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m/>
    <n v="3"/>
    <x v="1"/>
    <x v="1"/>
    <x v="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m/>
    <n v="38.019801980198018"/>
    <x v="3"/>
    <x v="3"/>
    <x v="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m/>
    <n v="106.15254237288136"/>
    <x v="3"/>
    <x v="3"/>
    <x v="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m/>
    <n v="81.019475655430711"/>
    <x v="4"/>
    <x v="6"/>
    <x v="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m/>
    <n v="96.647727272727266"/>
    <x v="5"/>
    <x v="9"/>
    <x v="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m/>
    <n v="57.003535651149086"/>
    <x v="1"/>
    <x v="1"/>
    <x v="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m/>
    <n v="63.93333333333333"/>
    <x v="1"/>
    <x v="1"/>
    <x v="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m/>
    <n v="90.456521739130437"/>
    <x v="3"/>
    <x v="3"/>
    <x v="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m/>
    <n v="72.172043010752688"/>
    <x v="3"/>
    <x v="3"/>
    <x v="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m/>
    <n v="77.934782608695656"/>
    <x v="7"/>
    <x v="14"/>
    <x v="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m/>
    <n v="38.065134099616856"/>
    <x v="1"/>
    <x v="1"/>
    <x v="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m/>
    <n v="57.936123348017624"/>
    <x v="1"/>
    <x v="1"/>
    <x v="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m/>
    <n v="49.794392523364486"/>
    <x v="1"/>
    <x v="7"/>
    <x v="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m/>
    <n v="54.050251256281406"/>
    <x v="7"/>
    <x v="14"/>
    <x v="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m/>
    <n v="30.002721335268504"/>
    <x v="3"/>
    <x v="3"/>
    <x v="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m/>
    <n v="70.127906976744185"/>
    <x v="3"/>
    <x v="3"/>
    <x v="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m/>
    <n v="26.996228786926462"/>
    <x v="1"/>
    <x v="17"/>
    <x v="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m/>
    <n v="51.990606936416185"/>
    <x v="3"/>
    <x v="3"/>
    <x v="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m/>
    <n v="56.416666666666664"/>
    <x v="4"/>
    <x v="4"/>
    <x v="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m/>
    <n v="101.63218390804597"/>
    <x v="4"/>
    <x v="19"/>
    <x v="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m/>
    <n v="25.005291005291006"/>
    <x v="6"/>
    <x v="11"/>
    <x v="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m/>
    <n v="32.016393442622949"/>
    <x v="7"/>
    <x v="14"/>
    <x v="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m/>
    <n v="82.021647307286173"/>
    <x v="3"/>
    <x v="3"/>
    <x v="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m/>
    <n v="37.957446808510639"/>
    <x v="3"/>
    <x v="3"/>
    <x v="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m/>
    <n v="51.533333333333331"/>
    <x v="3"/>
    <x v="3"/>
    <x v="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m/>
    <n v="81.198275862068968"/>
    <x v="5"/>
    <x v="18"/>
    <x v="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m/>
    <n v="40.030075187969928"/>
    <x v="6"/>
    <x v="11"/>
    <x v="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m/>
    <n v="89.939759036144579"/>
    <x v="3"/>
    <x v="3"/>
    <x v="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m/>
    <n v="96.692307692307693"/>
    <x v="2"/>
    <x v="2"/>
    <x v="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m/>
    <n v="25.010989010989011"/>
    <x v="3"/>
    <x v="3"/>
    <x v="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m/>
    <n v="36.987277353689571"/>
    <x v="4"/>
    <x v="10"/>
    <x v="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m/>
    <n v="73.012609117361791"/>
    <x v="3"/>
    <x v="3"/>
    <x v="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m/>
    <n v="68.240601503759393"/>
    <x v="4"/>
    <x v="19"/>
    <x v="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m/>
    <n v="52.310344827586206"/>
    <x v="1"/>
    <x v="1"/>
    <x v="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m/>
    <n v="61.765151515151516"/>
    <x v="2"/>
    <x v="2"/>
    <x v="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m/>
    <n v="25.027559055118111"/>
    <x v="3"/>
    <x v="3"/>
    <x v="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m/>
    <n v="106.28804347826087"/>
    <x v="3"/>
    <x v="3"/>
    <x v="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m/>
    <n v="75.07386363636364"/>
    <x v="1"/>
    <x v="5"/>
    <x v="0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m/>
    <n v="39.970802919708028"/>
    <x v="1"/>
    <x v="16"/>
    <x v="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m/>
    <n v="39.982195845697326"/>
    <x v="3"/>
    <x v="3"/>
    <x v="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m/>
    <n v="101.01541850220265"/>
    <x v="4"/>
    <x v="4"/>
    <x v="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m/>
    <n v="76.813084112149539"/>
    <x v="2"/>
    <x v="2"/>
    <x v="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m/>
    <n v="71.7"/>
    <x v="0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m/>
    <n v="33.28125"/>
    <x v="3"/>
    <x v="3"/>
    <x v="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m/>
    <n v="43.923497267759565"/>
    <x v="3"/>
    <x v="3"/>
    <x v="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m/>
    <n v="36.004712041884815"/>
    <x v="3"/>
    <x v="3"/>
    <x v="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m/>
    <n v="88.21052631578948"/>
    <x v="3"/>
    <x v="3"/>
    <x v="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m/>
    <n v="65.240384615384613"/>
    <x v="3"/>
    <x v="3"/>
    <x v="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m/>
    <n v="69.958333333333329"/>
    <x v="1"/>
    <x v="1"/>
    <x v="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m/>
    <n v="39.877551020408163"/>
    <x v="0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m/>
    <n v="5"/>
    <x v="5"/>
    <x v="9"/>
    <x v="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m/>
    <n v="41.023728813559323"/>
    <x v="4"/>
    <x v="4"/>
    <x v="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m/>
    <n v="98.914285714285711"/>
    <x v="3"/>
    <x v="3"/>
    <x v="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m/>
    <n v="87.78125"/>
    <x v="1"/>
    <x v="7"/>
    <x v="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m/>
    <n v="80.767605633802816"/>
    <x v="4"/>
    <x v="4"/>
    <x v="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m/>
    <n v="94.28235294117647"/>
    <x v="3"/>
    <x v="3"/>
    <x v="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m/>
    <n v="73.428571428571431"/>
    <x v="3"/>
    <x v="3"/>
    <x v="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m/>
    <n v="65.968133535660087"/>
    <x v="5"/>
    <x v="13"/>
    <x v="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m/>
    <n v="109.04109589041096"/>
    <x v="3"/>
    <x v="3"/>
    <x v="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m/>
    <n v="41.16"/>
    <x v="1"/>
    <x v="7"/>
    <x v="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m/>
    <n v="99.125"/>
    <x v="6"/>
    <x v="11"/>
    <x v="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m/>
    <n v="105.88429752066116"/>
    <x v="3"/>
    <x v="3"/>
    <x v="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m/>
    <n v="48.996525921966864"/>
    <x v="3"/>
    <x v="3"/>
    <x v="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m/>
    <n v="39"/>
    <x v="1"/>
    <x v="1"/>
    <x v="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m/>
    <n v="31.022556390977442"/>
    <x v="4"/>
    <x v="4"/>
    <x v="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m/>
    <n v="103.87096774193549"/>
    <x v="3"/>
    <x v="3"/>
    <x v="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m/>
    <n v="59.268518518518519"/>
    <x v="0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m/>
    <n v="42.3"/>
    <x v="3"/>
    <x v="3"/>
    <x v="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m/>
    <n v="53.117647058823529"/>
    <x v="1"/>
    <x v="1"/>
    <x v="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m/>
    <n v="50.796875"/>
    <x v="2"/>
    <x v="2"/>
    <x v="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m/>
    <n v="101.15"/>
    <x v="5"/>
    <x v="13"/>
    <x v="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m/>
    <n v="65.000810372771468"/>
    <x v="4"/>
    <x v="12"/>
    <x v="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m/>
    <n v="37.998645510835914"/>
    <x v="3"/>
    <x v="3"/>
    <x v="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m/>
    <n v="82.615384615384613"/>
    <x v="4"/>
    <x v="4"/>
    <x v="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m/>
    <n v="37.941368078175898"/>
    <x v="3"/>
    <x v="3"/>
    <x v="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m/>
    <n v="80.780821917808225"/>
    <x v="3"/>
    <x v="3"/>
    <x v="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m/>
    <n v="25.984375"/>
    <x v="4"/>
    <x v="10"/>
    <x v="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m/>
    <n v="30.363636363636363"/>
    <x v="3"/>
    <x v="3"/>
    <x v="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m/>
    <n v="54.004916018025398"/>
    <x v="1"/>
    <x v="1"/>
    <x v="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m/>
    <n v="101.78672985781991"/>
    <x v="6"/>
    <x v="11"/>
    <x v="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m/>
    <n v="45.003610108303249"/>
    <x v="4"/>
    <x v="4"/>
    <x v="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m/>
    <n v="77.068421052631578"/>
    <x v="0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m/>
    <n v="88.076595744680844"/>
    <x v="2"/>
    <x v="8"/>
    <x v="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m/>
    <n v="47.035573122529641"/>
    <x v="3"/>
    <x v="3"/>
    <x v="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m/>
    <n v="110.99550763701707"/>
    <x v="1"/>
    <x v="1"/>
    <x v="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m/>
    <n v="87.003066141042481"/>
    <x v="1"/>
    <x v="1"/>
    <x v="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m/>
    <n v="63.994402985074629"/>
    <x v="1"/>
    <x v="1"/>
    <x v="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m/>
    <n v="105.9945205479452"/>
    <x v="3"/>
    <x v="3"/>
    <x v="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m/>
    <n v="73.989349112426041"/>
    <x v="3"/>
    <x v="3"/>
    <x v="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m/>
    <n v="84.02004626060139"/>
    <x v="3"/>
    <x v="3"/>
    <x v="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m/>
    <n v="88.966921119592882"/>
    <x v="7"/>
    <x v="14"/>
    <x v="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m/>
    <n v="76.990453460620529"/>
    <x v="1"/>
    <x v="7"/>
    <x v="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m/>
    <n v="97.146341463414629"/>
    <x v="3"/>
    <x v="3"/>
    <x v="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m/>
    <n v="33.013605442176868"/>
    <x v="3"/>
    <x v="3"/>
    <x v="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m/>
    <n v="99.950602409638549"/>
    <x v="6"/>
    <x v="11"/>
    <x v="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m/>
    <n v="69.966767371601208"/>
    <x v="4"/>
    <x v="6"/>
    <x v="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m/>
    <n v="110.32"/>
    <x v="1"/>
    <x v="7"/>
    <x v="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m/>
    <n v="66.005235602094245"/>
    <x v="2"/>
    <x v="2"/>
    <x v="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m/>
    <n v="41.005742176284812"/>
    <x v="0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m/>
    <n v="103.96316359696641"/>
    <x v="3"/>
    <x v="3"/>
    <x v="0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m/>
    <n v="5"/>
    <x v="1"/>
    <x v="17"/>
    <x v="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m/>
    <n v="47.009935419771487"/>
    <x v="1"/>
    <x v="1"/>
    <x v="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m/>
    <n v="29.606060606060606"/>
    <x v="3"/>
    <x v="3"/>
    <x v="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m/>
    <n v="81.010569583088667"/>
    <x v="3"/>
    <x v="3"/>
    <x v="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m/>
    <n v="94.35"/>
    <x v="4"/>
    <x v="4"/>
    <x v="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m/>
    <n v="26.058139534883722"/>
    <x v="2"/>
    <x v="8"/>
    <x v="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m/>
    <n v="85.775000000000006"/>
    <x v="3"/>
    <x v="3"/>
    <x v="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m/>
    <n v="103.73170731707317"/>
    <x v="6"/>
    <x v="11"/>
    <x v="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m/>
    <n v="49.826086956521742"/>
    <x v="7"/>
    <x v="14"/>
    <x v="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m/>
    <n v="63.893048128342244"/>
    <x v="4"/>
    <x v="10"/>
    <x v="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m/>
    <n v="47.002434782608695"/>
    <x v="3"/>
    <x v="3"/>
    <x v="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m/>
    <n v="108.47727272727273"/>
    <x v="3"/>
    <x v="3"/>
    <x v="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m/>
    <n v="72.015706806282722"/>
    <x v="1"/>
    <x v="1"/>
    <x v="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m/>
    <n v="59.928057553956833"/>
    <x v="1"/>
    <x v="1"/>
    <x v="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m/>
    <n v="78.209677419354833"/>
    <x v="1"/>
    <x v="7"/>
    <x v="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m/>
    <n v="104.77678571428571"/>
    <x v="3"/>
    <x v="3"/>
    <x v="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m/>
    <n v="105.52475247524752"/>
    <x v="3"/>
    <x v="3"/>
    <x v="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m/>
    <n v="24.933333333333334"/>
    <x v="3"/>
    <x v="3"/>
    <x v="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m/>
    <n v="69.873786407766985"/>
    <x v="4"/>
    <x v="4"/>
    <x v="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m/>
    <n v="95.733766233766232"/>
    <x v="4"/>
    <x v="19"/>
    <x v="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m/>
    <n v="29.997485752598056"/>
    <x v="3"/>
    <x v="3"/>
    <x v="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m/>
    <n v="59.011948529411768"/>
    <x v="3"/>
    <x v="3"/>
    <x v="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m/>
    <n v="84.757396449704146"/>
    <x v="4"/>
    <x v="4"/>
    <x v="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m/>
    <n v="78.010921177587846"/>
    <x v="3"/>
    <x v="3"/>
    <x v="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m/>
    <n v="50.05215419501134"/>
    <x v="4"/>
    <x v="4"/>
    <x v="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m/>
    <n v="59.16"/>
    <x v="1"/>
    <x v="7"/>
    <x v="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m/>
    <n v="93.702290076335885"/>
    <x v="1"/>
    <x v="1"/>
    <x v="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m/>
    <n v="40.14173228346457"/>
    <x v="3"/>
    <x v="3"/>
    <x v="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m/>
    <n v="70.090140845070422"/>
    <x v="4"/>
    <x v="4"/>
    <x v="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m/>
    <n v="66.181818181818187"/>
    <x v="3"/>
    <x v="3"/>
    <x v="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m/>
    <n v="47.714285714285715"/>
    <x v="3"/>
    <x v="3"/>
    <x v="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m/>
    <n v="62.896774193548389"/>
    <x v="3"/>
    <x v="3"/>
    <x v="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m/>
    <n v="86.611940298507463"/>
    <x v="7"/>
    <x v="14"/>
    <x v="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m/>
    <n v="75.126984126984127"/>
    <x v="0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m/>
    <n v="41.004167534903104"/>
    <x v="4"/>
    <x v="4"/>
    <x v="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m/>
    <n v="50.007915567282325"/>
    <x v="5"/>
    <x v="9"/>
    <x v="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m/>
    <n v="96.960674157303373"/>
    <x v="3"/>
    <x v="3"/>
    <x v="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m/>
    <n v="100.93160377358491"/>
    <x v="2"/>
    <x v="8"/>
    <x v="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m/>
    <n v="89.227586206896547"/>
    <x v="1"/>
    <x v="7"/>
    <x v="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m/>
    <n v="87.979166666666671"/>
    <x v="3"/>
    <x v="3"/>
    <x v="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m/>
    <n v="89.54"/>
    <x v="7"/>
    <x v="14"/>
    <x v="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m/>
    <n v="29.09271523178808"/>
    <x v="5"/>
    <x v="9"/>
    <x v="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m/>
    <n v="42.006218905472636"/>
    <x v="2"/>
    <x v="8"/>
    <x v="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m/>
    <n v="47.004903563255965"/>
    <x v="1"/>
    <x v="17"/>
    <x v="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m/>
    <n v="110.44117647058823"/>
    <x v="4"/>
    <x v="4"/>
    <x v="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m/>
    <n v="41.990909090909092"/>
    <x v="3"/>
    <x v="3"/>
    <x v="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m/>
    <n v="48.012468827930178"/>
    <x v="4"/>
    <x v="6"/>
    <x v="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m/>
    <n v="31.019823788546255"/>
    <x v="1"/>
    <x v="1"/>
    <x v="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m/>
    <n v="99.203252032520325"/>
    <x v="4"/>
    <x v="10"/>
    <x v="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m/>
    <n v="66.022316684378325"/>
    <x v="1"/>
    <x v="7"/>
    <x v="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m/>
    <n v="2"/>
    <x v="7"/>
    <x v="14"/>
    <x v="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m/>
    <n v="46.060200668896321"/>
    <x v="3"/>
    <x v="3"/>
    <x v="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m/>
    <n v="73.650000000000006"/>
    <x v="4"/>
    <x v="12"/>
    <x v="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m/>
    <n v="55.99336650082919"/>
    <x v="3"/>
    <x v="3"/>
    <x v="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m/>
    <n v="68.985695127402778"/>
    <x v="3"/>
    <x v="3"/>
    <x v="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m/>
    <n v="60.981609195402299"/>
    <x v="3"/>
    <x v="3"/>
    <x v="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m/>
    <n v="110.98139534883721"/>
    <x v="4"/>
    <x v="4"/>
    <x v="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m/>
    <n v="25"/>
    <x v="3"/>
    <x v="3"/>
    <x v="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m/>
    <n v="78.759740259740255"/>
    <x v="4"/>
    <x v="4"/>
    <x v="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m/>
    <n v="87.960784313725483"/>
    <x v="1"/>
    <x v="1"/>
    <x v="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m/>
    <n v="49.987398739873989"/>
    <x v="6"/>
    <x v="20"/>
    <x v="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m/>
    <n v="99.524390243902445"/>
    <x v="3"/>
    <x v="3"/>
    <x v="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m/>
    <n v="104.82089552238806"/>
    <x v="5"/>
    <x v="13"/>
    <x v="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m/>
    <n v="108.01469237832875"/>
    <x v="4"/>
    <x v="10"/>
    <x v="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m/>
    <n v="28.998544660724033"/>
    <x v="0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m/>
    <n v="30.028708133971293"/>
    <x v="3"/>
    <x v="3"/>
    <x v="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m/>
    <n v="41.005559416261292"/>
    <x v="4"/>
    <x v="4"/>
    <x v="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m/>
    <n v="62.866666666666667"/>
    <x v="3"/>
    <x v="3"/>
    <x v="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m/>
    <n v="47.005002501250623"/>
    <x v="4"/>
    <x v="4"/>
    <x v="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m/>
    <n v="26.997693638285604"/>
    <x v="2"/>
    <x v="2"/>
    <x v="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m/>
    <n v="68.329787234042556"/>
    <x v="3"/>
    <x v="3"/>
    <x v="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m/>
    <n v="50.974576271186443"/>
    <x v="2"/>
    <x v="8"/>
    <x v="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m/>
    <n v="54.024390243902438"/>
    <x v="3"/>
    <x v="3"/>
    <x v="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m/>
    <n v="97.055555555555557"/>
    <x v="0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m/>
    <n v="24.867469879518072"/>
    <x v="1"/>
    <x v="7"/>
    <x v="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m/>
    <n v="84.423913043478265"/>
    <x v="7"/>
    <x v="14"/>
    <x v="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m/>
    <n v="47.091324200913242"/>
    <x v="3"/>
    <x v="3"/>
    <x v="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m/>
    <n v="77.996041171813147"/>
    <x v="3"/>
    <x v="3"/>
    <x v="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m/>
    <n v="62.967871485943775"/>
    <x v="4"/>
    <x v="10"/>
    <x v="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m/>
    <n v="81.006080449017773"/>
    <x v="7"/>
    <x v="14"/>
    <x v="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m/>
    <n v="65.321428571428569"/>
    <x v="3"/>
    <x v="3"/>
    <x v="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m/>
    <n v="104.43617021276596"/>
    <x v="3"/>
    <x v="3"/>
    <x v="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m/>
    <n v="69.989010989010993"/>
    <x v="3"/>
    <x v="3"/>
    <x v="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m/>
    <n v="83.023989898989896"/>
    <x v="4"/>
    <x v="4"/>
    <x v="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m/>
    <n v="90.3"/>
    <x v="3"/>
    <x v="3"/>
    <x v="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m/>
    <n v="103.98131932282546"/>
    <x v="3"/>
    <x v="3"/>
    <x v="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m/>
    <n v="54.931726907630519"/>
    <x v="1"/>
    <x v="17"/>
    <x v="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m/>
    <n v="51.921875"/>
    <x v="4"/>
    <x v="10"/>
    <x v="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m/>
    <n v="60.02834008097166"/>
    <x v="3"/>
    <x v="3"/>
    <x v="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m/>
    <n v="44.003488879197555"/>
    <x v="4"/>
    <x v="22"/>
    <x v="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m/>
    <n v="53.003513254551258"/>
    <x v="4"/>
    <x v="19"/>
    <x v="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m/>
    <n v="54.5"/>
    <x v="2"/>
    <x v="8"/>
    <x v="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m/>
    <n v="75.04195804195804"/>
    <x v="3"/>
    <x v="3"/>
    <x v="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m/>
    <n v="35.911111111111111"/>
    <x v="3"/>
    <x v="3"/>
    <x v="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m/>
    <n v="36.952702702702702"/>
    <x v="1"/>
    <x v="7"/>
    <x v="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m/>
    <n v="63.170588235294119"/>
    <x v="3"/>
    <x v="3"/>
    <x v="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m/>
    <n v="29.99462365591398"/>
    <x v="2"/>
    <x v="8"/>
    <x v="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m/>
    <n v="86"/>
    <x v="4"/>
    <x v="19"/>
    <x v="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m/>
    <n v="75.014876033057845"/>
    <x v="6"/>
    <x v="11"/>
    <x v="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m/>
    <n v="101.19767441860465"/>
    <x v="6"/>
    <x v="11"/>
    <x v="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m/>
    <n v="4"/>
    <x v="4"/>
    <x v="10"/>
    <x v="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m/>
    <n v="29.001272669424118"/>
    <x v="1"/>
    <x v="1"/>
    <x v="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m/>
    <n v="98.225806451612897"/>
    <x v="4"/>
    <x v="6"/>
    <x v="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m/>
    <n v="87.001693480101608"/>
    <x v="4"/>
    <x v="22"/>
    <x v="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m/>
    <n v="45.205128205128204"/>
    <x v="4"/>
    <x v="6"/>
    <x v="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m/>
    <n v="37.001341561577675"/>
    <x v="3"/>
    <x v="3"/>
    <x v="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m/>
    <n v="94.976947040498445"/>
    <x v="1"/>
    <x v="7"/>
    <x v="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m/>
    <n v="28.956521739130434"/>
    <x v="3"/>
    <x v="3"/>
    <x v="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m/>
    <n v="55.993396226415094"/>
    <x v="3"/>
    <x v="3"/>
    <x v="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m/>
    <n v="54.038095238095238"/>
    <x v="4"/>
    <x v="4"/>
    <x v="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m/>
    <n v="82.38"/>
    <x v="3"/>
    <x v="3"/>
    <x v="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m/>
    <n v="66.997115384615384"/>
    <x v="4"/>
    <x v="6"/>
    <x v="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m/>
    <n v="107.91401869158878"/>
    <x v="6"/>
    <x v="20"/>
    <x v="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m/>
    <n v="69.009501187648453"/>
    <x v="4"/>
    <x v="10"/>
    <x v="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m/>
    <n v="39.006568144499177"/>
    <x v="3"/>
    <x v="3"/>
    <x v="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m/>
    <n v="110.3625"/>
    <x v="5"/>
    <x v="18"/>
    <x v="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m/>
    <n v="94.857142857142861"/>
    <x v="2"/>
    <x v="8"/>
    <x v="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m/>
    <n v="57.935251798561154"/>
    <x v="2"/>
    <x v="2"/>
    <x v="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m/>
    <n v="101.25"/>
    <x v="3"/>
    <x v="3"/>
    <x v="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m/>
    <n v="64.95597484276729"/>
    <x v="4"/>
    <x v="6"/>
    <x v="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m/>
    <n v="27.00524934383202"/>
    <x v="2"/>
    <x v="8"/>
    <x v="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m/>
    <n v="50.97422680412371"/>
    <x v="0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m/>
    <n v="104.94260869565217"/>
    <x v="1"/>
    <x v="1"/>
    <x v="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m/>
    <n v="84.028301886792448"/>
    <x v="1"/>
    <x v="5"/>
    <x v="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m/>
    <n v="102.85915492957747"/>
    <x v="4"/>
    <x v="19"/>
    <x v="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m/>
    <n v="39.962085308056871"/>
    <x v="5"/>
    <x v="18"/>
    <x v="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m/>
    <n v="51.001785714285717"/>
    <x v="5"/>
    <x v="13"/>
    <x v="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m/>
    <n v="40.823008849557525"/>
    <x v="4"/>
    <x v="22"/>
    <x v="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m/>
    <n v="58.999637155297535"/>
    <x v="2"/>
    <x v="8"/>
    <x v="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m/>
    <n v="71.156069364161851"/>
    <x v="0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m/>
    <n v="99.494252873563212"/>
    <x v="7"/>
    <x v="14"/>
    <x v="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m/>
    <n v="103.98634590377114"/>
    <x v="3"/>
    <x v="3"/>
    <x v="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m/>
    <n v="76.555555555555557"/>
    <x v="5"/>
    <x v="13"/>
    <x v="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m/>
    <n v="87.068592057761734"/>
    <x v="3"/>
    <x v="3"/>
    <x v="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m/>
    <n v="48.99554707379135"/>
    <x v="0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m/>
    <n v="42.969135802469133"/>
    <x v="3"/>
    <x v="3"/>
    <x v="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m/>
    <n v="33.428571428571431"/>
    <x v="5"/>
    <x v="18"/>
    <x v="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m/>
    <n v="83.982949701619773"/>
    <x v="3"/>
    <x v="3"/>
    <x v="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m/>
    <n v="101.41739130434783"/>
    <x v="3"/>
    <x v="3"/>
    <x v="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m/>
    <n v="109.87058823529412"/>
    <x v="2"/>
    <x v="8"/>
    <x v="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m/>
    <n v="31.916666666666668"/>
    <x v="8"/>
    <x v="23"/>
    <x v="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m/>
    <n v="70.993450675399103"/>
    <x v="0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m/>
    <n v="77.026890756302521"/>
    <x v="4"/>
    <x v="12"/>
    <x v="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m/>
    <n v="101.78125"/>
    <x v="7"/>
    <x v="14"/>
    <x v="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m/>
    <n v="51.059701492537314"/>
    <x v="2"/>
    <x v="8"/>
    <x v="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m/>
    <n v="68.02051282051282"/>
    <x v="3"/>
    <x v="3"/>
    <x v="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m/>
    <n v="30.87037037037037"/>
    <x v="4"/>
    <x v="10"/>
    <x v="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m/>
    <n v="27.908333333333335"/>
    <x v="2"/>
    <x v="8"/>
    <x v="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m/>
    <n v="79.994818652849744"/>
    <x v="2"/>
    <x v="2"/>
    <x v="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m/>
    <n v="38.003378378378379"/>
    <x v="4"/>
    <x v="4"/>
    <x v="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m/>
    <e v="#DIV/0!"/>
    <x v="3"/>
    <x v="3"/>
    <x v="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m/>
    <n v="59.990534521158132"/>
    <x v="4"/>
    <x v="4"/>
    <x v="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m/>
    <n v="37.037634408602152"/>
    <x v="6"/>
    <x v="11"/>
    <x v="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m/>
    <n v="99.963043478260872"/>
    <x v="4"/>
    <x v="6"/>
    <x v="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m/>
    <n v="111.6774193548387"/>
    <x v="1"/>
    <x v="1"/>
    <x v="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m/>
    <n v="36.014409221902014"/>
    <x v="5"/>
    <x v="15"/>
    <x v="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m/>
    <n v="66.010284810126578"/>
    <x v="3"/>
    <x v="3"/>
    <x v="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m/>
    <n v="44.05263157894737"/>
    <x v="2"/>
    <x v="2"/>
    <x v="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m/>
    <n v="52.999726551818434"/>
    <x v="3"/>
    <x v="3"/>
    <x v="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m/>
    <n v="95"/>
    <x v="3"/>
    <x v="3"/>
    <x v="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m/>
    <n v="70.908396946564892"/>
    <x v="4"/>
    <x v="6"/>
    <x v="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m/>
    <n v="98.060773480662988"/>
    <x v="3"/>
    <x v="3"/>
    <x v="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m/>
    <n v="53.046025104602514"/>
    <x v="6"/>
    <x v="11"/>
    <x v="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m/>
    <n v="93.142857142857139"/>
    <x v="4"/>
    <x v="19"/>
    <x v="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m/>
    <n v="58.945075757575758"/>
    <x v="1"/>
    <x v="1"/>
    <x v="0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m/>
    <n v="36.067669172932334"/>
    <x v="3"/>
    <x v="3"/>
    <x v="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m/>
    <n v="63.030732860520096"/>
    <x v="5"/>
    <x v="9"/>
    <x v="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m/>
    <n v="84.717948717948715"/>
    <x v="0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m/>
    <n v="62.2"/>
    <x v="4"/>
    <x v="10"/>
    <x v="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m/>
    <n v="101.97518330513255"/>
    <x v="1"/>
    <x v="1"/>
    <x v="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m/>
    <n v="106.4375"/>
    <x v="3"/>
    <x v="3"/>
    <x v="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m/>
    <n v="29.975609756097562"/>
    <x v="4"/>
    <x v="6"/>
    <x v="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m/>
    <n v="85.806282722513089"/>
    <x v="4"/>
    <x v="12"/>
    <x v="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m/>
    <n v="70.82022471910112"/>
    <x v="4"/>
    <x v="12"/>
    <x v="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m/>
    <n v="40.998484082870135"/>
    <x v="3"/>
    <x v="3"/>
    <x v="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m/>
    <n v="28.063492063492063"/>
    <x v="2"/>
    <x v="8"/>
    <x v="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m/>
    <n v="88.054421768707485"/>
    <x v="3"/>
    <x v="3"/>
    <x v="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m/>
    <n v="31"/>
    <x v="4"/>
    <x v="10"/>
    <x v="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m/>
    <n v="90.337500000000006"/>
    <x v="1"/>
    <x v="7"/>
    <x v="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m/>
    <n v="63.777777777777779"/>
    <x v="6"/>
    <x v="11"/>
    <x v="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m/>
    <n v="53.995515695067262"/>
    <x v="5"/>
    <x v="13"/>
    <x v="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m/>
    <n v="48.993956043956047"/>
    <x v="6"/>
    <x v="11"/>
    <x v="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m/>
    <n v="63.857142857142854"/>
    <x v="3"/>
    <x v="3"/>
    <x v="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m/>
    <n v="82.996393146979258"/>
    <x v="1"/>
    <x v="7"/>
    <x v="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m/>
    <n v="55.08230452674897"/>
    <x v="4"/>
    <x v="6"/>
    <x v="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m/>
    <n v="62.044554455445542"/>
    <x v="3"/>
    <x v="3"/>
    <x v="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m/>
    <n v="104.97857142857143"/>
    <x v="5"/>
    <x v="13"/>
    <x v="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m/>
    <n v="94.044676806083643"/>
    <x v="4"/>
    <x v="4"/>
    <x v="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m/>
    <n v="44.007716049382715"/>
    <x v="6"/>
    <x v="20"/>
    <x v="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m/>
    <n v="92.467532467532465"/>
    <x v="0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m/>
    <n v="57.072874493927124"/>
    <x v="7"/>
    <x v="14"/>
    <x v="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m/>
    <n v="109.07848101265823"/>
    <x v="6"/>
    <x v="20"/>
    <x v="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m/>
    <n v="39.387755102040813"/>
    <x v="1"/>
    <x v="7"/>
    <x v="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m/>
    <n v="77.022222222222226"/>
    <x v="6"/>
    <x v="11"/>
    <x v="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m/>
    <n v="92.166666666666671"/>
    <x v="1"/>
    <x v="1"/>
    <x v="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m/>
    <n v="61.007063197026021"/>
    <x v="3"/>
    <x v="3"/>
    <x v="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m/>
    <n v="78.068181818181813"/>
    <x v="3"/>
    <x v="3"/>
    <x v="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m/>
    <n v="80.75"/>
    <x v="4"/>
    <x v="6"/>
    <x v="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m/>
    <n v="59.991289782244557"/>
    <x v="3"/>
    <x v="3"/>
    <x v="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m/>
    <n v="110.03018372703411"/>
    <x v="2"/>
    <x v="8"/>
    <x v="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m/>
    <n v="4"/>
    <x v="1"/>
    <x v="7"/>
    <x v="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m/>
    <n v="37.99856063332134"/>
    <x v="2"/>
    <x v="2"/>
    <x v="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m/>
    <n v="96.369565217391298"/>
    <x v="3"/>
    <x v="3"/>
    <x v="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m/>
    <n v="72.978599221789878"/>
    <x v="1"/>
    <x v="1"/>
    <x v="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m/>
    <n v="26.007220216606498"/>
    <x v="1"/>
    <x v="7"/>
    <x v="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m/>
    <n v="104.36296296296297"/>
    <x v="1"/>
    <x v="1"/>
    <x v="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m/>
    <n v="102.18852459016394"/>
    <x v="5"/>
    <x v="18"/>
    <x v="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m/>
    <n v="54.117647058823529"/>
    <x v="4"/>
    <x v="22"/>
    <x v="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m/>
    <n v="63.222222222222221"/>
    <x v="3"/>
    <x v="3"/>
    <x v="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m/>
    <n v="104.03228962818004"/>
    <x v="3"/>
    <x v="3"/>
    <x v="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m/>
    <n v="49.994334277620396"/>
    <x v="4"/>
    <x v="10"/>
    <x v="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m/>
    <n v="56.015151515151516"/>
    <x v="3"/>
    <x v="3"/>
    <x v="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m/>
    <n v="48.807692307692307"/>
    <x v="1"/>
    <x v="1"/>
    <x v="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m/>
    <n v="60.082352941176474"/>
    <x v="4"/>
    <x v="4"/>
    <x v="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m/>
    <n v="78.990502793296088"/>
    <x v="3"/>
    <x v="3"/>
    <x v="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m/>
    <n v="53.99499443826474"/>
    <x v="3"/>
    <x v="3"/>
    <x v="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m/>
    <n v="111.45945945945945"/>
    <x v="1"/>
    <x v="5"/>
    <x v="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m/>
    <n v="60.922131147540981"/>
    <x v="1"/>
    <x v="1"/>
    <x v="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m/>
    <n v="26.0015444015444"/>
    <x v="3"/>
    <x v="3"/>
    <x v="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m/>
    <n v="80.993208828522924"/>
    <x v="4"/>
    <x v="10"/>
    <x v="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m/>
    <n v="34.995963302752294"/>
    <x v="1"/>
    <x v="1"/>
    <x v="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m/>
    <n v="94.142857142857139"/>
    <x v="4"/>
    <x v="12"/>
    <x v="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m/>
    <n v="52.085106382978722"/>
    <x v="1"/>
    <x v="1"/>
    <x v="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m/>
    <n v="24.986666666666668"/>
    <x v="8"/>
    <x v="23"/>
    <x v="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m/>
    <n v="69.215277777777771"/>
    <x v="0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m/>
    <n v="93.944444444444443"/>
    <x v="3"/>
    <x v="3"/>
    <x v="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m/>
    <n v="98.40625"/>
    <x v="3"/>
    <x v="3"/>
    <x v="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m/>
    <n v="41.783783783783782"/>
    <x v="1"/>
    <x v="17"/>
    <x v="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m/>
    <n v="65.991836734693877"/>
    <x v="4"/>
    <x v="22"/>
    <x v="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m/>
    <n v="72.05747126436782"/>
    <x v="1"/>
    <x v="17"/>
    <x v="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m/>
    <n v="48.003209242618745"/>
    <x v="3"/>
    <x v="3"/>
    <x v="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m/>
    <n v="54.098591549295776"/>
    <x v="2"/>
    <x v="2"/>
    <x v="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m/>
    <n v="107.88095238095238"/>
    <x v="6"/>
    <x v="11"/>
    <x v="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m/>
    <n v="67.034103410341032"/>
    <x v="4"/>
    <x v="4"/>
    <x v="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m/>
    <n v="64.01425914445133"/>
    <x v="2"/>
    <x v="2"/>
    <x v="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m/>
    <n v="96.066176470588232"/>
    <x v="5"/>
    <x v="18"/>
    <x v="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m/>
    <n v="51.184615384615384"/>
    <x v="1"/>
    <x v="1"/>
    <x v="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m/>
    <n v="43.92307692307692"/>
    <x v="0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m/>
    <n v="91.021198830409361"/>
    <x v="3"/>
    <x v="3"/>
    <x v="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m/>
    <n v="50.127450980392155"/>
    <x v="4"/>
    <x v="4"/>
    <x v="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m/>
    <n v="67.720930232558146"/>
    <x v="5"/>
    <x v="15"/>
    <x v="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m/>
    <n v="61.03921568627451"/>
    <x v="6"/>
    <x v="11"/>
    <x v="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m/>
    <n v="80.011857707509876"/>
    <x v="3"/>
    <x v="3"/>
    <x v="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m/>
    <n v="47.001497753369947"/>
    <x v="4"/>
    <x v="10"/>
    <x v="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m/>
    <n v="71.127388535031841"/>
    <x v="3"/>
    <x v="3"/>
    <x v="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m/>
    <n v="89.99079189686924"/>
    <x v="3"/>
    <x v="3"/>
    <x v="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m/>
    <n v="43.032786885245905"/>
    <x v="4"/>
    <x v="6"/>
    <x v="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m/>
    <n v="67.997714808043881"/>
    <x v="3"/>
    <x v="3"/>
    <x v="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m/>
    <n v="73.004566210045667"/>
    <x v="1"/>
    <x v="1"/>
    <x v="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m/>
    <n v="62.341463414634148"/>
    <x v="4"/>
    <x v="4"/>
    <x v="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m/>
    <n v="5"/>
    <x v="0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m/>
    <n v="67.103092783505161"/>
    <x v="2"/>
    <x v="8"/>
    <x v="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m/>
    <n v="79.978947368421046"/>
    <x v="3"/>
    <x v="3"/>
    <x v="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m/>
    <n v="62.176470588235297"/>
    <x v="3"/>
    <x v="3"/>
    <x v="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m/>
    <n v="53.005950297514879"/>
    <x v="3"/>
    <x v="3"/>
    <x v="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m/>
    <n v="57.738317757009348"/>
    <x v="5"/>
    <x v="9"/>
    <x v="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m/>
    <n v="40.03125"/>
    <x v="1"/>
    <x v="1"/>
    <x v="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m/>
    <n v="81.016591928251117"/>
    <x v="0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m/>
    <n v="35.047468354430379"/>
    <x v="1"/>
    <x v="17"/>
    <x v="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m/>
    <n v="102.92307692307692"/>
    <x v="4"/>
    <x v="22"/>
    <x v="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m/>
    <n v="27.998126756166094"/>
    <x v="3"/>
    <x v="3"/>
    <x v="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m/>
    <n v="75.733333333333334"/>
    <x v="3"/>
    <x v="3"/>
    <x v="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m/>
    <n v="45.026041666666664"/>
    <x v="1"/>
    <x v="5"/>
    <x v="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m/>
    <n v="73.615384615384613"/>
    <x v="3"/>
    <x v="3"/>
    <x v="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m/>
    <n v="56.991701244813278"/>
    <x v="3"/>
    <x v="3"/>
    <x v="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m/>
    <n v="85.223529411764702"/>
    <x v="3"/>
    <x v="3"/>
    <x v="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m/>
    <n v="50.962184873949582"/>
    <x v="1"/>
    <x v="7"/>
    <x v="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m/>
    <n v="63.563636363636363"/>
    <x v="3"/>
    <x v="3"/>
    <x v="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m/>
    <n v="80.999165275459092"/>
    <x v="5"/>
    <x v="9"/>
    <x v="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m/>
    <n v="86.044753086419746"/>
    <x v="3"/>
    <x v="3"/>
    <x v="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m/>
    <n v="90.0390625"/>
    <x v="7"/>
    <x v="14"/>
    <x v="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m/>
    <n v="74.006063432835816"/>
    <x v="3"/>
    <x v="3"/>
    <x v="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m/>
    <n v="92.4375"/>
    <x v="1"/>
    <x v="7"/>
    <x v="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m/>
    <n v="55.999257333828446"/>
    <x v="3"/>
    <x v="3"/>
    <x v="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m/>
    <n v="32.983796296296298"/>
    <x v="7"/>
    <x v="14"/>
    <x v="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m/>
    <n v="93.596774193548384"/>
    <x v="3"/>
    <x v="3"/>
    <x v="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m/>
    <n v="69.867724867724874"/>
    <x v="3"/>
    <x v="3"/>
    <x v="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m/>
    <n v="72.129870129870127"/>
    <x v="0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m/>
    <n v="30.041666666666668"/>
    <x v="1"/>
    <x v="7"/>
    <x v="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m/>
    <n v="73.968000000000004"/>
    <x v="3"/>
    <x v="3"/>
    <x v="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m/>
    <n v="68.65517241379311"/>
    <x v="3"/>
    <x v="3"/>
    <x v="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m/>
    <n v="59.992164544564154"/>
    <x v="3"/>
    <x v="3"/>
    <x v="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m/>
    <n v="111.15827338129496"/>
    <x v="3"/>
    <x v="3"/>
    <x v="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m/>
    <n v="53.038095238095238"/>
    <x v="4"/>
    <x v="10"/>
    <x v="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m/>
    <n v="55.985524728588658"/>
    <x v="4"/>
    <x v="19"/>
    <x v="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m/>
    <n v="69.986760812003524"/>
    <x v="4"/>
    <x v="19"/>
    <x v="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m/>
    <n v="48.998079877112133"/>
    <x v="4"/>
    <x v="10"/>
    <x v="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m/>
    <n v="103.84615384615384"/>
    <x v="3"/>
    <x v="3"/>
    <x v="0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m/>
    <n v="99.127659574468083"/>
    <x v="3"/>
    <x v="3"/>
    <x v="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m/>
    <n v="107.37777777777778"/>
    <x v="4"/>
    <x v="6"/>
    <x v="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m/>
    <n v="76.922178988326849"/>
    <x v="3"/>
    <x v="3"/>
    <x v="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m/>
    <n v="58.128865979381445"/>
    <x v="3"/>
    <x v="3"/>
    <x v="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m/>
    <n v="103.73643410852713"/>
    <x v="2"/>
    <x v="8"/>
    <x v="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m/>
    <n v="87.962666666666664"/>
    <x v="3"/>
    <x v="3"/>
    <x v="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m/>
    <n v="28"/>
    <x v="3"/>
    <x v="3"/>
    <x v="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m/>
    <n v="37.999361294443261"/>
    <x v="1"/>
    <x v="1"/>
    <x v="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m/>
    <n v="29.999313893653515"/>
    <x v="6"/>
    <x v="11"/>
    <x v="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m/>
    <n v="103.5"/>
    <x v="5"/>
    <x v="18"/>
    <x v="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m/>
    <n v="85.994467496542185"/>
    <x v="0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m/>
    <n v="98.011627906976742"/>
    <x v="3"/>
    <x v="3"/>
    <x v="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m/>
    <n v="2"/>
    <x v="1"/>
    <x v="17"/>
    <x v="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m/>
    <n v="44.994570837642193"/>
    <x v="4"/>
    <x v="12"/>
    <x v="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m/>
    <n v="31.012224938875306"/>
    <x v="2"/>
    <x v="2"/>
    <x v="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m/>
    <n v="59.970085470085472"/>
    <x v="2"/>
    <x v="2"/>
    <x v="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m/>
    <n v="58.9973474801061"/>
    <x v="1"/>
    <x v="16"/>
    <x v="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m/>
    <n v="50.045454545454547"/>
    <x v="7"/>
    <x v="14"/>
    <x v="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m/>
    <n v="98.966269841269835"/>
    <x v="0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m/>
    <n v="58.857142857142854"/>
    <x v="4"/>
    <x v="22"/>
    <x v="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m/>
    <n v="81.010256410256417"/>
    <x v="1"/>
    <x v="1"/>
    <x v="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m/>
    <n v="76.013333333333335"/>
    <x v="4"/>
    <x v="4"/>
    <x v="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m/>
    <n v="96.597402597402592"/>
    <x v="3"/>
    <x v="3"/>
    <x v="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m/>
    <n v="76.957446808510639"/>
    <x v="1"/>
    <x v="17"/>
    <x v="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m/>
    <n v="67.984732824427482"/>
    <x v="3"/>
    <x v="3"/>
    <x v="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m/>
    <n v="88.781609195402297"/>
    <x v="3"/>
    <x v="3"/>
    <x v="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m/>
    <n v="24.99623706491063"/>
    <x v="1"/>
    <x v="17"/>
    <x v="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m/>
    <n v="44.922794117647058"/>
    <x v="4"/>
    <x v="4"/>
    <x v="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m/>
    <n v="79.400000000000006"/>
    <x v="3"/>
    <x v="3"/>
    <x v="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m/>
    <n v="29.009546539379475"/>
    <x v="8"/>
    <x v="23"/>
    <x v="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m/>
    <n v="73.59210526315789"/>
    <x v="3"/>
    <x v="3"/>
    <x v="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m/>
    <n v="107.97038864898211"/>
    <x v="3"/>
    <x v="3"/>
    <x v="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m/>
    <n v="68.987284287011803"/>
    <x v="1"/>
    <x v="7"/>
    <x v="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m/>
    <n v="111.02236719478098"/>
    <x v="3"/>
    <x v="3"/>
    <x v="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m/>
    <n v="24.997515808491418"/>
    <x v="3"/>
    <x v="3"/>
    <x v="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m/>
    <n v="42.155172413793103"/>
    <x v="1"/>
    <x v="7"/>
    <x v="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m/>
    <n v="47.003284072249592"/>
    <x v="7"/>
    <x v="14"/>
    <x v="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m/>
    <n v="36.0392749244713"/>
    <x v="8"/>
    <x v="23"/>
    <x v="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m/>
    <n v="101.03760683760684"/>
    <x v="7"/>
    <x v="14"/>
    <x v="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m/>
    <n v="39.927927927927925"/>
    <x v="5"/>
    <x v="13"/>
    <x v="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m/>
    <n v="83.158139534883716"/>
    <x v="4"/>
    <x v="6"/>
    <x v="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m/>
    <n v="39.97520661157025"/>
    <x v="0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m/>
    <n v="47.993908629441627"/>
    <x v="6"/>
    <x v="20"/>
    <x v="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m/>
    <n v="95.978877489438744"/>
    <x v="3"/>
    <x v="3"/>
    <x v="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m/>
    <n v="78.728155339805824"/>
    <x v="3"/>
    <x v="3"/>
    <x v="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m/>
    <n v="56.081632653061227"/>
    <x v="3"/>
    <x v="3"/>
    <x v="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m/>
    <n v="69.090909090909093"/>
    <x v="5"/>
    <x v="9"/>
    <x v="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m/>
    <n v="102.05291576673866"/>
    <x v="3"/>
    <x v="3"/>
    <x v="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m/>
    <n v="107.32089552238806"/>
    <x v="2"/>
    <x v="8"/>
    <x v="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m/>
    <n v="51.970260223048328"/>
    <x v="3"/>
    <x v="3"/>
    <x v="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m/>
    <n v="71.137142857142862"/>
    <x v="4"/>
    <x v="19"/>
    <x v="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m/>
    <n v="106.49275362318841"/>
    <x v="2"/>
    <x v="2"/>
    <x v="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m/>
    <n v="42.93684210526316"/>
    <x v="4"/>
    <x v="4"/>
    <x v="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m/>
    <n v="30.037974683544302"/>
    <x v="4"/>
    <x v="4"/>
    <x v="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m/>
    <n v="70.623376623376629"/>
    <x v="1"/>
    <x v="1"/>
    <x v="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m/>
    <n v="66.016018306636155"/>
    <x v="3"/>
    <x v="3"/>
    <x v="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m/>
    <n v="96.911392405063296"/>
    <x v="3"/>
    <x v="3"/>
    <x v="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m/>
    <n v="62.867346938775512"/>
    <x v="1"/>
    <x v="1"/>
    <x v="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m/>
    <n v="108.98537682789652"/>
    <x v="3"/>
    <x v="3"/>
    <x v="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m/>
    <n v="26.999314599040439"/>
    <x v="1"/>
    <x v="5"/>
    <x v="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m/>
    <n v="65.004147943311438"/>
    <x v="2"/>
    <x v="8"/>
    <x v="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m/>
    <n v="111.51785714285714"/>
    <x v="4"/>
    <x v="6"/>
    <x v="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m/>
    <n v="3"/>
    <x v="2"/>
    <x v="8"/>
    <x v="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m/>
    <n v="110.99268292682927"/>
    <x v="3"/>
    <x v="3"/>
    <x v="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m/>
    <n v="56.746987951807228"/>
    <x v="2"/>
    <x v="8"/>
    <x v="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m/>
    <n v="97.020608439646708"/>
    <x v="5"/>
    <x v="18"/>
    <x v="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m/>
    <n v="92.08620689655173"/>
    <x v="4"/>
    <x v="10"/>
    <x v="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m/>
    <n v="82.986666666666665"/>
    <x v="5"/>
    <x v="9"/>
    <x v="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m/>
    <n v="103.03791821561339"/>
    <x v="2"/>
    <x v="2"/>
    <x v="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m/>
    <n v="68.922619047619051"/>
    <x v="4"/>
    <x v="6"/>
    <x v="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m/>
    <n v="87.737226277372258"/>
    <x v="3"/>
    <x v="3"/>
    <x v="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m/>
    <n v="75.021505376344081"/>
    <x v="3"/>
    <x v="3"/>
    <x v="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m/>
    <n v="50.863999999999997"/>
    <x v="3"/>
    <x v="3"/>
    <x v="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m/>
    <n v="90"/>
    <x v="3"/>
    <x v="3"/>
    <x v="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m/>
    <n v="72.896039603960389"/>
    <x v="3"/>
    <x v="3"/>
    <x v="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m/>
    <n v="108.48543689320388"/>
    <x v="5"/>
    <x v="15"/>
    <x v="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m/>
    <n v="101.98095238095237"/>
    <x v="1"/>
    <x v="1"/>
    <x v="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m/>
    <n v="44.009146341463413"/>
    <x v="6"/>
    <x v="20"/>
    <x v="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m/>
    <n v="65.942675159235662"/>
    <x v="3"/>
    <x v="3"/>
    <x v="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m/>
    <n v="24.987387387387386"/>
    <x v="4"/>
    <x v="4"/>
    <x v="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m/>
    <n v="28.003367003367003"/>
    <x v="2"/>
    <x v="8"/>
    <x v="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m/>
    <n v="85.829268292682926"/>
    <x v="5"/>
    <x v="13"/>
    <x v="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m/>
    <n v="84.921052631578945"/>
    <x v="3"/>
    <x v="3"/>
    <x v="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m/>
    <n v="90.483333333333334"/>
    <x v="1"/>
    <x v="1"/>
    <x v="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m/>
    <n v="25.00197628458498"/>
    <x v="4"/>
    <x v="4"/>
    <x v="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m/>
    <n v="92.013888888888886"/>
    <x v="3"/>
    <x v="3"/>
    <x v="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m/>
    <n v="93.066115702479337"/>
    <x v="3"/>
    <x v="3"/>
    <x v="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m/>
    <n v="61.008145363408524"/>
    <x v="6"/>
    <x v="20"/>
    <x v="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m/>
    <n v="92.036259541984734"/>
    <x v="3"/>
    <x v="3"/>
    <x v="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m/>
    <n v="81.132596685082873"/>
    <x v="2"/>
    <x v="2"/>
    <x v="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m/>
    <n v="73.5"/>
    <x v="3"/>
    <x v="3"/>
    <x v="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m/>
    <n v="85.221311475409834"/>
    <x v="4"/>
    <x v="6"/>
    <x v="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m/>
    <n v="110.96825396825396"/>
    <x v="2"/>
    <x v="8"/>
    <x v="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m/>
    <n v="32.968036529680369"/>
    <x v="2"/>
    <x v="2"/>
    <x v="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m/>
    <n v="96.005352363960753"/>
    <x v="1"/>
    <x v="1"/>
    <x v="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m/>
    <n v="84.96632653061225"/>
    <x v="1"/>
    <x v="16"/>
    <x v="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m/>
    <n v="25.007462686567163"/>
    <x v="3"/>
    <x v="3"/>
    <x v="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m/>
    <n v="65.998995479658461"/>
    <x v="7"/>
    <x v="14"/>
    <x v="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m/>
    <n v="87.34482758620689"/>
    <x v="5"/>
    <x v="9"/>
    <x v="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m/>
    <n v="27.933333333333334"/>
    <x v="1"/>
    <x v="7"/>
    <x v="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m/>
    <n v="103.8"/>
    <x v="3"/>
    <x v="3"/>
    <x v="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m/>
    <n v="31.937172774869111"/>
    <x v="1"/>
    <x v="7"/>
    <x v="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m/>
    <n v="99.5"/>
    <x v="3"/>
    <x v="3"/>
    <x v="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m/>
    <n v="108.84615384615384"/>
    <x v="3"/>
    <x v="3"/>
    <x v="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m/>
    <n v="110.76229508196721"/>
    <x v="1"/>
    <x v="5"/>
    <x v="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m/>
    <n v="29.647058823529413"/>
    <x v="3"/>
    <x v="3"/>
    <x v="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m/>
    <n v="101.71428571428571"/>
    <x v="3"/>
    <x v="3"/>
    <x v="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m/>
    <n v="61.5"/>
    <x v="2"/>
    <x v="8"/>
    <x v="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m/>
    <n v="35"/>
    <x v="2"/>
    <x v="2"/>
    <x v="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m/>
    <n v="40.049999999999997"/>
    <x v="3"/>
    <x v="3"/>
    <x v="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m/>
    <n v="110.97231270358306"/>
    <x v="4"/>
    <x v="10"/>
    <x v="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m/>
    <n v="36.959016393442624"/>
    <x v="2"/>
    <x v="8"/>
    <x v="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m/>
    <n v="1"/>
    <x v="1"/>
    <x v="5"/>
    <x v="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m/>
    <n v="30.974074074074075"/>
    <x v="5"/>
    <x v="9"/>
    <x v="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m/>
    <n v="47.035087719298247"/>
    <x v="3"/>
    <x v="3"/>
    <x v="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m/>
    <n v="88.065693430656935"/>
    <x v="7"/>
    <x v="14"/>
    <x v="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m/>
    <n v="37.005616224648989"/>
    <x v="3"/>
    <x v="3"/>
    <x v="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m/>
    <n v="26.027777777777779"/>
    <x v="3"/>
    <x v="3"/>
    <x v="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m/>
    <n v="67.817567567567565"/>
    <x v="3"/>
    <x v="3"/>
    <x v="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m/>
    <n v="49.964912280701753"/>
    <x v="4"/>
    <x v="6"/>
    <x v="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m/>
    <n v="110.01646903820817"/>
    <x v="1"/>
    <x v="1"/>
    <x v="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m/>
    <n v="89.964678178963894"/>
    <x v="1"/>
    <x v="5"/>
    <x v="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m/>
    <n v="79.009523809523813"/>
    <x v="6"/>
    <x v="11"/>
    <x v="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m/>
    <n v="86.867469879518069"/>
    <x v="1"/>
    <x v="1"/>
    <x v="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m/>
    <n v="62.04"/>
    <x v="1"/>
    <x v="17"/>
    <x v="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m/>
    <n v="26.970212765957445"/>
    <x v="3"/>
    <x v="3"/>
    <x v="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m/>
    <n v="54.121621621621621"/>
    <x v="1"/>
    <x v="1"/>
    <x v="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m/>
    <n v="41.035353535353536"/>
    <x v="1"/>
    <x v="7"/>
    <x v="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m/>
    <n v="55.052419354838712"/>
    <x v="4"/>
    <x v="22"/>
    <x v="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m/>
    <n v="107.93762183235867"/>
    <x v="5"/>
    <x v="18"/>
    <x v="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m/>
    <n v="73.92"/>
    <x v="3"/>
    <x v="3"/>
    <x v="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m/>
    <n v="31.995894428152493"/>
    <x v="6"/>
    <x v="11"/>
    <x v="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m/>
    <n v="53.898148148148145"/>
    <x v="3"/>
    <x v="3"/>
    <x v="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m/>
    <n v="106.5"/>
    <x v="3"/>
    <x v="3"/>
    <x v="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m/>
    <n v="32.999805409612762"/>
    <x v="1"/>
    <x v="7"/>
    <x v="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m/>
    <n v="43.00254993625159"/>
    <x v="3"/>
    <x v="3"/>
    <x v="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m/>
    <n v="86.858974358974365"/>
    <x v="2"/>
    <x v="2"/>
    <x v="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m/>
    <n v="96.8"/>
    <x v="1"/>
    <x v="1"/>
    <x v="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m/>
    <n v="32.995456610631528"/>
    <x v="3"/>
    <x v="3"/>
    <x v="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m/>
    <n v="68.028106508875737"/>
    <x v="3"/>
    <x v="3"/>
    <x v="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m/>
    <n v="58.867816091954026"/>
    <x v="4"/>
    <x v="10"/>
    <x v="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m/>
    <n v="105.04572803850782"/>
    <x v="3"/>
    <x v="3"/>
    <x v="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m/>
    <n v="33.054878048780488"/>
    <x v="4"/>
    <x v="6"/>
    <x v="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m/>
    <n v="78.821428571428569"/>
    <x v="3"/>
    <x v="3"/>
    <x v="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m/>
    <n v="68.204968944099377"/>
    <x v="4"/>
    <x v="10"/>
    <x v="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m/>
    <n v="75.731884057971016"/>
    <x v="1"/>
    <x v="1"/>
    <x v="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m/>
    <n v="30.996070133010882"/>
    <x v="2"/>
    <x v="2"/>
    <x v="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m/>
    <n v="101.88188976377953"/>
    <x v="4"/>
    <x v="10"/>
    <x v="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m/>
    <n v="52.879227053140099"/>
    <x v="1"/>
    <x v="17"/>
    <x v="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m/>
    <n v="71.005820721769496"/>
    <x v="1"/>
    <x v="1"/>
    <x v="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m/>
    <n v="102.38709677419355"/>
    <x v="4"/>
    <x v="10"/>
    <x v="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m/>
    <n v="74.466666666666669"/>
    <x v="3"/>
    <x v="3"/>
    <x v="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m/>
    <n v="51.009883198562441"/>
    <x v="3"/>
    <x v="3"/>
    <x v="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m/>
    <n v="90"/>
    <x v="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m/>
    <n v="97.142857142857139"/>
    <x v="3"/>
    <x v="3"/>
    <x v="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m/>
    <n v="72.071823204419886"/>
    <x v="5"/>
    <x v="9"/>
    <x v="0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m/>
    <n v="75.236363636363635"/>
    <x v="1"/>
    <x v="1"/>
    <x v="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m/>
    <n v="32.967741935483872"/>
    <x v="4"/>
    <x v="6"/>
    <x v="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m/>
    <n v="54.807692307692307"/>
    <x v="6"/>
    <x v="20"/>
    <x v="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m/>
    <n v="45.037837837837834"/>
    <x v="2"/>
    <x v="2"/>
    <x v="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m/>
    <n v="52.958677685950413"/>
    <x v="3"/>
    <x v="3"/>
    <x v="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m/>
    <n v="60.017959183673469"/>
    <x v="3"/>
    <x v="3"/>
    <x v="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m/>
    <n v="1"/>
    <x v="1"/>
    <x v="1"/>
    <x v="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m/>
    <n v="44.028301886792455"/>
    <x v="7"/>
    <x v="14"/>
    <x v="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m/>
    <n v="86.028169014084511"/>
    <x v="7"/>
    <x v="14"/>
    <x v="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m/>
    <n v="28.012875536480685"/>
    <x v="3"/>
    <x v="3"/>
    <x v="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m/>
    <n v="32.050458715596328"/>
    <x v="1"/>
    <x v="1"/>
    <x v="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m/>
    <n v="73.611940298507463"/>
    <x v="4"/>
    <x v="4"/>
    <x v="0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m/>
    <n v="108.71052631578948"/>
    <x v="4"/>
    <x v="6"/>
    <x v="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m/>
    <n v="42.97674418604651"/>
    <x v="3"/>
    <x v="3"/>
    <x v="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m/>
    <n v="83.315789473684205"/>
    <x v="0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m/>
    <n v="42"/>
    <x v="4"/>
    <x v="4"/>
    <x v="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m/>
    <n v="55.927601809954751"/>
    <x v="3"/>
    <x v="3"/>
    <x v="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m/>
    <n v="105.03681885125184"/>
    <x v="6"/>
    <x v="11"/>
    <x v="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m/>
    <n v="48"/>
    <x v="5"/>
    <x v="9"/>
    <x v="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m/>
    <n v="112.66176470588235"/>
    <x v="6"/>
    <x v="11"/>
    <x v="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m/>
    <n v="81.944444444444443"/>
    <x v="1"/>
    <x v="1"/>
    <x v="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m/>
    <n v="64.049180327868854"/>
    <x v="1"/>
    <x v="1"/>
    <x v="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m/>
    <n v="106.39097744360902"/>
    <x v="3"/>
    <x v="3"/>
    <x v="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m/>
    <n v="76.011249497790274"/>
    <x v="5"/>
    <x v="9"/>
    <x v="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m/>
    <n v="111.07246376811594"/>
    <x v="3"/>
    <x v="3"/>
    <x v="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m/>
    <n v="95.936170212765958"/>
    <x v="6"/>
    <x v="11"/>
    <x v="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m/>
    <n v="43.043010752688176"/>
    <x v="1"/>
    <x v="1"/>
    <x v="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m/>
    <n v="67.966666666666669"/>
    <x v="4"/>
    <x v="4"/>
    <x v="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m/>
    <n v="89.991428571428571"/>
    <x v="1"/>
    <x v="1"/>
    <x v="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m/>
    <n v="58.095238095238095"/>
    <x v="1"/>
    <x v="1"/>
    <x v="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m/>
    <n v="83.996875000000003"/>
    <x v="5"/>
    <x v="9"/>
    <x v="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m/>
    <n v="88.853503184713375"/>
    <x v="4"/>
    <x v="12"/>
    <x v="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m/>
    <n v="65.963917525773198"/>
    <x v="3"/>
    <x v="3"/>
    <x v="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m/>
    <n v="74.804878048780495"/>
    <x v="4"/>
    <x v="6"/>
    <x v="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m/>
    <n v="69.98571428571428"/>
    <x v="3"/>
    <x v="3"/>
    <x v="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m/>
    <n v="32.006493506493506"/>
    <x v="3"/>
    <x v="3"/>
    <x v="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m/>
    <n v="64.727272727272734"/>
    <x v="3"/>
    <x v="3"/>
    <x v="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m/>
    <n v="24.998110087408456"/>
    <x v="7"/>
    <x v="14"/>
    <x v="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m/>
    <n v="104.97764070932922"/>
    <x v="5"/>
    <x v="18"/>
    <x v="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m/>
    <n v="64.987878787878785"/>
    <x v="5"/>
    <x v="18"/>
    <x v="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m/>
    <n v="94.352941176470594"/>
    <x v="3"/>
    <x v="3"/>
    <x v="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m/>
    <n v="44.001706484641637"/>
    <x v="2"/>
    <x v="2"/>
    <x v="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m/>
    <n v="64.744680851063833"/>
    <x v="1"/>
    <x v="7"/>
    <x v="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m/>
    <n v="84.00667779632721"/>
    <x v="1"/>
    <x v="17"/>
    <x v="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m/>
    <n v="34.061302681992338"/>
    <x v="3"/>
    <x v="3"/>
    <x v="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m/>
    <n v="93.273885350318466"/>
    <x v="4"/>
    <x v="4"/>
    <x v="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m/>
    <n v="32.998301726577978"/>
    <x v="3"/>
    <x v="3"/>
    <x v="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m/>
    <n v="83.812903225806451"/>
    <x v="2"/>
    <x v="2"/>
    <x v="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m/>
    <n v="63.992424242424242"/>
    <x v="2"/>
    <x v="8"/>
    <x v="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m/>
    <n v="81.909090909090907"/>
    <x v="7"/>
    <x v="14"/>
    <x v="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m/>
    <n v="93.053191489361708"/>
    <x v="4"/>
    <x v="4"/>
    <x v="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m/>
    <n v="101.98449039881831"/>
    <x v="2"/>
    <x v="2"/>
    <x v="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m/>
    <n v="105.9375"/>
    <x v="2"/>
    <x v="2"/>
    <x v="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m/>
    <n v="101.58181818181818"/>
    <x v="0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m/>
    <n v="62.970930232558139"/>
    <x v="4"/>
    <x v="6"/>
    <x v="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m/>
    <n v="29.045602605863191"/>
    <x v="1"/>
    <x v="7"/>
    <x v="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m/>
    <n v="1"/>
    <x v="1"/>
    <x v="1"/>
    <x v="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m/>
    <n v="77.924999999999997"/>
    <x v="1"/>
    <x v="5"/>
    <x v="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m/>
    <n v="80.806451612903231"/>
    <x v="6"/>
    <x v="11"/>
    <x v="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m/>
    <n v="76.006816632583508"/>
    <x v="1"/>
    <x v="7"/>
    <x v="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m/>
    <n v="72.993613824192337"/>
    <x v="5"/>
    <x v="13"/>
    <x v="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m/>
    <n v="53"/>
    <x v="3"/>
    <x v="3"/>
    <x v="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m/>
    <n v="54.164556962025316"/>
    <x v="0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m/>
    <n v="32.946666666666665"/>
    <x v="4"/>
    <x v="12"/>
    <x v="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m/>
    <n v="79.371428571428567"/>
    <x v="0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m/>
    <n v="41.174603174603178"/>
    <x v="3"/>
    <x v="3"/>
    <x v="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m/>
    <n v="77.430769230769229"/>
    <x v="2"/>
    <x v="8"/>
    <x v="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m/>
    <n v="57.159509202453989"/>
    <x v="3"/>
    <x v="3"/>
    <x v="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m/>
    <n v="77.17647058823529"/>
    <x v="3"/>
    <x v="3"/>
    <x v="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m/>
    <n v="24.953917050691246"/>
    <x v="4"/>
    <x v="19"/>
    <x v="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m/>
    <n v="97.18"/>
    <x v="4"/>
    <x v="12"/>
    <x v="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m/>
    <n v="46.000916870415651"/>
    <x v="3"/>
    <x v="3"/>
    <x v="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m/>
    <n v="88.023385300668153"/>
    <x v="7"/>
    <x v="14"/>
    <x v="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m/>
    <n v="25.99"/>
    <x v="0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m/>
    <n v="102.69047619047619"/>
    <x v="3"/>
    <x v="3"/>
    <x v="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m/>
    <n v="72.958174904942965"/>
    <x v="4"/>
    <x v="6"/>
    <x v="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m/>
    <n v="57.190082644628099"/>
    <x v="3"/>
    <x v="3"/>
    <x v="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m/>
    <n v="84.013793103448279"/>
    <x v="3"/>
    <x v="3"/>
    <x v="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m/>
    <n v="98.666666666666671"/>
    <x v="4"/>
    <x v="22"/>
    <x v="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m/>
    <n v="42.007419183889773"/>
    <x v="7"/>
    <x v="14"/>
    <x v="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m/>
    <n v="32.002753556677376"/>
    <x v="7"/>
    <x v="14"/>
    <x v="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m/>
    <n v="81.567164179104481"/>
    <x v="1"/>
    <x v="1"/>
    <x v="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m/>
    <n v="37.035087719298247"/>
    <x v="7"/>
    <x v="14"/>
    <x v="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m/>
    <n v="103.033360455655"/>
    <x v="0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m/>
    <n v="84.333333333333329"/>
    <x v="1"/>
    <x v="16"/>
    <x v="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m/>
    <n v="102.60377358490567"/>
    <x v="5"/>
    <x v="9"/>
    <x v="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m/>
    <n v="79.992129246064621"/>
    <x v="1"/>
    <x v="5"/>
    <x v="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m/>
    <n v="70.055309734513273"/>
    <x v="3"/>
    <x v="3"/>
    <x v="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m/>
    <n v="37"/>
    <x v="3"/>
    <x v="3"/>
    <x v="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m/>
    <n v="41.911917098445599"/>
    <x v="4"/>
    <x v="12"/>
    <x v="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m/>
    <n v="57.992576882290564"/>
    <x v="3"/>
    <x v="3"/>
    <x v="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m/>
    <n v="40.942307692307693"/>
    <x v="3"/>
    <x v="3"/>
    <x v="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m/>
    <n v="69.9972602739726"/>
    <x v="1"/>
    <x v="7"/>
    <x v="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m/>
    <n v="73.838709677419359"/>
    <x v="3"/>
    <x v="3"/>
    <x v="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m/>
    <n v="41.979310344827589"/>
    <x v="3"/>
    <x v="3"/>
    <x v="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m/>
    <n v="77.93442622950819"/>
    <x v="1"/>
    <x v="5"/>
    <x v="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m/>
    <n v="106.01972789115646"/>
    <x v="1"/>
    <x v="7"/>
    <x v="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m/>
    <n v="47.018181818181816"/>
    <x v="4"/>
    <x v="4"/>
    <x v="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m/>
    <n v="76.016483516483518"/>
    <x v="5"/>
    <x v="18"/>
    <x v="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m/>
    <n v="54.120603015075375"/>
    <x v="4"/>
    <x v="4"/>
    <x v="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m/>
    <n v="57.285714285714285"/>
    <x v="4"/>
    <x v="19"/>
    <x v="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m/>
    <n v="103.81308411214954"/>
    <x v="3"/>
    <x v="3"/>
    <x v="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m/>
    <n v="105.02602739726028"/>
    <x v="0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m/>
    <n v="90.259259259259252"/>
    <x v="3"/>
    <x v="3"/>
    <x v="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m/>
    <n v="76.978705978705975"/>
    <x v="4"/>
    <x v="4"/>
    <x v="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m/>
    <n v="102.60162601626017"/>
    <x v="1"/>
    <x v="17"/>
    <x v="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m/>
    <n v="2"/>
    <x v="2"/>
    <x v="2"/>
    <x v="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m/>
    <n v="55.0062893081761"/>
    <x v="1"/>
    <x v="1"/>
    <x v="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m/>
    <n v="32.127272727272725"/>
    <x v="2"/>
    <x v="2"/>
    <x v="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m/>
    <n v="50.642857142857146"/>
    <x v="5"/>
    <x v="9"/>
    <x v="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m/>
    <n v="49.6875"/>
    <x v="5"/>
    <x v="15"/>
    <x v="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m/>
    <n v="54.894067796610166"/>
    <x v="3"/>
    <x v="3"/>
    <x v="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m/>
    <n v="46.931937172774866"/>
    <x v="4"/>
    <x v="4"/>
    <x v="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m/>
    <n v="44.951219512195124"/>
    <x v="3"/>
    <x v="3"/>
    <x v="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m/>
    <n v="30.99898322318251"/>
    <x v="6"/>
    <x v="11"/>
    <x v="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m/>
    <n v="107.7625"/>
    <x v="3"/>
    <x v="3"/>
    <x v="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m/>
    <n v="102.07770270270271"/>
    <x v="3"/>
    <x v="3"/>
    <x v="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m/>
    <n v="24.976190476190474"/>
    <x v="2"/>
    <x v="2"/>
    <x v="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m/>
    <n v="79.944134078212286"/>
    <x v="4"/>
    <x v="6"/>
    <x v="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m/>
    <n v="67.946462715105156"/>
    <x v="4"/>
    <x v="6"/>
    <x v="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m/>
    <n v="26.070921985815602"/>
    <x v="3"/>
    <x v="3"/>
    <x v="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m/>
    <n v="105.0032154340836"/>
    <x v="4"/>
    <x v="19"/>
    <x v="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m/>
    <n v="25.826923076923077"/>
    <x v="7"/>
    <x v="14"/>
    <x v="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m/>
    <n v="77.666666666666671"/>
    <x v="4"/>
    <x v="12"/>
    <x v="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m/>
    <n v="57.82692307692308"/>
    <x v="5"/>
    <x v="15"/>
    <x v="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m/>
    <n v="92.955555555555549"/>
    <x v="3"/>
    <x v="3"/>
    <x v="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m/>
    <n v="37.945098039215686"/>
    <x v="4"/>
    <x v="10"/>
    <x v="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m/>
    <n v="31.842105263157894"/>
    <x v="2"/>
    <x v="2"/>
    <x v="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m/>
    <n v="40"/>
    <x v="1"/>
    <x v="21"/>
    <x v="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m/>
    <n v="101.1"/>
    <x v="3"/>
    <x v="3"/>
    <x v="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m/>
    <n v="84.006989951944078"/>
    <x v="3"/>
    <x v="3"/>
    <x v="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m/>
    <n v="103.41538461538461"/>
    <x v="3"/>
    <x v="3"/>
    <x v="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m/>
    <n v="105.13333333333334"/>
    <x v="0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m/>
    <n v="89.21621621621621"/>
    <x v="3"/>
    <x v="3"/>
    <x v="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m/>
    <n v="51.995234312946785"/>
    <x v="2"/>
    <x v="2"/>
    <x v="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m/>
    <n v="64.956521739130437"/>
    <x v="3"/>
    <x v="3"/>
    <x v="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m/>
    <n v="46.235294117647058"/>
    <x v="3"/>
    <x v="3"/>
    <x v="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m/>
    <n v="51.151785714285715"/>
    <x v="3"/>
    <x v="3"/>
    <x v="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m/>
    <n v="33.909722222222221"/>
    <x v="1"/>
    <x v="1"/>
    <x v="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m/>
    <n v="92.016298633017882"/>
    <x v="3"/>
    <x v="3"/>
    <x v="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m/>
    <n v="107.42857142857143"/>
    <x v="3"/>
    <x v="3"/>
    <x v="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m/>
    <n v="75.848484848484844"/>
    <x v="3"/>
    <x v="3"/>
    <x v="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m/>
    <n v="80.476190476190482"/>
    <x v="3"/>
    <x v="3"/>
    <x v="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m/>
    <n v="86.978483606557376"/>
    <x v="4"/>
    <x v="4"/>
    <x v="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m/>
    <n v="105.13541666666667"/>
    <x v="5"/>
    <x v="13"/>
    <x v="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m/>
    <n v="57.298507462686565"/>
    <x v="6"/>
    <x v="11"/>
    <x v="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m/>
    <n v="93.348484848484844"/>
    <x v="2"/>
    <x v="2"/>
    <x v="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m/>
    <n v="71.987179487179489"/>
    <x v="3"/>
    <x v="3"/>
    <x v="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m/>
    <n v="92.611940298507463"/>
    <x v="3"/>
    <x v="3"/>
    <x v="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m/>
    <n v="104.99122807017544"/>
    <x v="0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m/>
    <n v="30.958174904942965"/>
    <x v="7"/>
    <x v="14"/>
    <x v="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m/>
    <n v="33.001182732111175"/>
    <x v="7"/>
    <x v="14"/>
    <x v="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m/>
    <n v="84.187845303867405"/>
    <x v="3"/>
    <x v="3"/>
    <x v="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m/>
    <n v="73.92307692307692"/>
    <x v="3"/>
    <x v="3"/>
    <x v="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m/>
    <n v="36.987499999999997"/>
    <x v="4"/>
    <x v="4"/>
    <x v="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m/>
    <n v="46.896551724137929"/>
    <x v="2"/>
    <x v="2"/>
    <x v="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m/>
    <n v="5"/>
    <x v="3"/>
    <x v="3"/>
    <x v="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m/>
    <n v="102.02437459910199"/>
    <x v="1"/>
    <x v="1"/>
    <x v="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m/>
    <n v="45.007502206531335"/>
    <x v="4"/>
    <x v="4"/>
    <x v="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m/>
    <n v="94.285714285714292"/>
    <x v="4"/>
    <x v="22"/>
    <x v="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m/>
    <n v="101.02325581395348"/>
    <x v="2"/>
    <x v="2"/>
    <x v="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m/>
    <n v="97.037499999999994"/>
    <x v="3"/>
    <x v="3"/>
    <x v="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m/>
    <n v="43.00963855421687"/>
    <x v="4"/>
    <x v="22"/>
    <x v="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m/>
    <n v="94.916030534351151"/>
    <x v="3"/>
    <x v="3"/>
    <x v="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m/>
    <n v="72.151785714285708"/>
    <x v="4"/>
    <x v="10"/>
    <x v="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m/>
    <n v="51.007692307692309"/>
    <x v="5"/>
    <x v="18"/>
    <x v="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m/>
    <n v="85.054545454545448"/>
    <x v="2"/>
    <x v="2"/>
    <x v="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m/>
    <n v="43.87096774193548"/>
    <x v="5"/>
    <x v="18"/>
    <x v="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m/>
    <n v="40.063909774436091"/>
    <x v="0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m/>
    <n v="43.833333333333336"/>
    <x v="7"/>
    <x v="14"/>
    <x v="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m/>
    <n v="84.92903225806451"/>
    <x v="3"/>
    <x v="3"/>
    <x v="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m/>
    <n v="41.067632850241544"/>
    <x v="1"/>
    <x v="1"/>
    <x v="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m/>
    <n v="54.971428571428568"/>
    <x v="3"/>
    <x v="3"/>
    <x v="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m/>
    <n v="77.010807374443743"/>
    <x v="1"/>
    <x v="21"/>
    <x v="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m/>
    <n v="71.201754385964918"/>
    <x v="0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m/>
    <n v="91.935483870967744"/>
    <x v="3"/>
    <x v="3"/>
    <x v="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m/>
    <n v="97.069023569023571"/>
    <x v="3"/>
    <x v="3"/>
    <x v="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m/>
    <n v="58.916666666666664"/>
    <x v="4"/>
    <x v="19"/>
    <x v="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m/>
    <n v="58.015466983938133"/>
    <x v="2"/>
    <x v="2"/>
    <x v="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m/>
    <n v="103.87301587301587"/>
    <x v="3"/>
    <x v="3"/>
    <x v="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m/>
    <n v="93.46875"/>
    <x v="1"/>
    <x v="7"/>
    <x v="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m/>
    <n v="61.970370370370368"/>
    <x v="3"/>
    <x v="3"/>
    <x v="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m/>
    <n v="92.042857142857144"/>
    <x v="3"/>
    <x v="3"/>
    <x v="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m/>
    <n v="77.268656716417908"/>
    <x v="0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m/>
    <n v="93.923913043478265"/>
    <x v="6"/>
    <x v="11"/>
    <x v="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m/>
    <n v="84.969458128078813"/>
    <x v="3"/>
    <x v="3"/>
    <x v="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m/>
    <n v="105.97035040431267"/>
    <x v="5"/>
    <x v="9"/>
    <x v="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m/>
    <n v="36.969040247678016"/>
    <x v="2"/>
    <x v="2"/>
    <x v="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m/>
    <n v="81.533333333333331"/>
    <x v="4"/>
    <x v="4"/>
    <x v="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m/>
    <n v="80.999140154772135"/>
    <x v="4"/>
    <x v="4"/>
    <x v="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m/>
    <n v="26.010498687664043"/>
    <x v="3"/>
    <x v="3"/>
    <x v="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m/>
    <n v="25.998410896708286"/>
    <x v="1"/>
    <x v="1"/>
    <x v="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m/>
    <n v="34.173913043478258"/>
    <x v="1"/>
    <x v="1"/>
    <x v="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m/>
    <n v="28.002083333333335"/>
    <x v="4"/>
    <x v="4"/>
    <x v="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m/>
    <n v="76.546875"/>
    <x v="5"/>
    <x v="15"/>
    <x v="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m/>
    <n v="53.053097345132741"/>
    <x v="5"/>
    <x v="18"/>
    <x v="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m/>
    <n v="106.859375"/>
    <x v="4"/>
    <x v="6"/>
    <x v="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m/>
    <n v="46.020746887966808"/>
    <x v="1"/>
    <x v="1"/>
    <x v="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m/>
    <n v="100.17424242424242"/>
    <x v="4"/>
    <x v="6"/>
    <x v="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m/>
    <n v="101.44"/>
    <x v="7"/>
    <x v="14"/>
    <x v="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m/>
    <n v="87.972684085510693"/>
    <x v="5"/>
    <x v="18"/>
    <x v="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m/>
    <n v="74.995594713656388"/>
    <x v="0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m/>
    <n v="42.982142857142854"/>
    <x v="3"/>
    <x v="3"/>
    <x v="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m/>
    <n v="33.115107913669064"/>
    <x v="3"/>
    <x v="3"/>
    <x v="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m/>
    <n v="101.13101604278074"/>
    <x v="1"/>
    <x v="7"/>
    <x v="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m/>
    <n v="55.98841354723708"/>
    <x v="0"/>
    <x v="0"/>
    <x v="0"/>
  </r>
  <r>
    <m/>
    <m/>
    <m/>
    <m/>
    <m/>
    <x v="4"/>
    <m/>
    <x v="7"/>
    <m/>
    <m/>
    <m/>
    <m/>
    <m/>
    <x v="24"/>
    <m/>
    <m/>
    <x v="9"/>
    <x v="2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m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m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m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m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m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m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m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m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m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m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m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m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m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m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m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m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m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m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m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m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m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m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m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m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m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m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m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m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m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m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m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m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m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m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m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m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m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m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m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m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m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m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m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m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m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m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m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m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m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m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m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m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m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m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m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m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m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m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m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m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m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m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m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m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m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m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m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m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m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m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m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m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m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m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m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m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m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m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m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m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m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m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m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m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m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m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m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m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m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m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m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m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m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m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m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m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m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m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m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m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m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m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m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m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m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m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m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m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m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m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m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m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m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m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m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m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m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m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m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m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m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m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m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m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m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m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m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m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m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m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m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m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m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m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m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m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m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m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m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m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m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m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m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m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m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m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m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m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m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m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m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m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m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m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m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m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m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m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m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m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m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m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m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m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m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m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m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m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m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m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m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m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m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m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m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m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m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m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m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m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m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m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m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m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m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m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m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m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m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m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m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m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m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m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m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m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m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m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m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m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m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m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m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m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m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m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m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m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m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m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m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m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m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m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m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m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m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m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m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m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m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m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m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m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m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m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m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m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m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m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m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m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m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m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m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m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m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m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m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m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m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m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m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m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m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m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m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m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m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m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m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m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m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m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m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m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m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m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m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m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m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m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m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m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m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m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m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m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m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m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m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m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m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m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m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m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m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m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m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m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m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m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m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m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m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m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m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m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m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m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m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m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m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m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m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m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m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m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m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m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m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m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m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m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m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m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m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m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m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m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m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m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m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m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m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m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m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m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m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m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m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m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m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m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m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m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m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m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m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m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m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m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m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m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m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m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m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m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m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m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m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m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m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m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m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m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m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m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m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m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m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m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m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m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m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m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m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m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m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m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m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m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m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m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m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m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m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m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m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m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m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m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m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m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m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m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m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m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m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m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m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m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m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m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m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m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m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m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m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m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m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m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m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m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m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m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m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m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m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m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m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m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m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m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m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m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m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m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m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m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m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m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m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m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m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m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m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m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m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m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m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m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m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m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m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m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m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m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m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m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m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m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m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m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m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m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m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m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m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m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m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m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m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m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m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m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m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m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m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m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m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m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m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m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m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m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m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m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m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m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m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m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m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m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m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m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m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m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m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m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m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m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m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m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m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m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m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m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m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m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m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m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m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m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m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m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m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m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m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m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m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m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m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m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m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m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m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m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m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m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m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m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m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m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m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m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m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m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m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m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m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m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m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m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m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m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m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m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m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m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m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m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m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m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m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m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m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m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m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m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m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m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m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m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m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m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m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m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m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m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m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m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m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m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m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m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m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m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m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m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m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m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m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m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m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m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m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m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m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m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m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m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m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m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m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m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m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m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m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m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m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m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m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m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m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m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m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m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m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m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m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m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m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m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m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m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m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m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m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m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m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m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m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m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m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m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m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m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m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m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m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m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m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m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m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m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m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m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m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m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m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m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m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m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m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m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m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m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m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m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m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m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m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m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m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m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m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m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m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m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m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m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m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m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m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m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m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m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m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m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m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m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m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m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m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m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m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m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m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m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m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m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m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m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m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m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m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m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m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m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m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m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m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m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m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m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m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m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m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m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m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m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m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m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m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m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m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m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m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m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m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m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m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m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m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m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m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m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m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m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m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m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m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m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m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m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m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m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m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m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m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m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m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m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m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m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m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m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m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m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m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m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m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m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m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m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m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m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m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m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m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m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m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m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m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m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m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m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m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m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m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m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m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m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m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m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m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m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m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m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m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m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m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m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m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m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m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m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m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m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m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m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m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m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m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m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m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m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m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m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m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m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m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m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m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m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m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m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m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m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m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m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m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m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m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m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m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m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m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m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m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m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m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m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m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m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m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m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m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m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m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m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m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m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m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m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m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m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m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m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m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m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m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m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m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m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m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m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m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m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m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m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m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m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m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m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m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m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m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m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m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m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m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m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m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m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m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m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m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m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m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m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m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m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m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m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m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m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m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m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m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m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m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m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m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m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m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m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m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m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m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m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m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m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m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m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m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m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m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m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m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m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m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m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m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m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m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m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m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m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m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m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m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m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m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m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m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m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m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m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m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m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m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m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m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m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m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m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m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m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m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m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m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m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m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m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m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m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m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m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m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m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m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m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m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m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m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m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m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m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m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m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m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m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m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m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m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m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m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m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m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m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m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m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m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m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m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m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m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m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m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m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m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m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m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m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m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m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m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m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m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m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m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m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m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m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m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m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m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m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m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m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m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m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m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m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m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m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m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m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m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m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m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m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m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m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m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m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m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m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m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m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m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m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m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m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m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m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m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m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m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m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m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m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m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m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m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m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m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m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m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m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m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m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m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m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m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m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m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m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  <r>
    <m/>
    <m/>
    <m/>
    <m/>
    <m/>
    <x v="4"/>
    <m/>
    <m/>
    <m/>
    <m/>
    <m/>
    <m/>
    <m/>
    <m/>
    <m/>
    <m/>
    <x v="9"/>
    <m/>
    <x v="879"/>
    <m/>
  </r>
  <r>
    <m/>
    <m/>
    <m/>
    <m/>
    <m/>
    <x v="4"/>
    <m/>
    <m/>
    <m/>
    <m/>
    <m/>
    <m/>
    <m/>
    <m/>
    <m/>
    <m/>
    <x v="9"/>
    <m/>
    <x v="879"/>
    <m/>
  </r>
  <r>
    <m/>
    <m/>
    <m/>
    <m/>
    <m/>
    <x v="4"/>
    <m/>
    <m/>
    <m/>
    <m/>
    <m/>
    <m/>
    <m/>
    <m/>
    <m/>
    <m/>
    <x v="9"/>
    <m/>
    <x v="879"/>
    <m/>
  </r>
  <r>
    <m/>
    <m/>
    <m/>
    <m/>
    <m/>
    <x v="4"/>
    <m/>
    <m/>
    <m/>
    <m/>
    <m/>
    <m/>
    <m/>
    <m/>
    <m/>
    <m/>
    <x v="9"/>
    <m/>
    <x v="879"/>
    <m/>
  </r>
  <r>
    <m/>
    <m/>
    <m/>
    <m/>
    <m/>
    <x v="4"/>
    <m/>
    <m/>
    <m/>
    <m/>
    <m/>
    <m/>
    <m/>
    <m/>
    <m/>
    <m/>
    <x v="9"/>
    <m/>
    <x v="879"/>
    <m/>
  </r>
  <r>
    <m/>
    <m/>
    <m/>
    <m/>
    <m/>
    <x v="4"/>
    <m/>
    <m/>
    <m/>
    <m/>
    <m/>
    <m/>
    <m/>
    <m/>
    <m/>
    <m/>
    <x v="9"/>
    <m/>
    <x v="879"/>
    <m/>
  </r>
  <r>
    <m/>
    <m/>
    <m/>
    <m/>
    <m/>
    <x v="4"/>
    <m/>
    <m/>
    <m/>
    <m/>
    <m/>
    <m/>
    <m/>
    <m/>
    <m/>
    <m/>
    <x v="9"/>
    <m/>
    <x v="879"/>
    <m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8F1F01-78E7-A142-9CB7-A9208876F9F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2">
        <item x="0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0AAA5-F4E9-6840-95F1-177E0806C7D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9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2">
        <item x="0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1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4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5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6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1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2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3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4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6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1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2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3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4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5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</references>
      </pivotArea>
    </chartFormat>
    <chartFormat chart="2" format="4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  <reference field="16" count="1" selected="0">
            <x v="4"/>
          </reference>
        </references>
      </pivotArea>
    </chartFormat>
    <chartFormat chart="2" format="4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  <reference field="16" count="1" selected="0">
            <x v="5"/>
          </reference>
        </references>
      </pivotArea>
    </chartFormat>
    <chartFormat chart="2" format="4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  <reference field="16" count="1" selected="0">
            <x v="8"/>
          </reference>
        </references>
      </pivotArea>
    </chartFormat>
    <chartFormat chart="2" format="4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  <reference field="16" count="1" selected="0">
            <x v="0"/>
          </reference>
        </references>
      </pivotArea>
    </chartFormat>
    <chartFormat chart="2" format="4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  <reference field="16" count="1" selected="0">
            <x v="4"/>
          </reference>
        </references>
      </pivotArea>
    </chartFormat>
    <chartFormat chart="2" format="4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  <reference field="16" count="1" selected="0">
            <x v="8"/>
          </reference>
        </references>
      </pivotArea>
    </chartFormat>
    <chartFormat chart="2" format="4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  <reference field="16" count="1" selected="0">
            <x v="0"/>
          </reference>
        </references>
      </pivotArea>
    </chartFormat>
    <chartFormat chart="2" format="4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  <reference field="16" count="1" selected="0">
            <x v="4"/>
          </reference>
        </references>
      </pivotArea>
    </chartFormat>
    <chartFormat chart="2" format="4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  <reference field="16" count="1" selected="0">
            <x v="6"/>
          </reference>
        </references>
      </pivotArea>
    </chartFormat>
    <chartFormat chart="2" format="5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  <reference field="16" count="1" selected="0">
            <x v="7"/>
          </reference>
        </references>
      </pivotArea>
    </chartFormat>
    <chartFormat chart="2" format="5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  <reference field="16" count="1" selected="0">
            <x v="8"/>
          </reference>
        </references>
      </pivotArea>
    </chartFormat>
    <chartFormat chart="2" format="5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  <reference field="16" count="1" selected="0">
            <x v="0"/>
          </reference>
        </references>
      </pivotArea>
    </chartFormat>
    <chartFormat chart="2" format="5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  <reference field="16" count="1" selected="0">
            <x v="1"/>
          </reference>
        </references>
      </pivotArea>
    </chartFormat>
    <chartFormat chart="2" format="5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  <reference field="16" count="1" selected="0">
            <x v="4"/>
          </reference>
        </references>
      </pivotArea>
    </chartFormat>
    <chartFormat chart="2" format="5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  <reference field="16" count="1" selected="0">
            <x v="6"/>
          </reference>
        </references>
      </pivotArea>
    </chartFormat>
    <chartFormat chart="2" format="5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  <reference field="16" count="1" selected="0">
            <x v="7"/>
          </reference>
        </references>
      </pivotArea>
    </chartFormat>
    <chartFormat chart="2" format="5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  <reference field="16" count="1" selected="0">
            <x v="8"/>
          </reference>
        </references>
      </pivotArea>
    </chartFormat>
    <chartFormat chart="2" format="5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  <reference field="16" count="1" selected="0">
            <x v="0"/>
          </reference>
        </references>
      </pivotArea>
    </chartFormat>
    <chartFormat chart="2" format="5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  <reference field="16" count="1" selected="0">
            <x v="1"/>
          </reference>
        </references>
      </pivotArea>
    </chartFormat>
    <chartFormat chart="2" format="6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  <reference field="16" count="1" selected="0">
            <x v="2"/>
          </reference>
        </references>
      </pivotArea>
    </chartFormat>
    <chartFormat chart="2" format="6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  <reference field="16" count="1" selected="0">
            <x v="4"/>
          </reference>
        </references>
      </pivotArea>
    </chartFormat>
    <chartFormat chart="2" format="6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  <reference field="16" count="1" selected="0">
            <x v="5"/>
          </reference>
        </references>
      </pivotArea>
    </chartFormat>
    <chartFormat chart="2" format="6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  <reference field="16" count="1" selected="0">
            <x v="6"/>
          </reference>
        </references>
      </pivotArea>
    </chartFormat>
    <chartFormat chart="2" format="6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  <reference field="16" count="1" selected="0">
            <x v="8"/>
          </reference>
        </references>
      </pivotArea>
    </chartFormat>
    <chartFormat chart="2" format="6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  <reference field="16" count="1" selected="0">
            <x v="0"/>
          </reference>
        </references>
      </pivotArea>
    </chartFormat>
    <chartFormat chart="2" format="6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  <reference field="16" count="1" selected="0">
            <x v="1"/>
          </reference>
        </references>
      </pivotArea>
    </chartFormat>
    <chartFormat chart="2" format="6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  <reference field="16" count="1" selected="0">
            <x v="2"/>
          </reference>
        </references>
      </pivotArea>
    </chartFormat>
    <chartFormat chart="2" format="6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  <reference field="16" count="1" selected="0">
            <x v="4"/>
          </reference>
        </references>
      </pivotArea>
    </chartFormat>
    <chartFormat chart="2" format="6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  <reference field="16" count="1" selected="0">
            <x v="5"/>
          </reference>
        </references>
      </pivotArea>
    </chartFormat>
    <chartFormat chart="2" format="7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  <reference field="16" count="1" selected="0">
            <x v="6"/>
          </reference>
        </references>
      </pivotArea>
    </chartFormat>
    <chartFormat chart="2" format="7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  <reference field="16" count="1" selected="0">
            <x v="7"/>
          </reference>
        </references>
      </pivotArea>
    </chartFormat>
    <chartFormat chart="2" format="7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6"/>
          </reference>
          <reference field="16" count="1" selected="0">
            <x v="8"/>
          </reference>
        </references>
      </pivotArea>
    </chartFormat>
    <chartFormat chart="2" format="7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0"/>
          </reference>
          <reference field="16" count="1" selected="0">
            <x v="0"/>
          </reference>
        </references>
      </pivotArea>
    </chartFormat>
    <chartFormat chart="2" format="7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1"/>
          </reference>
          <reference field="16" count="1" selected="0">
            <x v="7"/>
          </reference>
        </references>
      </pivotArea>
    </chartFormat>
    <chartFormat chart="2" format="7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2"/>
          </reference>
          <reference field="16" count="1" selected="0">
            <x v="2"/>
          </reference>
        </references>
      </pivotArea>
    </chartFormat>
    <chartFormat chart="2" format="7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3"/>
          </reference>
          <reference field="16" count="1" selected="0">
            <x v="8"/>
          </reference>
        </references>
      </pivotArea>
    </chartFormat>
    <chartFormat chart="2" format="7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4"/>
          </reference>
          <reference field="16" count="1" selected="0">
            <x v="0"/>
          </reference>
        </references>
      </pivotArea>
    </chartFormat>
    <chartFormat chart="2" format="7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6"/>
          </reference>
          <reference field="16" count="1" selected="0">
            <x v="0"/>
          </reference>
        </references>
      </pivotArea>
    </chartFormat>
    <chartFormat chart="2" format="7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6"/>
          </reference>
          <reference field="16" count="1" selected="0">
            <x v="2"/>
          </reference>
        </references>
      </pivotArea>
    </chartFormat>
    <chartFormat chart="2" format="8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6"/>
          </reference>
          <reference field="16" count="1" selected="0">
            <x v="5"/>
          </reference>
        </references>
      </pivotArea>
    </chartFormat>
    <chartFormat chart="2" format="8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6"/>
          </reference>
          <reference field="16" count="1" selected="0">
            <x v="6"/>
          </reference>
        </references>
      </pivotArea>
    </chartFormat>
    <chartFormat chart="2" format="8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6"/>
          </reference>
          <reference field="16" count="1" selected="0">
            <x v="7"/>
          </reference>
        </references>
      </pivotArea>
    </chartFormat>
    <chartFormat chart="2" format="8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6"/>
          </reference>
          <reference field="16" count="1" selected="0">
            <x v="8"/>
          </reference>
        </references>
      </pivotArea>
    </chartFormat>
    <chartFormat chart="2" format="8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  <reference field="16" count="1" selected="0">
            <x v="0"/>
          </reference>
        </references>
      </pivotArea>
    </chartFormat>
    <chartFormat chart="2" format="8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  <reference field="16" count="1" selected="0">
            <x v="1"/>
          </reference>
        </references>
      </pivotArea>
    </chartFormat>
    <chartFormat chart="2" format="8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  <reference field="16" count="1" selected="0">
            <x v="2"/>
          </reference>
        </references>
      </pivotArea>
    </chartFormat>
    <chartFormat chart="2" format="8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  <reference field="16" count="1" selected="0">
            <x v="4"/>
          </reference>
        </references>
      </pivotArea>
    </chartFormat>
    <chartFormat chart="2" format="8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  <reference field="16" count="1" selected="0">
            <x v="5"/>
          </reference>
        </references>
      </pivotArea>
    </chartFormat>
    <chartFormat chart="2" format="8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  <reference field="16" count="1" selected="0">
            <x v="6"/>
          </reference>
        </references>
      </pivotArea>
    </chartFormat>
    <chartFormat chart="2" format="9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  <reference field="16" count="1" selected="0">
            <x v="7"/>
          </reference>
        </references>
      </pivotArea>
    </chartFormat>
    <chartFormat chart="2" format="9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  <reference field="16" count="1" selected="0">
            <x v="8"/>
          </reference>
        </references>
      </pivotArea>
    </chartFormat>
    <chartFormat chart="2" format="9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1"/>
          </reference>
          <reference field="16" count="1" selected="0">
            <x v="0"/>
          </reference>
        </references>
      </pivotArea>
    </chartFormat>
    <chartFormat chart="2" format="9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1"/>
          </reference>
          <reference field="16" count="1" selected="0">
            <x v="4"/>
          </reference>
        </references>
      </pivotArea>
    </chartFormat>
    <chartFormat chart="2" format="9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1"/>
          </reference>
          <reference field="16" count="1" selected="0">
            <x v="6"/>
          </reference>
        </references>
      </pivotArea>
    </chartFormat>
    <chartFormat chart="2" format="9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1"/>
          </reference>
          <reference field="16" count="1" selected="0">
            <x v="7"/>
          </reference>
        </references>
      </pivotArea>
    </chartFormat>
    <chartFormat chart="2" format="9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1"/>
          </reference>
          <reference field="16" count="1" selected="0">
            <x v="8"/>
          </reference>
        </references>
      </pivotArea>
    </chartFormat>
    <chartFormat chart="2" format="9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2"/>
          </reference>
          <reference field="16" count="1" selected="0">
            <x v="0"/>
          </reference>
        </references>
      </pivotArea>
    </chartFormat>
    <chartFormat chart="2" format="9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2"/>
          </reference>
          <reference field="16" count="1" selected="0">
            <x v="2"/>
          </reference>
        </references>
      </pivotArea>
    </chartFormat>
    <chartFormat chart="2" format="9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2"/>
          </reference>
          <reference field="16" count="1" selected="0">
            <x v="4"/>
          </reference>
        </references>
      </pivotArea>
    </chartFormat>
    <chartFormat chart="2" format="10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2"/>
          </reference>
          <reference field="16" count="1" selected="0">
            <x v="6"/>
          </reference>
        </references>
      </pivotArea>
    </chartFormat>
    <chartFormat chart="2" format="10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2"/>
          </reference>
          <reference field="16" count="1" selected="0">
            <x v="7"/>
          </reference>
        </references>
      </pivotArea>
    </chartFormat>
    <chartFormat chart="2" format="10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2"/>
          </reference>
          <reference field="16" count="1" selected="0">
            <x v="8"/>
          </reference>
        </references>
      </pivotArea>
    </chartFormat>
    <chartFormat chart="2" format="10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3"/>
          </reference>
          <reference field="16" count="1" selected="0">
            <x v="0"/>
          </reference>
        </references>
      </pivotArea>
    </chartFormat>
    <chartFormat chart="2" format="10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3"/>
          </reference>
          <reference field="16" count="1" selected="0">
            <x v="2"/>
          </reference>
        </references>
      </pivotArea>
    </chartFormat>
    <chartFormat chart="2" format="10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3"/>
          </reference>
          <reference field="16" count="1" selected="0">
            <x v="4"/>
          </reference>
        </references>
      </pivotArea>
    </chartFormat>
    <chartFormat chart="2" format="10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3"/>
          </reference>
          <reference field="16" count="1" selected="0">
            <x v="6"/>
          </reference>
        </references>
      </pivotArea>
    </chartFormat>
    <chartFormat chart="2" format="10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3"/>
          </reference>
          <reference field="16" count="1" selected="0">
            <x v="8"/>
          </reference>
        </references>
      </pivotArea>
    </chartFormat>
    <chartFormat chart="2" format="10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4"/>
          </reference>
          <reference field="16" count="1" selected="0">
            <x v="0"/>
          </reference>
        </references>
      </pivotArea>
    </chartFormat>
    <chartFormat chart="2" format="10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4"/>
          </reference>
          <reference field="16" count="1" selected="0">
            <x v="1"/>
          </reference>
        </references>
      </pivotArea>
    </chartFormat>
    <chartFormat chart="2" format="11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4"/>
          </reference>
          <reference field="16" count="1" selected="0">
            <x v="2"/>
          </reference>
        </references>
      </pivotArea>
    </chartFormat>
    <chartFormat chart="2" format="11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4"/>
          </reference>
          <reference field="16" count="1" selected="0">
            <x v="4"/>
          </reference>
        </references>
      </pivotArea>
    </chartFormat>
    <chartFormat chart="2" format="11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4"/>
          </reference>
          <reference field="16" count="1" selected="0">
            <x v="7"/>
          </reference>
        </references>
      </pivotArea>
    </chartFormat>
    <chartFormat chart="2" format="11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4"/>
          </reference>
          <reference field="16" count="1" selected="0">
            <x v="8"/>
          </reference>
        </references>
      </pivotArea>
    </chartFormat>
    <chartFormat chart="2" format="11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5"/>
          </reference>
          <reference field="16" count="1" selected="0">
            <x v="0"/>
          </reference>
        </references>
      </pivotArea>
    </chartFormat>
    <chartFormat chart="2" format="11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5"/>
          </reference>
          <reference field="16" count="1" selected="0">
            <x v="2"/>
          </reference>
        </references>
      </pivotArea>
    </chartFormat>
    <chartFormat chart="2" format="11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5"/>
          </reference>
          <reference field="16" count="1" selected="0">
            <x v="4"/>
          </reference>
        </references>
      </pivotArea>
    </chartFormat>
    <chartFormat chart="2" format="11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5"/>
          </reference>
          <reference field="16" count="1" selected="0">
            <x v="5"/>
          </reference>
        </references>
      </pivotArea>
    </chartFormat>
    <chartFormat chart="2" format="11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5"/>
          </reference>
          <reference field="16" count="1" selected="0">
            <x v="6"/>
          </reference>
        </references>
      </pivotArea>
    </chartFormat>
    <chartFormat chart="2" format="11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5"/>
          </reference>
          <reference field="16" count="1" selected="0">
            <x v="7"/>
          </reference>
        </references>
      </pivotArea>
    </chartFormat>
    <chartFormat chart="2" format="120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5"/>
          </reference>
          <reference field="16" count="1" selected="0">
            <x v="8"/>
          </reference>
        </references>
      </pivotArea>
    </chartFormat>
    <chartFormat chart="2" format="121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  <reference field="16" count="1" selected="0">
            <x v="0"/>
          </reference>
        </references>
      </pivotArea>
    </chartFormat>
    <chartFormat chart="2" format="122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  <reference field="16" count="1" selected="0">
            <x v="1"/>
          </reference>
        </references>
      </pivotArea>
    </chartFormat>
    <chartFormat chart="2" format="123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  <reference field="16" count="1" selected="0">
            <x v="2"/>
          </reference>
        </references>
      </pivotArea>
    </chartFormat>
    <chartFormat chart="2" format="124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  <reference field="16" count="1" selected="0">
            <x v="3"/>
          </reference>
        </references>
      </pivotArea>
    </chartFormat>
    <chartFormat chart="2" format="125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  <reference field="16" count="1" selected="0">
            <x v="4"/>
          </reference>
        </references>
      </pivotArea>
    </chartFormat>
    <chartFormat chart="2" format="126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  <reference field="16" count="1" selected="0">
            <x v="5"/>
          </reference>
        </references>
      </pivotArea>
    </chartFormat>
    <chartFormat chart="2" format="127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  <reference field="16" count="1" selected="0">
            <x v="6"/>
          </reference>
        </references>
      </pivotArea>
    </chartFormat>
    <chartFormat chart="2" format="128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  <reference field="16" count="1" selected="0">
            <x v="7"/>
          </reference>
        </references>
      </pivotArea>
    </chartFormat>
    <chartFormat chart="2" format="129" series="1">
      <pivotArea type="data" outline="0" fieldPosition="0">
        <references count="4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6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0696DF-D287-504D-866B-701737953FA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4"/>
        <item x="0"/>
        <item h="1" x="6"/>
        <item h="1" x="8"/>
        <item h="1" x="1"/>
        <item h="1" x="7"/>
        <item h="1" x="5"/>
        <item h="1" x="2"/>
        <item h="1" x="3"/>
        <item h="1"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B1" workbookViewId="0">
      <selection activeCell="G79" sqref="G7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41.83203125" style="3" customWidth="1"/>
    <col min="7" max="7" width="16.33203125" customWidth="1"/>
    <col min="8" max="8" width="13" bestFit="1" customWidth="1"/>
    <col min="11" max="11" width="13.33203125" customWidth="1"/>
    <col min="12" max="12" width="13.83203125" customWidth="1"/>
    <col min="15" max="15" width="28" bestFit="1" customWidth="1"/>
    <col min="16" max="16" width="17.5" customWidth="1"/>
    <col min="17" max="17" width="17" customWidth="1"/>
    <col min="18" max="18" width="14" customWidth="1"/>
    <col min="19" max="19" width="18.1640625" customWidth="1"/>
    <col min="20" max="20" width="17.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12">
        <f>ROUND(((E2/D2)*100),0)</f>
        <v>0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>
        <v>0</v>
      </c>
      <c r="Q2" t="str" cm="1">
        <f t="array" ref="Q2:R2">_xlfn.TEXTSPLIT(O2,"/")</f>
        <v>food</v>
      </c>
      <c r="R2" t="str">
        <v>food trucks</v>
      </c>
      <c r="S2" s="7">
        <f>(((K2/60)/60)/24)+DATE(1970,1,1)</f>
        <v>42336.25</v>
      </c>
      <c r="T2" s="6">
        <f>(((L2/60)/60)/24)+DATE(1970,1,1)</f>
        <v>42353.25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12">
        <f t="shared" ref="G3:G66" si="0">ROUND(((E3/D3)*100),0)</f>
        <v>1040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>
        <f t="shared" ref="P3:P66" si="1">AVERAGE(E3/H3)</f>
        <v>92.151898734177209</v>
      </c>
      <c r="Q3" t="str" cm="1">
        <f t="array" ref="Q3:R3">_xlfn.TEXTSPLIT(O3,"/")</f>
        <v>music</v>
      </c>
      <c r="R3" t="str">
        <v>rock</v>
      </c>
      <c r="S3" s="7">
        <f t="shared" ref="S3:S66" si="2">(((K3/60)/60)/24)+DATE(1970,1,1)</f>
        <v>41870.208333333336</v>
      </c>
      <c r="T3" s="6">
        <f t="shared" ref="T3:T66" si="3">(((L3/60)/60)/24)+DATE(1970,1,1)</f>
        <v>41872.208333333336</v>
      </c>
    </row>
    <row r="4" spans="1:20" ht="19" hidden="1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12">
        <f t="shared" si="0"/>
        <v>131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>
        <f t="shared" si="1"/>
        <v>100.01614035087719</v>
      </c>
      <c r="Q4" t="str" cm="1">
        <f t="array" ref="Q4:R4">_xlfn.TEXTSPLIT(O4,"/")</f>
        <v>technology</v>
      </c>
      <c r="R4" t="str">
        <v>web</v>
      </c>
      <c r="S4" s="7">
        <f t="shared" si="2"/>
        <v>41595.25</v>
      </c>
      <c r="T4" s="6">
        <f t="shared" si="3"/>
        <v>41597.25</v>
      </c>
    </row>
    <row r="5" spans="1:20" ht="17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12">
        <f t="shared" si="0"/>
        <v>59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>
        <f t="shared" si="1"/>
        <v>103.20833333333333</v>
      </c>
      <c r="Q5" t="str" cm="1">
        <f t="array" ref="Q5:R5">_xlfn.TEXTSPLIT(O5,"/")</f>
        <v>music</v>
      </c>
      <c r="R5" t="str">
        <v>rock</v>
      </c>
      <c r="S5" s="7">
        <f t="shared" si="2"/>
        <v>43688.208333333328</v>
      </c>
      <c r="T5" s="6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12">
        <f t="shared" si="0"/>
        <v>69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>
        <f t="shared" si="1"/>
        <v>99.339622641509436</v>
      </c>
      <c r="Q6" t="str" cm="1">
        <f t="array" ref="Q6:R6">_xlfn.TEXTSPLIT(O6,"/")</f>
        <v>theater</v>
      </c>
      <c r="R6" t="str">
        <v>plays</v>
      </c>
      <c r="S6" s="7">
        <f t="shared" si="2"/>
        <v>43485.25</v>
      </c>
      <c r="T6" s="6">
        <f t="shared" si="3"/>
        <v>43489.25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12">
        <f t="shared" si="0"/>
        <v>174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>
        <f t="shared" si="1"/>
        <v>75.833333333333329</v>
      </c>
      <c r="Q7" t="str" cm="1">
        <f t="array" ref="Q7:R7">_xlfn.TEXTSPLIT(O7,"/")</f>
        <v>theater</v>
      </c>
      <c r="R7" t="str">
        <v>plays</v>
      </c>
      <c r="S7" s="7">
        <f t="shared" si="2"/>
        <v>41149.208333333336</v>
      </c>
      <c r="T7" s="6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12">
        <f t="shared" si="0"/>
        <v>21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>
        <f t="shared" si="1"/>
        <v>60.555555555555557</v>
      </c>
      <c r="Q8" t="str" cm="1">
        <f t="array" ref="Q8:R8">_xlfn.TEXTSPLIT(O8,"/")</f>
        <v>film &amp; video</v>
      </c>
      <c r="R8" t="str">
        <v>documentary</v>
      </c>
      <c r="S8" s="7">
        <f t="shared" si="2"/>
        <v>42991.208333333328</v>
      </c>
      <c r="T8" s="6">
        <f t="shared" si="3"/>
        <v>42992.208333333328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12">
        <f t="shared" si="0"/>
        <v>328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>
        <f t="shared" si="1"/>
        <v>64.93832599118943</v>
      </c>
      <c r="Q9" t="str" cm="1">
        <f t="array" ref="Q9:R9">_xlfn.TEXTSPLIT(O9,"/")</f>
        <v>theater</v>
      </c>
      <c r="R9" t="str">
        <v>plays</v>
      </c>
      <c r="S9" s="7">
        <f t="shared" si="2"/>
        <v>42229.208333333328</v>
      </c>
      <c r="T9" s="6">
        <f t="shared" si="3"/>
        <v>42231.208333333328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12">
        <f t="shared" si="0"/>
        <v>20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>
        <f t="shared" si="1"/>
        <v>30.997175141242938</v>
      </c>
      <c r="Q10" t="str" cm="1">
        <f t="array" ref="Q10:R10">_xlfn.TEXTSPLIT(O10,"/")</f>
        <v>theater</v>
      </c>
      <c r="R10" t="str">
        <v>plays</v>
      </c>
      <c r="S10" s="7">
        <f t="shared" si="2"/>
        <v>40399.208333333336</v>
      </c>
      <c r="T10" s="6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12">
        <f t="shared" si="0"/>
        <v>52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>
        <f t="shared" si="1"/>
        <v>72.909090909090907</v>
      </c>
      <c r="Q11" t="str" cm="1">
        <f t="array" ref="Q11:R11">_xlfn.TEXTSPLIT(O11,"/")</f>
        <v>music</v>
      </c>
      <c r="R11" t="str">
        <v>electric music</v>
      </c>
      <c r="S11" s="7">
        <f t="shared" si="2"/>
        <v>41536.208333333336</v>
      </c>
      <c r="T11" s="6">
        <f t="shared" si="3"/>
        <v>41585.25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12">
        <f t="shared" si="0"/>
        <v>266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>
        <f t="shared" si="1"/>
        <v>62.9</v>
      </c>
      <c r="Q12" t="str" cm="1">
        <f t="array" ref="Q12:R12">_xlfn.TEXTSPLIT(O12,"/")</f>
        <v>film &amp; video</v>
      </c>
      <c r="R12" t="str">
        <v>drama</v>
      </c>
      <c r="S12" s="7">
        <f t="shared" si="2"/>
        <v>40404.208333333336</v>
      </c>
      <c r="T12" s="6">
        <f t="shared" si="3"/>
        <v>40452.208333333336</v>
      </c>
    </row>
    <row r="13" spans="1:20" ht="17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12">
        <f t="shared" si="0"/>
        <v>48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>
        <f t="shared" si="1"/>
        <v>112.22222222222223</v>
      </c>
      <c r="Q13" t="str" cm="1">
        <f t="array" ref="Q13:R13">_xlfn.TEXTSPLIT(O13,"/")</f>
        <v>theater</v>
      </c>
      <c r="R13" t="str">
        <v>plays</v>
      </c>
      <c r="S13" s="7">
        <f t="shared" si="2"/>
        <v>40442.208333333336</v>
      </c>
      <c r="T13" s="6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12">
        <f t="shared" si="0"/>
        <v>89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>
        <f t="shared" si="1"/>
        <v>102.34545454545454</v>
      </c>
      <c r="Q14" t="str" cm="1">
        <f t="array" ref="Q14:R14">_xlfn.TEXTSPLIT(O14,"/")</f>
        <v>film &amp; video</v>
      </c>
      <c r="R14" t="str">
        <v>drama</v>
      </c>
      <c r="S14" s="7">
        <f t="shared" si="2"/>
        <v>43760.208333333328</v>
      </c>
      <c r="T14" s="6">
        <f t="shared" si="3"/>
        <v>43768.208333333328</v>
      </c>
    </row>
    <row r="15" spans="1:20" ht="17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12">
        <f t="shared" si="0"/>
        <v>245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>
        <f t="shared" si="1"/>
        <v>105.05102040816327</v>
      </c>
      <c r="Q15" t="str" cm="1">
        <f t="array" ref="Q15:R15">_xlfn.TEXTSPLIT(O15,"/")</f>
        <v>music</v>
      </c>
      <c r="R15" t="str">
        <v>indie rock</v>
      </c>
      <c r="S15" s="7">
        <f t="shared" si="2"/>
        <v>42532.208333333328</v>
      </c>
      <c r="T15" s="6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12">
        <f t="shared" si="0"/>
        <v>67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>
        <f t="shared" si="1"/>
        <v>94.144999999999996</v>
      </c>
      <c r="Q16" t="str" cm="1">
        <f t="array" ref="Q16:R16">_xlfn.TEXTSPLIT(O16,"/")</f>
        <v>music</v>
      </c>
      <c r="R16" t="str">
        <v>indie rock</v>
      </c>
      <c r="S16" s="7">
        <f t="shared" si="2"/>
        <v>40974.25</v>
      </c>
      <c r="T16" s="6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12">
        <f t="shared" si="0"/>
        <v>47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>
        <f t="shared" si="1"/>
        <v>84.986725663716811</v>
      </c>
      <c r="Q17" t="str" cm="1">
        <f t="array" ref="Q17:R17">_xlfn.TEXTSPLIT(O17,"/")</f>
        <v>technology</v>
      </c>
      <c r="R17" t="str">
        <v>wearables</v>
      </c>
      <c r="S17" s="7">
        <f t="shared" si="2"/>
        <v>43809.25</v>
      </c>
      <c r="T17" s="6">
        <f t="shared" si="3"/>
        <v>43813.25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12">
        <f t="shared" si="0"/>
        <v>649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>
        <f t="shared" si="1"/>
        <v>110.41</v>
      </c>
      <c r="Q18" t="str" cm="1">
        <f t="array" ref="Q18:R18">_xlfn.TEXTSPLIT(O18,"/")</f>
        <v>publishing</v>
      </c>
      <c r="R18" t="str">
        <v>nonfiction</v>
      </c>
      <c r="S18" s="7">
        <f t="shared" si="2"/>
        <v>41661.25</v>
      </c>
      <c r="T18" s="6">
        <f t="shared" si="3"/>
        <v>41683.25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12">
        <f t="shared" si="0"/>
        <v>159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>
        <f t="shared" si="1"/>
        <v>107.96236989591674</v>
      </c>
      <c r="Q19" t="str" cm="1">
        <f t="array" ref="Q19:R19">_xlfn.TEXTSPLIT(O19,"/")</f>
        <v>film &amp; video</v>
      </c>
      <c r="R19" t="str">
        <v>animation</v>
      </c>
      <c r="S19" s="7">
        <f t="shared" si="2"/>
        <v>40555.25</v>
      </c>
      <c r="T19" s="6">
        <f t="shared" si="3"/>
        <v>40556.25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12">
        <f t="shared" si="0"/>
        <v>67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>
        <f t="shared" si="1"/>
        <v>45.103703703703701</v>
      </c>
      <c r="Q20" t="str" cm="1">
        <f t="array" ref="Q20:R20">_xlfn.TEXTSPLIT(O20,"/")</f>
        <v>theater</v>
      </c>
      <c r="R20" t="str">
        <v>plays</v>
      </c>
      <c r="S20" s="7">
        <f t="shared" si="2"/>
        <v>43351.208333333328</v>
      </c>
      <c r="T20" s="6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12">
        <f t="shared" si="0"/>
        <v>49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>
        <f t="shared" si="1"/>
        <v>45.001483679525222</v>
      </c>
      <c r="Q21" t="str" cm="1">
        <f t="array" ref="Q21:R21">_xlfn.TEXTSPLIT(O21,"/")</f>
        <v>theater</v>
      </c>
      <c r="R21" t="str">
        <v>plays</v>
      </c>
      <c r="S21" s="7">
        <f t="shared" si="2"/>
        <v>43528.25</v>
      </c>
      <c r="T21" s="6">
        <f t="shared" si="3"/>
        <v>43549.208333333328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12">
        <f t="shared" si="0"/>
        <v>112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>
        <f t="shared" si="1"/>
        <v>105.97134670487107</v>
      </c>
      <c r="Q22" t="str" cm="1">
        <f t="array" ref="Q22:R22">_xlfn.TEXTSPLIT(O22,"/")</f>
        <v>film &amp; video</v>
      </c>
      <c r="R22" t="str">
        <v>drama</v>
      </c>
      <c r="S22" s="7">
        <f t="shared" si="2"/>
        <v>41848.208333333336</v>
      </c>
      <c r="T22" s="6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12">
        <f t="shared" si="0"/>
        <v>41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>
        <f t="shared" si="1"/>
        <v>69.055555555555557</v>
      </c>
      <c r="Q23" t="str" cm="1">
        <f t="array" ref="Q23:R23">_xlfn.TEXTSPLIT(O23,"/")</f>
        <v>theater</v>
      </c>
      <c r="R23" t="str">
        <v>plays</v>
      </c>
      <c r="S23" s="7">
        <f t="shared" si="2"/>
        <v>40770.208333333336</v>
      </c>
      <c r="T23" s="6">
        <f t="shared" si="3"/>
        <v>40804.208333333336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12">
        <f t="shared" si="0"/>
        <v>128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>
        <f t="shared" si="1"/>
        <v>85.044943820224717</v>
      </c>
      <c r="Q24" t="str" cm="1">
        <f t="array" ref="Q24:R24">_xlfn.TEXTSPLIT(O24,"/")</f>
        <v>theater</v>
      </c>
      <c r="R24" t="str">
        <v>plays</v>
      </c>
      <c r="S24" s="7">
        <f t="shared" si="2"/>
        <v>43193.208333333328</v>
      </c>
      <c r="T24" s="6">
        <f t="shared" si="3"/>
        <v>43208.208333333328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12">
        <f t="shared" si="0"/>
        <v>332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>
        <f t="shared" si="1"/>
        <v>105.22535211267606</v>
      </c>
      <c r="Q25" t="str" cm="1">
        <f t="array" ref="Q25:R25">_xlfn.TEXTSPLIT(O25,"/")</f>
        <v>film &amp; video</v>
      </c>
      <c r="R25" t="str">
        <v>documentary</v>
      </c>
      <c r="S25" s="7">
        <f t="shared" si="2"/>
        <v>43510.25</v>
      </c>
      <c r="T25" s="6">
        <f t="shared" si="3"/>
        <v>43563.208333333328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12">
        <f t="shared" si="0"/>
        <v>113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>
        <f t="shared" si="1"/>
        <v>39.003741114852225</v>
      </c>
      <c r="Q26" t="str" cm="1">
        <f t="array" ref="Q26:R26">_xlfn.TEXTSPLIT(O26,"/")</f>
        <v>technology</v>
      </c>
      <c r="R26" t="str">
        <v>wearables</v>
      </c>
      <c r="S26" s="7">
        <f t="shared" si="2"/>
        <v>41811.208333333336</v>
      </c>
      <c r="T26" s="6">
        <f t="shared" si="3"/>
        <v>41813.208333333336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12">
        <f t="shared" si="0"/>
        <v>216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>
        <f t="shared" si="1"/>
        <v>73.030674846625772</v>
      </c>
      <c r="Q27" t="str" cm="1">
        <f t="array" ref="Q27:R27">_xlfn.TEXTSPLIT(O27,"/")</f>
        <v>games</v>
      </c>
      <c r="R27" t="str">
        <v>video games</v>
      </c>
      <c r="S27" s="7">
        <f t="shared" si="2"/>
        <v>40681.208333333336</v>
      </c>
      <c r="T27" s="6">
        <f t="shared" si="3"/>
        <v>40701.208333333336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12">
        <f t="shared" si="0"/>
        <v>48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>
        <f t="shared" si="1"/>
        <v>35.009459459459457</v>
      </c>
      <c r="Q28" t="str" cm="1">
        <f t="array" ref="Q28:R28">_xlfn.TEXTSPLIT(O28,"/")</f>
        <v>theater</v>
      </c>
      <c r="R28" t="str">
        <v>plays</v>
      </c>
      <c r="S28" s="7">
        <f t="shared" si="2"/>
        <v>43312.208333333328</v>
      </c>
      <c r="T28" s="6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12">
        <f t="shared" si="0"/>
        <v>80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>
        <f t="shared" si="1"/>
        <v>106.6</v>
      </c>
      <c r="Q29" t="str" cm="1">
        <f t="array" ref="Q29:R29">_xlfn.TEXTSPLIT(O29,"/")</f>
        <v>music</v>
      </c>
      <c r="R29" t="str">
        <v>rock</v>
      </c>
      <c r="S29" s="7">
        <f t="shared" si="2"/>
        <v>42280.208333333328</v>
      </c>
      <c r="T29" s="6">
        <f t="shared" si="3"/>
        <v>42288.208333333328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12">
        <f t="shared" si="0"/>
        <v>105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>
        <f t="shared" si="1"/>
        <v>61.997747747747745</v>
      </c>
      <c r="Q30" t="str" cm="1">
        <f t="array" ref="Q30:R30">_xlfn.TEXTSPLIT(O30,"/")</f>
        <v>theater</v>
      </c>
      <c r="R30" t="str">
        <v>plays</v>
      </c>
      <c r="S30" s="7">
        <f t="shared" si="2"/>
        <v>40218.25</v>
      </c>
      <c r="T30" s="6">
        <f t="shared" si="3"/>
        <v>40241.25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12">
        <f t="shared" si="0"/>
        <v>329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>
        <f t="shared" si="1"/>
        <v>94.000622665006233</v>
      </c>
      <c r="Q31" t="str" cm="1">
        <f t="array" ref="Q31:R31">_xlfn.TEXTSPLIT(O31,"/")</f>
        <v>film &amp; video</v>
      </c>
      <c r="R31" t="str">
        <v>shorts</v>
      </c>
      <c r="S31" s="7">
        <f t="shared" si="2"/>
        <v>43301.208333333328</v>
      </c>
      <c r="T31" s="6">
        <f t="shared" si="3"/>
        <v>43341.208333333328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12">
        <f t="shared" si="0"/>
        <v>161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>
        <f t="shared" si="1"/>
        <v>112.05426356589147</v>
      </c>
      <c r="Q32" t="str" cm="1">
        <f t="array" ref="Q32:R32">_xlfn.TEXTSPLIT(O32,"/")</f>
        <v>film &amp; video</v>
      </c>
      <c r="R32" t="str">
        <v>animation</v>
      </c>
      <c r="S32" s="7">
        <f t="shared" si="2"/>
        <v>43609.208333333328</v>
      </c>
      <c r="T32" s="6">
        <f t="shared" si="3"/>
        <v>43614.208333333328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12">
        <f t="shared" si="0"/>
        <v>310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>
        <f t="shared" si="1"/>
        <v>48.008849557522126</v>
      </c>
      <c r="Q33" t="str" cm="1">
        <f t="array" ref="Q33:R33">_xlfn.TEXTSPLIT(O33,"/")</f>
        <v>games</v>
      </c>
      <c r="R33" t="str">
        <v>video games</v>
      </c>
      <c r="S33" s="7">
        <f t="shared" si="2"/>
        <v>42374.25</v>
      </c>
      <c r="T33" s="6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12">
        <f t="shared" si="0"/>
        <v>87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>
        <f t="shared" si="1"/>
        <v>38.004334633723452</v>
      </c>
      <c r="Q34" t="str" cm="1">
        <f t="array" ref="Q34:R34">_xlfn.TEXTSPLIT(O34,"/")</f>
        <v>film &amp; video</v>
      </c>
      <c r="R34" t="str">
        <v>documentary</v>
      </c>
      <c r="S34" s="7">
        <f t="shared" si="2"/>
        <v>43110.25</v>
      </c>
      <c r="T34" s="6">
        <f t="shared" si="3"/>
        <v>43137.25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12">
        <f t="shared" si="0"/>
        <v>378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>
        <f t="shared" si="1"/>
        <v>35.000184535892231</v>
      </c>
      <c r="Q35" t="str" cm="1">
        <f t="array" ref="Q35:R35">_xlfn.TEXTSPLIT(O35,"/")</f>
        <v>theater</v>
      </c>
      <c r="R35" t="str">
        <v>plays</v>
      </c>
      <c r="S35" s="7">
        <f t="shared" si="2"/>
        <v>41917.208333333336</v>
      </c>
      <c r="T35" s="6">
        <f t="shared" si="3"/>
        <v>41954.25</v>
      </c>
    </row>
    <row r="36" spans="1:20" ht="17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12">
        <f t="shared" si="0"/>
        <v>151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>
        <f t="shared" si="1"/>
        <v>85</v>
      </c>
      <c r="Q36" t="str" cm="1">
        <f t="array" ref="Q36:R36">_xlfn.TEXTSPLIT(O36,"/")</f>
        <v>film &amp; video</v>
      </c>
      <c r="R36" t="str">
        <v>documentary</v>
      </c>
      <c r="S36" s="7">
        <f t="shared" si="2"/>
        <v>42817.208333333328</v>
      </c>
      <c r="T36" s="6">
        <f t="shared" si="3"/>
        <v>42822.208333333328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12">
        <f t="shared" si="0"/>
        <v>150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>
        <f t="shared" si="1"/>
        <v>95.993893129770996</v>
      </c>
      <c r="Q37" t="str" cm="1">
        <f t="array" ref="Q37:R37">_xlfn.TEXTSPLIT(O37,"/")</f>
        <v>film &amp; video</v>
      </c>
      <c r="R37" t="str">
        <v>drama</v>
      </c>
      <c r="S37" s="7">
        <f t="shared" si="2"/>
        <v>43484.25</v>
      </c>
      <c r="T37" s="6">
        <f t="shared" si="3"/>
        <v>43526.25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12">
        <f t="shared" si="0"/>
        <v>157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>
        <f t="shared" si="1"/>
        <v>68.8125</v>
      </c>
      <c r="Q38" t="str" cm="1">
        <f t="array" ref="Q38:R38">_xlfn.TEXTSPLIT(O38,"/")</f>
        <v>theater</v>
      </c>
      <c r="R38" t="str">
        <v>plays</v>
      </c>
      <c r="S38" s="7">
        <f t="shared" si="2"/>
        <v>40600.25</v>
      </c>
      <c r="T38" s="6">
        <f t="shared" si="3"/>
        <v>40625.208333333336</v>
      </c>
    </row>
    <row r="39" spans="1:20" ht="17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12">
        <f t="shared" si="0"/>
        <v>140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>
        <f t="shared" si="1"/>
        <v>105.97196261682242</v>
      </c>
      <c r="Q39" t="str" cm="1">
        <f t="array" ref="Q39:R39">_xlfn.TEXTSPLIT(O39,"/")</f>
        <v>publishing</v>
      </c>
      <c r="R39" t="str">
        <v>fiction</v>
      </c>
      <c r="S39" s="7">
        <f t="shared" si="2"/>
        <v>43744.208333333328</v>
      </c>
      <c r="T39" s="6">
        <f t="shared" si="3"/>
        <v>43777.25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12">
        <f t="shared" si="0"/>
        <v>325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>
        <f t="shared" si="1"/>
        <v>75.261194029850742</v>
      </c>
      <c r="Q40" t="str" cm="1">
        <f t="array" ref="Q40:R40">_xlfn.TEXTSPLIT(O40,"/")</f>
        <v>photography</v>
      </c>
      <c r="R40" t="str">
        <v>photography books</v>
      </c>
      <c r="S40" s="7">
        <f t="shared" si="2"/>
        <v>40469.208333333336</v>
      </c>
      <c r="T40" s="6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12">
        <f t="shared" si="0"/>
        <v>51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>
        <f t="shared" si="1"/>
        <v>57.125</v>
      </c>
      <c r="Q41" t="str" cm="1">
        <f t="array" ref="Q41:R41">_xlfn.TEXTSPLIT(O41,"/")</f>
        <v>theater</v>
      </c>
      <c r="R41" t="str">
        <v>plays</v>
      </c>
      <c r="S41" s="7">
        <f t="shared" si="2"/>
        <v>41330.25</v>
      </c>
      <c r="T41" s="6">
        <f t="shared" si="3"/>
        <v>41344.208333333336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12">
        <f t="shared" si="0"/>
        <v>169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>
        <f t="shared" si="1"/>
        <v>75.141414141414145</v>
      </c>
      <c r="Q42" t="str" cm="1">
        <f t="array" ref="Q42:R42">_xlfn.TEXTSPLIT(O42,"/")</f>
        <v>technology</v>
      </c>
      <c r="R42" t="str">
        <v>wearables</v>
      </c>
      <c r="S42" s="7">
        <f t="shared" si="2"/>
        <v>40334.208333333336</v>
      </c>
      <c r="T42" s="6">
        <f t="shared" si="3"/>
        <v>40353.208333333336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12">
        <f t="shared" si="0"/>
        <v>213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>
        <f t="shared" si="1"/>
        <v>107.42342342342343</v>
      </c>
      <c r="Q43" t="str" cm="1">
        <f t="array" ref="Q43:R43">_xlfn.TEXTSPLIT(O43,"/")</f>
        <v>music</v>
      </c>
      <c r="R43" t="str">
        <v>rock</v>
      </c>
      <c r="S43" s="7">
        <f t="shared" si="2"/>
        <v>41156.208333333336</v>
      </c>
      <c r="T43" s="6">
        <f t="shared" si="3"/>
        <v>41182.208333333336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12">
        <f t="shared" si="0"/>
        <v>444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>
        <f t="shared" si="1"/>
        <v>35.995495495495497</v>
      </c>
      <c r="Q44" t="str" cm="1">
        <f t="array" ref="Q44:R44">_xlfn.TEXTSPLIT(O44,"/")</f>
        <v>food</v>
      </c>
      <c r="R44" t="str">
        <v>food trucks</v>
      </c>
      <c r="S44" s="7">
        <f t="shared" si="2"/>
        <v>40728.208333333336</v>
      </c>
      <c r="T44" s="6">
        <f t="shared" si="3"/>
        <v>40737.208333333336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12">
        <f t="shared" si="0"/>
        <v>186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>
        <f t="shared" si="1"/>
        <v>26.998873148744366</v>
      </c>
      <c r="Q45" t="str" cm="1">
        <f t="array" ref="Q45:R45">_xlfn.TEXTSPLIT(O45,"/")</f>
        <v>publishing</v>
      </c>
      <c r="R45" t="str">
        <v>radio &amp; podcasts</v>
      </c>
      <c r="S45" s="7">
        <f t="shared" si="2"/>
        <v>41844.208333333336</v>
      </c>
      <c r="T45" s="6">
        <f t="shared" si="3"/>
        <v>41860.208333333336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12">
        <f t="shared" si="0"/>
        <v>659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>
        <f t="shared" si="1"/>
        <v>107.56122448979592</v>
      </c>
      <c r="Q46" t="str" cm="1">
        <f t="array" ref="Q46:R46">_xlfn.TEXTSPLIT(O46,"/")</f>
        <v>publishing</v>
      </c>
      <c r="R46" t="str">
        <v>fiction</v>
      </c>
      <c r="S46" s="7">
        <f t="shared" si="2"/>
        <v>43541.208333333328</v>
      </c>
      <c r="T46" s="6">
        <f t="shared" si="3"/>
        <v>43542.208333333328</v>
      </c>
    </row>
    <row r="47" spans="1:20" ht="17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12">
        <f t="shared" si="0"/>
        <v>48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>
        <f t="shared" si="1"/>
        <v>94.375</v>
      </c>
      <c r="Q47" t="str" cm="1">
        <f t="array" ref="Q47:R47">_xlfn.TEXTSPLIT(O47,"/")</f>
        <v>theater</v>
      </c>
      <c r="R47" t="str">
        <v>plays</v>
      </c>
      <c r="S47" s="7">
        <f t="shared" si="2"/>
        <v>42676.208333333328</v>
      </c>
      <c r="T47" s="6">
        <f t="shared" si="3"/>
        <v>42691.25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12">
        <f t="shared" si="0"/>
        <v>115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>
        <f t="shared" si="1"/>
        <v>46.163043478260867</v>
      </c>
      <c r="Q48" t="str" cm="1">
        <f t="array" ref="Q48:R48">_xlfn.TEXTSPLIT(O48,"/")</f>
        <v>music</v>
      </c>
      <c r="R48" t="str">
        <v>rock</v>
      </c>
      <c r="S48" s="7">
        <f t="shared" si="2"/>
        <v>40367.208333333336</v>
      </c>
      <c r="T48" s="6">
        <f t="shared" si="3"/>
        <v>40390.208333333336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12">
        <f t="shared" si="0"/>
        <v>475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>
        <f t="shared" si="1"/>
        <v>47.845637583892618</v>
      </c>
      <c r="Q49" t="str" cm="1">
        <f t="array" ref="Q49:R49">_xlfn.TEXTSPLIT(O49,"/")</f>
        <v>theater</v>
      </c>
      <c r="R49" t="str">
        <v>plays</v>
      </c>
      <c r="S49" s="7">
        <f t="shared" si="2"/>
        <v>41727.208333333336</v>
      </c>
      <c r="T49" s="6">
        <f t="shared" si="3"/>
        <v>41757.208333333336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12">
        <f t="shared" si="0"/>
        <v>387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>
        <f t="shared" si="1"/>
        <v>53.007815713698065</v>
      </c>
      <c r="Q50" t="str" cm="1">
        <f t="array" ref="Q50:R50">_xlfn.TEXTSPLIT(O50,"/")</f>
        <v>theater</v>
      </c>
      <c r="R50" t="str">
        <v>plays</v>
      </c>
      <c r="S50" s="7">
        <f t="shared" si="2"/>
        <v>42180.208333333328</v>
      </c>
      <c r="T50" s="6">
        <f t="shared" si="3"/>
        <v>42192.208333333328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12">
        <f t="shared" si="0"/>
        <v>190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>
        <f t="shared" si="1"/>
        <v>45.059405940594061</v>
      </c>
      <c r="Q51" t="str" cm="1">
        <f t="array" ref="Q51:R51">_xlfn.TEXTSPLIT(O51,"/")</f>
        <v>music</v>
      </c>
      <c r="R51" t="str">
        <v>rock</v>
      </c>
      <c r="S51" s="7">
        <f t="shared" si="2"/>
        <v>43758.208333333328</v>
      </c>
      <c r="T51" s="6">
        <f t="shared" si="3"/>
        <v>43803.25</v>
      </c>
    </row>
    <row r="52" spans="1:20" ht="17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12">
        <f t="shared" si="0"/>
        <v>2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>
        <f t="shared" si="1"/>
        <v>2</v>
      </c>
      <c r="Q52" t="str" cm="1">
        <f t="array" ref="Q52:R52">_xlfn.TEXTSPLIT(O52,"/")</f>
        <v>music</v>
      </c>
      <c r="R52" t="str">
        <v>metal</v>
      </c>
      <c r="S52" s="7">
        <f t="shared" si="2"/>
        <v>41487.208333333336</v>
      </c>
      <c r="T52" s="6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12">
        <f t="shared" si="0"/>
        <v>92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>
        <f t="shared" si="1"/>
        <v>99.006816632583508</v>
      </c>
      <c r="Q53" t="str" cm="1">
        <f t="array" ref="Q53:R53">_xlfn.TEXTSPLIT(O53,"/")</f>
        <v>technology</v>
      </c>
      <c r="R53" t="str">
        <v>wearables</v>
      </c>
      <c r="S53" s="7">
        <f t="shared" si="2"/>
        <v>40995.208333333336</v>
      </c>
      <c r="T53" s="6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12">
        <f t="shared" si="0"/>
        <v>34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>
        <f t="shared" si="1"/>
        <v>32.786666666666669</v>
      </c>
      <c r="Q54" t="str" cm="1">
        <f t="array" ref="Q54:R54">_xlfn.TEXTSPLIT(O54,"/")</f>
        <v>theater</v>
      </c>
      <c r="R54" t="str">
        <v>plays</v>
      </c>
      <c r="S54" s="7">
        <f t="shared" si="2"/>
        <v>40436.208333333336</v>
      </c>
      <c r="T54" s="6">
        <f t="shared" si="3"/>
        <v>40440.208333333336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12">
        <f t="shared" si="0"/>
        <v>140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>
        <f t="shared" si="1"/>
        <v>59.119617224880386</v>
      </c>
      <c r="Q55" t="str" cm="1">
        <f t="array" ref="Q55:R55">_xlfn.TEXTSPLIT(O55,"/")</f>
        <v>film &amp; video</v>
      </c>
      <c r="R55" t="str">
        <v>drama</v>
      </c>
      <c r="S55" s="7">
        <f t="shared" si="2"/>
        <v>41779.208333333336</v>
      </c>
      <c r="T55" s="6">
        <f t="shared" si="3"/>
        <v>41818.208333333336</v>
      </c>
    </row>
    <row r="56" spans="1:20" ht="17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12">
        <f t="shared" si="0"/>
        <v>90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>
        <f t="shared" si="1"/>
        <v>44.93333333333333</v>
      </c>
      <c r="Q56" t="str" cm="1">
        <f t="array" ref="Q56:R56">_xlfn.TEXTSPLIT(O56,"/")</f>
        <v>technology</v>
      </c>
      <c r="R56" t="str">
        <v>wearables</v>
      </c>
      <c r="S56" s="7">
        <f t="shared" si="2"/>
        <v>43170.25</v>
      </c>
      <c r="T56" s="6">
        <f t="shared" si="3"/>
        <v>43176.208333333328</v>
      </c>
    </row>
    <row r="57" spans="1:20" ht="17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12">
        <f t="shared" si="0"/>
        <v>178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>
        <f t="shared" si="1"/>
        <v>89.664122137404576</v>
      </c>
      <c r="Q57" t="str" cm="1">
        <f t="array" ref="Q57:R57">_xlfn.TEXTSPLIT(O57,"/")</f>
        <v>music</v>
      </c>
      <c r="R57" t="str">
        <v>jazz</v>
      </c>
      <c r="S57" s="7">
        <f t="shared" si="2"/>
        <v>43311.208333333328</v>
      </c>
      <c r="T57" s="6">
        <f t="shared" si="3"/>
        <v>43316.208333333328</v>
      </c>
    </row>
    <row r="58" spans="1:20" ht="17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12">
        <f t="shared" si="0"/>
        <v>144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>
        <f t="shared" si="1"/>
        <v>70.079268292682926</v>
      </c>
      <c r="Q58" t="str" cm="1">
        <f t="array" ref="Q58:R58">_xlfn.TEXTSPLIT(O58,"/")</f>
        <v>technology</v>
      </c>
      <c r="R58" t="str">
        <v>wearables</v>
      </c>
      <c r="S58" s="7">
        <f t="shared" si="2"/>
        <v>42014.25</v>
      </c>
      <c r="T58" s="6">
        <f t="shared" si="3"/>
        <v>42021.25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12">
        <f t="shared" si="0"/>
        <v>215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>
        <f t="shared" si="1"/>
        <v>31.059701492537314</v>
      </c>
      <c r="Q59" t="str" cm="1">
        <f t="array" ref="Q59:R59">_xlfn.TEXTSPLIT(O59,"/")</f>
        <v>games</v>
      </c>
      <c r="R59" t="str">
        <v>video games</v>
      </c>
      <c r="S59" s="7">
        <f t="shared" si="2"/>
        <v>42979.208333333328</v>
      </c>
      <c r="T59" s="6">
        <f t="shared" si="3"/>
        <v>42991.208333333328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12">
        <f t="shared" si="0"/>
        <v>227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>
        <f t="shared" si="1"/>
        <v>29.061611374407583</v>
      </c>
      <c r="Q60" t="str" cm="1">
        <f t="array" ref="Q60:R60">_xlfn.TEXTSPLIT(O60,"/")</f>
        <v>theater</v>
      </c>
      <c r="R60" t="str">
        <v>plays</v>
      </c>
      <c r="S60" s="7">
        <f t="shared" si="2"/>
        <v>42268.208333333328</v>
      </c>
      <c r="T60" s="6">
        <f t="shared" si="3"/>
        <v>42281.208333333328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12">
        <f t="shared" si="0"/>
        <v>275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>
        <f t="shared" si="1"/>
        <v>30.0859375</v>
      </c>
      <c r="Q61" t="str" cm="1">
        <f t="array" ref="Q61:R61">_xlfn.TEXTSPLIT(O61,"/")</f>
        <v>theater</v>
      </c>
      <c r="R61" t="str">
        <v>plays</v>
      </c>
      <c r="S61" s="7">
        <f t="shared" si="2"/>
        <v>42898.208333333328</v>
      </c>
      <c r="T61" s="6">
        <f t="shared" si="3"/>
        <v>42913.208333333328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12">
        <f t="shared" si="0"/>
        <v>144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>
        <f t="shared" si="1"/>
        <v>84.998125000000002</v>
      </c>
      <c r="Q62" t="str" cm="1">
        <f t="array" ref="Q62:R62">_xlfn.TEXTSPLIT(O62,"/")</f>
        <v>theater</v>
      </c>
      <c r="R62" t="str">
        <v>plays</v>
      </c>
      <c r="S62" s="7">
        <f t="shared" si="2"/>
        <v>41107.208333333336</v>
      </c>
      <c r="T62" s="6">
        <f t="shared" si="3"/>
        <v>41110.208333333336</v>
      </c>
    </row>
    <row r="63" spans="1:20" ht="17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12">
        <f t="shared" si="0"/>
        <v>93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>
        <f t="shared" si="1"/>
        <v>82.001775410563695</v>
      </c>
      <c r="Q63" t="str" cm="1">
        <f t="array" ref="Q63:R63">_xlfn.TEXTSPLIT(O63,"/")</f>
        <v>theater</v>
      </c>
      <c r="R63" t="str">
        <v>plays</v>
      </c>
      <c r="S63" s="7">
        <f t="shared" si="2"/>
        <v>40595.25</v>
      </c>
      <c r="T63" s="6">
        <f t="shared" si="3"/>
        <v>40635.208333333336</v>
      </c>
    </row>
    <row r="64" spans="1:20" ht="17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12">
        <f t="shared" si="0"/>
        <v>723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>
        <f t="shared" si="1"/>
        <v>58.040160642570278</v>
      </c>
      <c r="Q64" t="str" cm="1">
        <f t="array" ref="Q64:R64">_xlfn.TEXTSPLIT(O64,"/")</f>
        <v>technology</v>
      </c>
      <c r="R64" t="str">
        <v>web</v>
      </c>
      <c r="S64" s="7">
        <f t="shared" si="2"/>
        <v>42160.208333333328</v>
      </c>
      <c r="T64" s="6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12">
        <f t="shared" si="0"/>
        <v>12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>
        <f t="shared" si="1"/>
        <v>111.4</v>
      </c>
      <c r="Q65" t="str" cm="1">
        <f t="array" ref="Q65:R65">_xlfn.TEXTSPLIT(O65,"/")</f>
        <v>theater</v>
      </c>
      <c r="R65" t="str">
        <v>plays</v>
      </c>
      <c r="S65" s="7">
        <f t="shared" si="2"/>
        <v>42853.208333333328</v>
      </c>
      <c r="T65" s="6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12">
        <f t="shared" si="0"/>
        <v>98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>
        <f t="shared" si="1"/>
        <v>71.94736842105263</v>
      </c>
      <c r="Q66" t="str" cm="1">
        <f t="array" ref="Q66:R66">_xlfn.TEXTSPLIT(O66,"/")</f>
        <v>technology</v>
      </c>
      <c r="R66" t="str">
        <v>web</v>
      </c>
      <c r="S66" s="7">
        <f t="shared" si="2"/>
        <v>43283.208333333328</v>
      </c>
      <c r="T66" s="6">
        <f t="shared" si="3"/>
        <v>43298.208333333328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12">
        <f t="shared" ref="G67:G130" si="4">ROUND(((E67/D67)*100),0)</f>
        <v>236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>
        <f t="shared" ref="P67:P130" si="5">AVERAGE(E67/H67)</f>
        <v>61.038135593220339</v>
      </c>
      <c r="Q67" t="str" cm="1">
        <f t="array" ref="Q67:R67">_xlfn.TEXTSPLIT(O67,"/")</f>
        <v>theater</v>
      </c>
      <c r="R67" t="str">
        <v>plays</v>
      </c>
      <c r="S67" s="7">
        <f t="shared" ref="S67:S130" si="6">(((K67/60)/60)/24)+DATE(1970,1,1)</f>
        <v>40570.25</v>
      </c>
      <c r="T67" s="6">
        <f t="shared" ref="T67:T130" si="7">(((L67/60)/60)/24)+DATE(1970,1,1)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12">
        <f t="shared" si="4"/>
        <v>45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>
        <f t="shared" si="5"/>
        <v>108.91666666666667</v>
      </c>
      <c r="Q68" t="str" cm="1">
        <f t="array" ref="Q68:R68">_xlfn.TEXTSPLIT(O68,"/")</f>
        <v>theater</v>
      </c>
      <c r="R68" t="str">
        <v>plays</v>
      </c>
      <c r="S68" s="7">
        <f t="shared" si="6"/>
        <v>42102.208333333328</v>
      </c>
      <c r="T68" s="6">
        <f t="shared" si="7"/>
        <v>42107.208333333328</v>
      </c>
    </row>
    <row r="69" spans="1:20" ht="17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12">
        <f t="shared" si="4"/>
        <v>162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>
        <f t="shared" si="5"/>
        <v>29.001722017220171</v>
      </c>
      <c r="Q69" t="str" cm="1">
        <f t="array" ref="Q69:R69">_xlfn.TEXTSPLIT(O69,"/")</f>
        <v>technology</v>
      </c>
      <c r="R69" t="str">
        <v>wearables</v>
      </c>
      <c r="S69" s="7">
        <f t="shared" si="6"/>
        <v>40203.25</v>
      </c>
      <c r="T69" s="6">
        <f t="shared" si="7"/>
        <v>40208.25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12">
        <f t="shared" si="4"/>
        <v>255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>
        <f t="shared" si="5"/>
        <v>58.975609756097562</v>
      </c>
      <c r="Q70" t="str" cm="1">
        <f t="array" ref="Q70:R70">_xlfn.TEXTSPLIT(O70,"/")</f>
        <v>theater</v>
      </c>
      <c r="R70" t="str">
        <v>plays</v>
      </c>
      <c r="S70" s="7">
        <f t="shared" si="6"/>
        <v>42943.208333333328</v>
      </c>
      <c r="T70" s="6">
        <f t="shared" si="7"/>
        <v>42990.208333333328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12">
        <f t="shared" si="4"/>
        <v>24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>
        <f t="shared" si="5"/>
        <v>111.82352941176471</v>
      </c>
      <c r="Q71" t="str" cm="1">
        <f t="array" ref="Q71:R71">_xlfn.TEXTSPLIT(O71,"/")</f>
        <v>theater</v>
      </c>
      <c r="R71" t="str">
        <v>plays</v>
      </c>
      <c r="S71" s="7">
        <f t="shared" si="6"/>
        <v>40531.25</v>
      </c>
      <c r="T71" s="6">
        <f t="shared" si="7"/>
        <v>40565.25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12">
        <f t="shared" si="4"/>
        <v>124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>
        <f t="shared" si="5"/>
        <v>63.995555555555555</v>
      </c>
      <c r="Q72" t="str" cm="1">
        <f t="array" ref="Q72:R72">_xlfn.TEXTSPLIT(O72,"/")</f>
        <v>theater</v>
      </c>
      <c r="R72" t="str">
        <v>plays</v>
      </c>
      <c r="S72" s="7">
        <f t="shared" si="6"/>
        <v>40484.208333333336</v>
      </c>
      <c r="T72" s="6">
        <f t="shared" si="7"/>
        <v>40533.25</v>
      </c>
    </row>
    <row r="73" spans="1:20" ht="17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12">
        <f t="shared" si="4"/>
        <v>108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>
        <f t="shared" si="5"/>
        <v>85.315789473684205</v>
      </c>
      <c r="Q73" t="str" cm="1">
        <f t="array" ref="Q73:R73">_xlfn.TEXTSPLIT(O73,"/")</f>
        <v>theater</v>
      </c>
      <c r="R73" t="str">
        <v>plays</v>
      </c>
      <c r="S73" s="7">
        <f t="shared" si="6"/>
        <v>43799.25</v>
      </c>
      <c r="T73" s="6">
        <f t="shared" si="7"/>
        <v>43803.25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12">
        <f t="shared" si="4"/>
        <v>670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>
        <f t="shared" si="5"/>
        <v>74.481481481481481</v>
      </c>
      <c r="Q74" t="str" cm="1">
        <f t="array" ref="Q74:R74">_xlfn.TEXTSPLIT(O74,"/")</f>
        <v>film &amp; video</v>
      </c>
      <c r="R74" t="str">
        <v>animation</v>
      </c>
      <c r="S74" s="7">
        <f t="shared" si="6"/>
        <v>42186.208333333328</v>
      </c>
      <c r="T74" s="6">
        <f t="shared" si="7"/>
        <v>42222.208333333328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12">
        <f t="shared" si="4"/>
        <v>661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>
        <f t="shared" si="5"/>
        <v>105.14772727272727</v>
      </c>
      <c r="Q75" t="str" cm="1">
        <f t="array" ref="Q75:R75">_xlfn.TEXTSPLIT(O75,"/")</f>
        <v>music</v>
      </c>
      <c r="R75" t="str">
        <v>jazz</v>
      </c>
      <c r="S75" s="7">
        <f t="shared" si="6"/>
        <v>42701.25</v>
      </c>
      <c r="T75" s="6">
        <f t="shared" si="7"/>
        <v>42704.25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12">
        <f t="shared" si="4"/>
        <v>122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>
        <f t="shared" si="5"/>
        <v>56.188235294117646</v>
      </c>
      <c r="Q76" t="str" cm="1">
        <f t="array" ref="Q76:R76">_xlfn.TEXTSPLIT(O76,"/")</f>
        <v>music</v>
      </c>
      <c r="R76" t="str">
        <v>metal</v>
      </c>
      <c r="S76" s="7">
        <f t="shared" si="6"/>
        <v>42456.208333333328</v>
      </c>
      <c r="T76" s="6">
        <f t="shared" si="7"/>
        <v>42457.208333333328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12">
        <f t="shared" si="4"/>
        <v>151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>
        <f t="shared" si="5"/>
        <v>85.917647058823533</v>
      </c>
      <c r="Q77" t="str" cm="1">
        <f t="array" ref="Q77:R77">_xlfn.TEXTSPLIT(O77,"/")</f>
        <v>photography</v>
      </c>
      <c r="R77" t="str">
        <v>photography books</v>
      </c>
      <c r="S77" s="7">
        <f t="shared" si="6"/>
        <v>43296.208333333328</v>
      </c>
      <c r="T77" s="6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12">
        <f t="shared" si="4"/>
        <v>78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>
        <f t="shared" si="5"/>
        <v>57.00296912114014</v>
      </c>
      <c r="Q78" t="str" cm="1">
        <f t="array" ref="Q78:R78">_xlfn.TEXTSPLIT(O78,"/")</f>
        <v>theater</v>
      </c>
      <c r="R78" t="str">
        <v>plays</v>
      </c>
      <c r="S78" s="7">
        <f t="shared" si="6"/>
        <v>42027.25</v>
      </c>
      <c r="T78" s="6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12">
        <f t="shared" si="4"/>
        <v>47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>
        <f t="shared" si="5"/>
        <v>79.642857142857139</v>
      </c>
      <c r="Q79" t="str" cm="1">
        <f t="array" ref="Q79:R79">_xlfn.TEXTSPLIT(O79,"/")</f>
        <v>film &amp; video</v>
      </c>
      <c r="R79" t="str">
        <v>animation</v>
      </c>
      <c r="S79" s="7">
        <f t="shared" si="6"/>
        <v>40448.208333333336</v>
      </c>
      <c r="T79" s="6">
        <f t="shared" si="7"/>
        <v>40462.208333333336</v>
      </c>
    </row>
    <row r="80" spans="1:20" ht="17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12">
        <f t="shared" si="4"/>
        <v>301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>
        <f t="shared" si="5"/>
        <v>41.018181818181816</v>
      </c>
      <c r="Q80" t="str" cm="1">
        <f t="array" ref="Q80:R80">_xlfn.TEXTSPLIT(O80,"/")</f>
        <v>publishing</v>
      </c>
      <c r="R80" t="str">
        <v>translations</v>
      </c>
      <c r="S80" s="7">
        <f t="shared" si="6"/>
        <v>43206.208333333328</v>
      </c>
      <c r="T80" s="6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12">
        <f t="shared" si="4"/>
        <v>70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>
        <f t="shared" si="5"/>
        <v>48.004773269689736</v>
      </c>
      <c r="Q81" t="str" cm="1">
        <f t="array" ref="Q81:R81">_xlfn.TEXTSPLIT(O81,"/")</f>
        <v>theater</v>
      </c>
      <c r="R81" t="str">
        <v>plays</v>
      </c>
      <c r="S81" s="7">
        <f t="shared" si="6"/>
        <v>43267.208333333328</v>
      </c>
      <c r="T81" s="6">
        <f t="shared" si="7"/>
        <v>43272.208333333328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12">
        <f t="shared" si="4"/>
        <v>637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>
        <f t="shared" si="5"/>
        <v>55.212598425196852</v>
      </c>
      <c r="Q82" t="str" cm="1">
        <f t="array" ref="Q82:R82">_xlfn.TEXTSPLIT(O82,"/")</f>
        <v>games</v>
      </c>
      <c r="R82" t="str">
        <v>video games</v>
      </c>
      <c r="S82" s="7">
        <f t="shared" si="6"/>
        <v>42976.208333333328</v>
      </c>
      <c r="T82" s="6">
        <f t="shared" si="7"/>
        <v>43006.208333333328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12">
        <f t="shared" si="4"/>
        <v>225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>
        <f t="shared" si="5"/>
        <v>92.109489051094897</v>
      </c>
      <c r="Q83" t="str" cm="1">
        <f t="array" ref="Q83:R83">_xlfn.TEXTSPLIT(O83,"/")</f>
        <v>music</v>
      </c>
      <c r="R83" t="str">
        <v>rock</v>
      </c>
      <c r="S83" s="7">
        <f t="shared" si="6"/>
        <v>43062.25</v>
      </c>
      <c r="T83" s="6">
        <f t="shared" si="7"/>
        <v>43087.25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12">
        <f t="shared" si="4"/>
        <v>1497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>
        <f t="shared" si="5"/>
        <v>83.183333333333337</v>
      </c>
      <c r="Q84" t="str" cm="1">
        <f t="array" ref="Q84:R84">_xlfn.TEXTSPLIT(O84,"/")</f>
        <v>games</v>
      </c>
      <c r="R84" t="str">
        <v>video games</v>
      </c>
      <c r="S84" s="7">
        <f t="shared" si="6"/>
        <v>43482.25</v>
      </c>
      <c r="T84" s="6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12">
        <f t="shared" si="4"/>
        <v>38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>
        <f t="shared" si="5"/>
        <v>39.996000000000002</v>
      </c>
      <c r="Q85" t="str" cm="1">
        <f t="array" ref="Q85:R85">_xlfn.TEXTSPLIT(O85,"/")</f>
        <v>music</v>
      </c>
      <c r="R85" t="str">
        <v>electric music</v>
      </c>
      <c r="S85" s="7">
        <f t="shared" si="6"/>
        <v>42579.208333333328</v>
      </c>
      <c r="T85" s="6">
        <f t="shared" si="7"/>
        <v>42601.208333333328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12">
        <f t="shared" si="4"/>
        <v>132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>
        <f t="shared" si="5"/>
        <v>111.1336898395722</v>
      </c>
      <c r="Q86" t="str" cm="1">
        <f t="array" ref="Q86:R86">_xlfn.TEXTSPLIT(O86,"/")</f>
        <v>technology</v>
      </c>
      <c r="R86" t="str">
        <v>wearables</v>
      </c>
      <c r="S86" s="7">
        <f t="shared" si="6"/>
        <v>41118.208333333336</v>
      </c>
      <c r="T86" s="6">
        <f t="shared" si="7"/>
        <v>41128.208333333336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12">
        <f t="shared" si="4"/>
        <v>131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>
        <f t="shared" si="5"/>
        <v>90.563380281690144</v>
      </c>
      <c r="Q87" t="str" cm="1">
        <f t="array" ref="Q87:R87">_xlfn.TEXTSPLIT(O87,"/")</f>
        <v>music</v>
      </c>
      <c r="R87" t="str">
        <v>indie rock</v>
      </c>
      <c r="S87" s="7">
        <f t="shared" si="6"/>
        <v>40797.208333333336</v>
      </c>
      <c r="T87" s="6">
        <f t="shared" si="7"/>
        <v>40805.208333333336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12">
        <f t="shared" si="4"/>
        <v>168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>
        <f t="shared" si="5"/>
        <v>61.108374384236456</v>
      </c>
      <c r="Q88" t="str" cm="1">
        <f t="array" ref="Q88:R88">_xlfn.TEXTSPLIT(O88,"/")</f>
        <v>theater</v>
      </c>
      <c r="R88" t="str">
        <v>plays</v>
      </c>
      <c r="S88" s="7">
        <f t="shared" si="6"/>
        <v>42128.208333333328</v>
      </c>
      <c r="T88" s="6">
        <f t="shared" si="7"/>
        <v>42141.208333333328</v>
      </c>
    </row>
    <row r="89" spans="1:20" ht="17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12">
        <f t="shared" si="4"/>
        <v>62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>
        <f t="shared" si="5"/>
        <v>83.022941970310384</v>
      </c>
      <c r="Q89" t="str" cm="1">
        <f t="array" ref="Q89:R89">_xlfn.TEXTSPLIT(O89,"/")</f>
        <v>music</v>
      </c>
      <c r="R89" t="str">
        <v>rock</v>
      </c>
      <c r="S89" s="7">
        <f t="shared" si="6"/>
        <v>40610.25</v>
      </c>
      <c r="T89" s="6">
        <f t="shared" si="7"/>
        <v>40621.208333333336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12">
        <f t="shared" si="4"/>
        <v>261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>
        <f t="shared" si="5"/>
        <v>110.76106194690266</v>
      </c>
      <c r="Q90" t="str" cm="1">
        <f t="array" ref="Q90:R90">_xlfn.TEXTSPLIT(O90,"/")</f>
        <v>publishing</v>
      </c>
      <c r="R90" t="str">
        <v>translations</v>
      </c>
      <c r="S90" s="7">
        <f t="shared" si="6"/>
        <v>42110.208333333328</v>
      </c>
      <c r="T90" s="6">
        <f t="shared" si="7"/>
        <v>42132.208333333328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12">
        <f t="shared" si="4"/>
        <v>253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>
        <f t="shared" si="5"/>
        <v>89.458333333333329</v>
      </c>
      <c r="Q91" t="str" cm="1">
        <f t="array" ref="Q91:R91">_xlfn.TEXTSPLIT(O91,"/")</f>
        <v>theater</v>
      </c>
      <c r="R91" t="str">
        <v>plays</v>
      </c>
      <c r="S91" s="7">
        <f t="shared" si="6"/>
        <v>40283.208333333336</v>
      </c>
      <c r="T91" s="6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12">
        <f t="shared" si="4"/>
        <v>79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>
        <f t="shared" si="5"/>
        <v>57.849056603773583</v>
      </c>
      <c r="Q92" t="str" cm="1">
        <f t="array" ref="Q92:R92">_xlfn.TEXTSPLIT(O92,"/")</f>
        <v>theater</v>
      </c>
      <c r="R92" t="str">
        <v>plays</v>
      </c>
      <c r="S92" s="7">
        <f t="shared" si="6"/>
        <v>42425.25</v>
      </c>
      <c r="T92" s="6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12">
        <f t="shared" si="4"/>
        <v>48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>
        <f t="shared" si="5"/>
        <v>109.99705449189985</v>
      </c>
      <c r="Q93" t="str" cm="1">
        <f t="array" ref="Q93:R93">_xlfn.TEXTSPLIT(O93,"/")</f>
        <v>publishing</v>
      </c>
      <c r="R93" t="str">
        <v>translations</v>
      </c>
      <c r="S93" s="7">
        <f t="shared" si="6"/>
        <v>42588.208333333328</v>
      </c>
      <c r="T93" s="6">
        <f t="shared" si="7"/>
        <v>42616.208333333328</v>
      </c>
    </row>
    <row r="94" spans="1:20" ht="17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12">
        <f t="shared" si="4"/>
        <v>259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>
        <f t="shared" si="5"/>
        <v>103.96586345381526</v>
      </c>
      <c r="Q94" t="str" cm="1">
        <f t="array" ref="Q94:R94">_xlfn.TEXTSPLIT(O94,"/")</f>
        <v>games</v>
      </c>
      <c r="R94" t="str">
        <v>video games</v>
      </c>
      <c r="S94" s="7">
        <f t="shared" si="6"/>
        <v>40352.208333333336</v>
      </c>
      <c r="T94" s="6">
        <f t="shared" si="7"/>
        <v>40353.208333333336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12">
        <f t="shared" si="4"/>
        <v>61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>
        <f t="shared" si="5"/>
        <v>107.99508196721311</v>
      </c>
      <c r="Q95" t="str" cm="1">
        <f t="array" ref="Q95:R95">_xlfn.TEXTSPLIT(O95,"/")</f>
        <v>theater</v>
      </c>
      <c r="R95" t="str">
        <v>plays</v>
      </c>
      <c r="S95" s="7">
        <f t="shared" si="6"/>
        <v>41202.208333333336</v>
      </c>
      <c r="T95" s="6">
        <f t="shared" si="7"/>
        <v>41206.208333333336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12">
        <f t="shared" si="4"/>
        <v>304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>
        <f t="shared" si="5"/>
        <v>48.927777777777777</v>
      </c>
      <c r="Q96" t="str" cm="1">
        <f t="array" ref="Q96:R96">_xlfn.TEXTSPLIT(O96,"/")</f>
        <v>technology</v>
      </c>
      <c r="R96" t="str">
        <v>web</v>
      </c>
      <c r="S96" s="7">
        <f t="shared" si="6"/>
        <v>43562.208333333328</v>
      </c>
      <c r="T96" s="6">
        <f t="shared" si="7"/>
        <v>43573.208333333328</v>
      </c>
    </row>
    <row r="97" spans="1:20" ht="17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12">
        <f t="shared" si="4"/>
        <v>113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>
        <f t="shared" si="5"/>
        <v>37.666666666666664</v>
      </c>
      <c r="Q97" t="str" cm="1">
        <f t="array" ref="Q97:R97">_xlfn.TEXTSPLIT(O97,"/")</f>
        <v>film &amp; video</v>
      </c>
      <c r="R97" t="str">
        <v>documentary</v>
      </c>
      <c r="S97" s="7">
        <f t="shared" si="6"/>
        <v>43752.208333333328</v>
      </c>
      <c r="T97" s="6">
        <f t="shared" si="7"/>
        <v>43759.208333333328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12">
        <f t="shared" si="4"/>
        <v>217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>
        <f t="shared" si="5"/>
        <v>64.999141999141997</v>
      </c>
      <c r="Q98" t="str" cm="1">
        <f t="array" ref="Q98:R98">_xlfn.TEXTSPLIT(O98,"/")</f>
        <v>theater</v>
      </c>
      <c r="R98" t="str">
        <v>plays</v>
      </c>
      <c r="S98" s="7">
        <f t="shared" si="6"/>
        <v>40612.25</v>
      </c>
      <c r="T98" s="6">
        <f t="shared" si="7"/>
        <v>40625.208333333336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12">
        <f t="shared" si="4"/>
        <v>927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>
        <f t="shared" si="5"/>
        <v>106.61061946902655</v>
      </c>
      <c r="Q99" t="str" cm="1">
        <f t="array" ref="Q99:R99">_xlfn.TEXTSPLIT(O99,"/")</f>
        <v>food</v>
      </c>
      <c r="R99" t="str">
        <v>food trucks</v>
      </c>
      <c r="S99" s="7">
        <f t="shared" si="6"/>
        <v>42180.208333333328</v>
      </c>
      <c r="T99" s="6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12">
        <f t="shared" si="4"/>
        <v>34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>
        <f t="shared" si="5"/>
        <v>27.009016393442622</v>
      </c>
      <c r="Q100" t="str" cm="1">
        <f t="array" ref="Q100:R100">_xlfn.TEXTSPLIT(O100,"/")</f>
        <v>games</v>
      </c>
      <c r="R100" t="str">
        <v>video games</v>
      </c>
      <c r="S100" s="7">
        <f t="shared" si="6"/>
        <v>42212.208333333328</v>
      </c>
      <c r="T100" s="6">
        <f t="shared" si="7"/>
        <v>42216.208333333328</v>
      </c>
    </row>
    <row r="101" spans="1:20" ht="17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12">
        <f t="shared" si="4"/>
        <v>197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>
        <f t="shared" si="5"/>
        <v>91.16463414634147</v>
      </c>
      <c r="Q101" t="str" cm="1">
        <f t="array" ref="Q101:R101">_xlfn.TEXTSPLIT(O101,"/")</f>
        <v>theater</v>
      </c>
      <c r="R101" t="str">
        <v>plays</v>
      </c>
      <c r="S101" s="7">
        <f t="shared" si="6"/>
        <v>41968.25</v>
      </c>
      <c r="T101" s="6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12">
        <f t="shared" si="4"/>
        <v>1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>
        <f t="shared" si="5"/>
        <v>1</v>
      </c>
      <c r="Q102" t="str" cm="1">
        <f t="array" ref="Q102:R102">_xlfn.TEXTSPLIT(O102,"/")</f>
        <v>theater</v>
      </c>
      <c r="R102" t="str">
        <v>plays</v>
      </c>
      <c r="S102" s="7">
        <f t="shared" si="6"/>
        <v>40835.208333333336</v>
      </c>
      <c r="T102" s="6">
        <f t="shared" si="7"/>
        <v>40853.208333333336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12">
        <f t="shared" si="4"/>
        <v>1021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>
        <f t="shared" si="5"/>
        <v>56.054878048780488</v>
      </c>
      <c r="Q103" t="str" cm="1">
        <f t="array" ref="Q103:R103">_xlfn.TEXTSPLIT(O103,"/")</f>
        <v>music</v>
      </c>
      <c r="R103" t="str">
        <v>electric music</v>
      </c>
      <c r="S103" s="7">
        <f t="shared" si="6"/>
        <v>42056.25</v>
      </c>
      <c r="T103" s="6">
        <f t="shared" si="7"/>
        <v>42063.25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12">
        <f t="shared" si="4"/>
        <v>282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>
        <f t="shared" si="5"/>
        <v>31.017857142857142</v>
      </c>
      <c r="Q104" t="str" cm="1">
        <f t="array" ref="Q104:R104">_xlfn.TEXTSPLIT(O104,"/")</f>
        <v>technology</v>
      </c>
      <c r="R104" t="str">
        <v>wearables</v>
      </c>
      <c r="S104" s="7">
        <f t="shared" si="6"/>
        <v>43234.208333333328</v>
      </c>
      <c r="T104" s="6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12">
        <f t="shared" si="4"/>
        <v>25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>
        <f t="shared" si="5"/>
        <v>66.513513513513516</v>
      </c>
      <c r="Q105" t="str" cm="1">
        <f t="array" ref="Q105:R105">_xlfn.TEXTSPLIT(O105,"/")</f>
        <v>music</v>
      </c>
      <c r="R105" t="str">
        <v>electric music</v>
      </c>
      <c r="S105" s="7">
        <f t="shared" si="6"/>
        <v>40475.208333333336</v>
      </c>
      <c r="T105" s="6">
        <f t="shared" si="7"/>
        <v>40484.208333333336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12">
        <f t="shared" si="4"/>
        <v>143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>
        <f t="shared" si="5"/>
        <v>89.005216484089729</v>
      </c>
      <c r="Q106" t="str" cm="1">
        <f t="array" ref="Q106:R106">_xlfn.TEXTSPLIT(O106,"/")</f>
        <v>music</v>
      </c>
      <c r="R106" t="str">
        <v>indie rock</v>
      </c>
      <c r="S106" s="7">
        <f t="shared" si="6"/>
        <v>42878.208333333328</v>
      </c>
      <c r="T106" s="6">
        <f t="shared" si="7"/>
        <v>42879.208333333328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12">
        <f t="shared" si="4"/>
        <v>145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>
        <f t="shared" si="5"/>
        <v>103.46315789473684</v>
      </c>
      <c r="Q107" t="str" cm="1">
        <f t="array" ref="Q107:R107">_xlfn.TEXTSPLIT(O107,"/")</f>
        <v>technology</v>
      </c>
      <c r="R107" t="str">
        <v>web</v>
      </c>
      <c r="S107" s="7">
        <f t="shared" si="6"/>
        <v>41366.208333333336</v>
      </c>
      <c r="T107" s="6">
        <f t="shared" si="7"/>
        <v>41384.208333333336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12">
        <f t="shared" si="4"/>
        <v>359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>
        <f t="shared" si="5"/>
        <v>95.278911564625844</v>
      </c>
      <c r="Q108" t="str" cm="1">
        <f t="array" ref="Q108:R108">_xlfn.TEXTSPLIT(O108,"/")</f>
        <v>theater</v>
      </c>
      <c r="R108" t="str">
        <v>plays</v>
      </c>
      <c r="S108" s="7">
        <f t="shared" si="6"/>
        <v>43716.208333333328</v>
      </c>
      <c r="T108" s="6">
        <f t="shared" si="7"/>
        <v>43721.208333333328</v>
      </c>
    </row>
    <row r="109" spans="1:20" ht="17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12">
        <f t="shared" si="4"/>
        <v>186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>
        <f t="shared" si="5"/>
        <v>75.895348837209298</v>
      </c>
      <c r="Q109" t="str" cm="1">
        <f t="array" ref="Q109:R109">_xlfn.TEXTSPLIT(O109,"/")</f>
        <v>theater</v>
      </c>
      <c r="R109" t="str">
        <v>plays</v>
      </c>
      <c r="S109" s="7">
        <f t="shared" si="6"/>
        <v>43213.208333333328</v>
      </c>
      <c r="T109" s="6">
        <f t="shared" si="7"/>
        <v>43230.208333333328</v>
      </c>
    </row>
    <row r="110" spans="1:20" ht="17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12">
        <f t="shared" si="4"/>
        <v>595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>
        <f t="shared" si="5"/>
        <v>107.57831325301204</v>
      </c>
      <c r="Q110" t="str" cm="1">
        <f t="array" ref="Q110:R110">_xlfn.TEXTSPLIT(O110,"/")</f>
        <v>film &amp; video</v>
      </c>
      <c r="R110" t="str">
        <v>documentary</v>
      </c>
      <c r="S110" s="7">
        <f t="shared" si="6"/>
        <v>41005.208333333336</v>
      </c>
      <c r="T110" s="6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12">
        <f t="shared" si="4"/>
        <v>59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>
        <f t="shared" si="5"/>
        <v>51.31666666666667</v>
      </c>
      <c r="Q111" t="str" cm="1">
        <f t="array" ref="Q111:R111">_xlfn.TEXTSPLIT(O111,"/")</f>
        <v>film &amp; video</v>
      </c>
      <c r="R111" t="str">
        <v>television</v>
      </c>
      <c r="S111" s="7">
        <f t="shared" si="6"/>
        <v>41651.25</v>
      </c>
      <c r="T111" s="6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12">
        <f t="shared" si="4"/>
        <v>15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>
        <f t="shared" si="5"/>
        <v>71.983108108108112</v>
      </c>
      <c r="Q112" t="str" cm="1">
        <f t="array" ref="Q112:R112">_xlfn.TEXTSPLIT(O112,"/")</f>
        <v>food</v>
      </c>
      <c r="R112" t="str">
        <v>food trucks</v>
      </c>
      <c r="S112" s="7">
        <f t="shared" si="6"/>
        <v>43354.208333333328</v>
      </c>
      <c r="T112" s="6">
        <f t="shared" si="7"/>
        <v>43373.208333333328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12">
        <f t="shared" si="4"/>
        <v>120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>
        <f t="shared" si="5"/>
        <v>108.95414201183432</v>
      </c>
      <c r="Q113" t="str" cm="1">
        <f t="array" ref="Q113:R113">_xlfn.TEXTSPLIT(O113,"/")</f>
        <v>publishing</v>
      </c>
      <c r="R113" t="str">
        <v>radio &amp; podcasts</v>
      </c>
      <c r="S113" s="7">
        <f t="shared" si="6"/>
        <v>41174.208333333336</v>
      </c>
      <c r="T113" s="6">
        <f t="shared" si="7"/>
        <v>41180.208333333336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12">
        <f t="shared" si="4"/>
        <v>269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>
        <f t="shared" si="5"/>
        <v>35</v>
      </c>
      <c r="Q114" t="str" cm="1">
        <f t="array" ref="Q114:R114">_xlfn.TEXTSPLIT(O114,"/")</f>
        <v>technology</v>
      </c>
      <c r="R114" t="str">
        <v>web</v>
      </c>
      <c r="S114" s="7">
        <f t="shared" si="6"/>
        <v>41875.208333333336</v>
      </c>
      <c r="T114" s="6">
        <f t="shared" si="7"/>
        <v>41890.208333333336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12">
        <f t="shared" si="4"/>
        <v>377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>
        <f t="shared" si="5"/>
        <v>94.938931297709928</v>
      </c>
      <c r="Q115" t="str" cm="1">
        <f t="array" ref="Q115:R115">_xlfn.TEXTSPLIT(O115,"/")</f>
        <v>food</v>
      </c>
      <c r="R115" t="str">
        <v>food trucks</v>
      </c>
      <c r="S115" s="7">
        <f t="shared" si="6"/>
        <v>42990.208333333328</v>
      </c>
      <c r="T115" s="6">
        <f t="shared" si="7"/>
        <v>42997.208333333328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12">
        <f t="shared" si="4"/>
        <v>727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>
        <f t="shared" si="5"/>
        <v>109.65079365079364</v>
      </c>
      <c r="Q116" t="str" cm="1">
        <f t="array" ref="Q116:R116">_xlfn.TEXTSPLIT(O116,"/")</f>
        <v>technology</v>
      </c>
      <c r="R116" t="str">
        <v>wearables</v>
      </c>
      <c r="S116" s="7">
        <f t="shared" si="6"/>
        <v>43564.208333333328</v>
      </c>
      <c r="T116" s="6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12">
        <f t="shared" si="4"/>
        <v>87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>
        <f t="shared" si="5"/>
        <v>44.001815980629537</v>
      </c>
      <c r="Q117" t="str" cm="1">
        <f t="array" ref="Q117:R117">_xlfn.TEXTSPLIT(O117,"/")</f>
        <v>publishing</v>
      </c>
      <c r="R117" t="str">
        <v>fiction</v>
      </c>
      <c r="S117" s="7">
        <f t="shared" si="6"/>
        <v>43056.25</v>
      </c>
      <c r="T117" s="6">
        <f t="shared" si="7"/>
        <v>43091.25</v>
      </c>
    </row>
    <row r="118" spans="1:20" ht="17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12">
        <f t="shared" si="4"/>
        <v>88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>
        <f t="shared" si="5"/>
        <v>86.794520547945211</v>
      </c>
      <c r="Q118" t="str" cm="1">
        <f t="array" ref="Q118:R118">_xlfn.TEXTSPLIT(O118,"/")</f>
        <v>theater</v>
      </c>
      <c r="R118" t="str">
        <v>plays</v>
      </c>
      <c r="S118" s="7">
        <f t="shared" si="6"/>
        <v>42265.208333333328</v>
      </c>
      <c r="T118" s="6">
        <f t="shared" si="7"/>
        <v>42266.208333333328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12">
        <f t="shared" si="4"/>
        <v>174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>
        <f t="shared" si="5"/>
        <v>30.992727272727272</v>
      </c>
      <c r="Q119" t="str" cm="1">
        <f t="array" ref="Q119:R119">_xlfn.TEXTSPLIT(O119,"/")</f>
        <v>film &amp; video</v>
      </c>
      <c r="R119" t="str">
        <v>television</v>
      </c>
      <c r="S119" s="7">
        <f t="shared" si="6"/>
        <v>40808.208333333336</v>
      </c>
      <c r="T119" s="6">
        <f t="shared" si="7"/>
        <v>40814.208333333336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12">
        <f t="shared" si="4"/>
        <v>118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>
        <f t="shared" si="5"/>
        <v>94.791044776119406</v>
      </c>
      <c r="Q120" t="str" cm="1">
        <f t="array" ref="Q120:R120">_xlfn.TEXTSPLIT(O120,"/")</f>
        <v>photography</v>
      </c>
      <c r="R120" t="str">
        <v>photography books</v>
      </c>
      <c r="S120" s="7">
        <f t="shared" si="6"/>
        <v>41665.25</v>
      </c>
      <c r="T120" s="6">
        <f t="shared" si="7"/>
        <v>41671.25</v>
      </c>
    </row>
    <row r="121" spans="1:20" ht="17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12">
        <f t="shared" si="4"/>
        <v>215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>
        <f t="shared" si="5"/>
        <v>69.79220779220779</v>
      </c>
      <c r="Q121" t="str" cm="1">
        <f t="array" ref="Q121:R121">_xlfn.TEXTSPLIT(O121,"/")</f>
        <v>film &amp; video</v>
      </c>
      <c r="R121" t="str">
        <v>documentary</v>
      </c>
      <c r="S121" s="7">
        <f t="shared" si="6"/>
        <v>41806.208333333336</v>
      </c>
      <c r="T121" s="6">
        <f t="shared" si="7"/>
        <v>41823.208333333336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12">
        <f t="shared" si="4"/>
        <v>149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>
        <f t="shared" si="5"/>
        <v>63.003367003367003</v>
      </c>
      <c r="Q122" t="str" cm="1">
        <f t="array" ref="Q122:R122">_xlfn.TEXTSPLIT(O122,"/")</f>
        <v>games</v>
      </c>
      <c r="R122" t="str">
        <v>mobile games</v>
      </c>
      <c r="S122" s="7">
        <f t="shared" si="6"/>
        <v>42111.208333333328</v>
      </c>
      <c r="T122" s="6">
        <f t="shared" si="7"/>
        <v>42115.208333333328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12">
        <f t="shared" si="4"/>
        <v>219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>
        <f t="shared" si="5"/>
        <v>110.0343300110742</v>
      </c>
      <c r="Q123" t="str" cm="1">
        <f t="array" ref="Q123:R123">_xlfn.TEXTSPLIT(O123,"/")</f>
        <v>games</v>
      </c>
      <c r="R123" t="str">
        <v>video games</v>
      </c>
      <c r="S123" s="7">
        <f t="shared" si="6"/>
        <v>41917.208333333336</v>
      </c>
      <c r="T123" s="6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12">
        <f t="shared" si="4"/>
        <v>64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>
        <f t="shared" si="5"/>
        <v>25.997933274284026</v>
      </c>
      <c r="Q124" t="str" cm="1">
        <f t="array" ref="Q124:R124">_xlfn.TEXTSPLIT(O124,"/")</f>
        <v>publishing</v>
      </c>
      <c r="R124" t="str">
        <v>fiction</v>
      </c>
      <c r="S124" s="7">
        <f t="shared" si="6"/>
        <v>41970.25</v>
      </c>
      <c r="T124" s="6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12">
        <f t="shared" si="4"/>
        <v>19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>
        <f t="shared" si="5"/>
        <v>49.987915407854985</v>
      </c>
      <c r="Q125" t="str" cm="1">
        <f t="array" ref="Q125:R125">_xlfn.TEXTSPLIT(O125,"/")</f>
        <v>theater</v>
      </c>
      <c r="R125" t="str">
        <v>plays</v>
      </c>
      <c r="S125" s="7">
        <f t="shared" si="6"/>
        <v>42332.25</v>
      </c>
      <c r="T125" s="6">
        <f t="shared" si="7"/>
        <v>42335.25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12">
        <f t="shared" si="4"/>
        <v>368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>
        <f t="shared" si="5"/>
        <v>101.72340425531915</v>
      </c>
      <c r="Q126" t="str" cm="1">
        <f t="array" ref="Q126:R126">_xlfn.TEXTSPLIT(O126,"/")</f>
        <v>photography</v>
      </c>
      <c r="R126" t="str">
        <v>photography books</v>
      </c>
      <c r="S126" s="7">
        <f t="shared" si="6"/>
        <v>43598.208333333328</v>
      </c>
      <c r="T126" s="6">
        <f t="shared" si="7"/>
        <v>43651.208333333328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12">
        <f t="shared" si="4"/>
        <v>160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>
        <f t="shared" si="5"/>
        <v>47.083333333333336</v>
      </c>
      <c r="Q127" t="str" cm="1">
        <f t="array" ref="Q127:R127">_xlfn.TEXTSPLIT(O127,"/")</f>
        <v>theater</v>
      </c>
      <c r="R127" t="str">
        <v>plays</v>
      </c>
      <c r="S127" s="7">
        <f t="shared" si="6"/>
        <v>43362.208333333328</v>
      </c>
      <c r="T127" s="6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12">
        <f t="shared" si="4"/>
        <v>39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>
        <f t="shared" si="5"/>
        <v>89.944444444444443</v>
      </c>
      <c r="Q128" t="str" cm="1">
        <f t="array" ref="Q128:R128">_xlfn.TEXTSPLIT(O128,"/")</f>
        <v>theater</v>
      </c>
      <c r="R128" t="str">
        <v>plays</v>
      </c>
      <c r="S128" s="7">
        <f t="shared" si="6"/>
        <v>42596.208333333328</v>
      </c>
      <c r="T128" s="6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12">
        <f t="shared" si="4"/>
        <v>51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>
        <f t="shared" si="5"/>
        <v>78.96875</v>
      </c>
      <c r="Q129" t="str" cm="1">
        <f t="array" ref="Q129:R129">_xlfn.TEXTSPLIT(O129,"/")</f>
        <v>theater</v>
      </c>
      <c r="R129" t="str">
        <v>plays</v>
      </c>
      <c r="S129" s="7">
        <f t="shared" si="6"/>
        <v>40310.208333333336</v>
      </c>
      <c r="T129" s="6">
        <f t="shared" si="7"/>
        <v>40313.208333333336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12">
        <f t="shared" si="4"/>
        <v>60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>
        <f t="shared" si="5"/>
        <v>80.067669172932327</v>
      </c>
      <c r="Q130" t="str" cm="1">
        <f t="array" ref="Q130:R130">_xlfn.TEXTSPLIT(O130,"/")</f>
        <v>music</v>
      </c>
      <c r="R130" t="str">
        <v>rock</v>
      </c>
      <c r="S130" s="7">
        <f t="shared" si="6"/>
        <v>40417.208333333336</v>
      </c>
      <c r="T130" s="6">
        <f t="shared" si="7"/>
        <v>40430.208333333336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12">
        <f t="shared" ref="G131:G194" si="8">ROUND(((E131/D131)*100),0)</f>
        <v>3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>
        <f t="shared" ref="P131:P194" si="9">AVERAGE(E131/H131)</f>
        <v>86.472727272727269</v>
      </c>
      <c r="Q131" t="str" cm="1">
        <f t="array" ref="Q131:R131">_xlfn.TEXTSPLIT(O131,"/")</f>
        <v>food</v>
      </c>
      <c r="R131" t="str">
        <v>food trucks</v>
      </c>
      <c r="S131" s="7">
        <f t="shared" ref="S131:S194" si="10">(((K131/60)/60)/24)+DATE(1970,1,1)</f>
        <v>42038.25</v>
      </c>
      <c r="T131" s="6">
        <f t="shared" ref="T131:T194" si="11">(((L131/60)/60)/24)+DATE(1970,1,1)</f>
        <v>42063.25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12">
        <f t="shared" si="8"/>
        <v>155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>
        <f t="shared" si="9"/>
        <v>28.001876172607879</v>
      </c>
      <c r="Q132" t="str" cm="1">
        <f t="array" ref="Q132:R132">_xlfn.TEXTSPLIT(O132,"/")</f>
        <v>film &amp; video</v>
      </c>
      <c r="R132" t="str">
        <v>drama</v>
      </c>
      <c r="S132" s="7">
        <f t="shared" si="10"/>
        <v>40842.208333333336</v>
      </c>
      <c r="T132" s="6">
        <f t="shared" si="11"/>
        <v>40858.25</v>
      </c>
    </row>
    <row r="133" spans="1:20" ht="17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12">
        <f t="shared" si="8"/>
        <v>101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>
        <f t="shared" si="9"/>
        <v>67.996725337699544</v>
      </c>
      <c r="Q133" t="str" cm="1">
        <f t="array" ref="Q133:R133">_xlfn.TEXTSPLIT(O133,"/")</f>
        <v>technology</v>
      </c>
      <c r="R133" t="str">
        <v>web</v>
      </c>
      <c r="S133" s="7">
        <f t="shared" si="10"/>
        <v>41607.25</v>
      </c>
      <c r="T133" s="6">
        <f t="shared" si="11"/>
        <v>41620.25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12">
        <f t="shared" si="8"/>
        <v>116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>
        <f t="shared" si="9"/>
        <v>43.078651685393261</v>
      </c>
      <c r="Q134" t="str" cm="1">
        <f t="array" ref="Q134:R134">_xlfn.TEXTSPLIT(O134,"/")</f>
        <v>theater</v>
      </c>
      <c r="R134" t="str">
        <v>plays</v>
      </c>
      <c r="S134" s="7">
        <f t="shared" si="10"/>
        <v>43112.25</v>
      </c>
      <c r="T134" s="6">
        <f t="shared" si="11"/>
        <v>43128.25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12">
        <f t="shared" si="8"/>
        <v>311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>
        <f t="shared" si="9"/>
        <v>87.95597484276729</v>
      </c>
      <c r="Q135" t="str" cm="1">
        <f t="array" ref="Q135:R135">_xlfn.TEXTSPLIT(O135,"/")</f>
        <v>music</v>
      </c>
      <c r="R135" t="str">
        <v>world music</v>
      </c>
      <c r="S135" s="7">
        <f t="shared" si="10"/>
        <v>40767.208333333336</v>
      </c>
      <c r="T135" s="6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12">
        <f t="shared" si="8"/>
        <v>90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>
        <f t="shared" si="9"/>
        <v>94.987234042553197</v>
      </c>
      <c r="Q136" t="str" cm="1">
        <f t="array" ref="Q136:R136">_xlfn.TEXTSPLIT(O136,"/")</f>
        <v>film &amp; video</v>
      </c>
      <c r="R136" t="str">
        <v>documentary</v>
      </c>
      <c r="S136" s="7">
        <f t="shared" si="10"/>
        <v>40713.208333333336</v>
      </c>
      <c r="T136" s="6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12">
        <f t="shared" si="8"/>
        <v>71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>
        <f t="shared" si="9"/>
        <v>46.905982905982903</v>
      </c>
      <c r="Q137" t="str" cm="1">
        <f t="array" ref="Q137:R137">_xlfn.TEXTSPLIT(O137,"/")</f>
        <v>theater</v>
      </c>
      <c r="R137" t="str">
        <v>plays</v>
      </c>
      <c r="S137" s="7">
        <f t="shared" si="10"/>
        <v>41340.25</v>
      </c>
      <c r="T137" s="6">
        <f t="shared" si="11"/>
        <v>41345.208333333336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12">
        <f t="shared" si="8"/>
        <v>3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>
        <f t="shared" si="9"/>
        <v>46.913793103448278</v>
      </c>
      <c r="Q138" t="str" cm="1">
        <f t="array" ref="Q138:R138">_xlfn.TEXTSPLIT(O138,"/")</f>
        <v>film &amp; video</v>
      </c>
      <c r="R138" t="str">
        <v>drama</v>
      </c>
      <c r="S138" s="7">
        <f t="shared" si="10"/>
        <v>41797.208333333336</v>
      </c>
      <c r="T138" s="6">
        <f t="shared" si="11"/>
        <v>41809.208333333336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12">
        <f t="shared" si="8"/>
        <v>262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>
        <f t="shared" si="9"/>
        <v>94.24</v>
      </c>
      <c r="Q139" t="str" cm="1">
        <f t="array" ref="Q139:R139">_xlfn.TEXTSPLIT(O139,"/")</f>
        <v>publishing</v>
      </c>
      <c r="R139" t="str">
        <v>nonfiction</v>
      </c>
      <c r="S139" s="7">
        <f t="shared" si="10"/>
        <v>40457.208333333336</v>
      </c>
      <c r="T139" s="6">
        <f t="shared" si="11"/>
        <v>40463.208333333336</v>
      </c>
    </row>
    <row r="140" spans="1:20" ht="17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12">
        <f t="shared" si="8"/>
        <v>96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>
        <f t="shared" si="9"/>
        <v>80.139130434782615</v>
      </c>
      <c r="Q140" t="str" cm="1">
        <f t="array" ref="Q140:R140">_xlfn.TEXTSPLIT(O140,"/")</f>
        <v>games</v>
      </c>
      <c r="R140" t="str">
        <v>mobile games</v>
      </c>
      <c r="S140" s="7">
        <f t="shared" si="10"/>
        <v>41180.208333333336</v>
      </c>
      <c r="T140" s="6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12">
        <f t="shared" si="8"/>
        <v>21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>
        <f t="shared" si="9"/>
        <v>59.036809815950917</v>
      </c>
      <c r="Q141" t="str" cm="1">
        <f t="array" ref="Q141:R141">_xlfn.TEXTSPLIT(O141,"/")</f>
        <v>technology</v>
      </c>
      <c r="R141" t="str">
        <v>wearables</v>
      </c>
      <c r="S141" s="7">
        <f t="shared" si="10"/>
        <v>42115.208333333328</v>
      </c>
      <c r="T141" s="6">
        <f t="shared" si="11"/>
        <v>42131.208333333328</v>
      </c>
    </row>
    <row r="142" spans="1:20" ht="17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12">
        <f t="shared" si="8"/>
        <v>223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>
        <f t="shared" si="9"/>
        <v>65.989247311827953</v>
      </c>
      <c r="Q142" t="str" cm="1">
        <f t="array" ref="Q142:R142">_xlfn.TEXTSPLIT(O142,"/")</f>
        <v>film &amp; video</v>
      </c>
      <c r="R142" t="str">
        <v>documentary</v>
      </c>
      <c r="S142" s="7">
        <f t="shared" si="10"/>
        <v>43156.25</v>
      </c>
      <c r="T142" s="6">
        <f t="shared" si="11"/>
        <v>43161.25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12">
        <f t="shared" si="8"/>
        <v>102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>
        <f t="shared" si="9"/>
        <v>60.992530345471522</v>
      </c>
      <c r="Q143" t="str" cm="1">
        <f t="array" ref="Q143:R143">_xlfn.TEXTSPLIT(O143,"/")</f>
        <v>technology</v>
      </c>
      <c r="R143" t="str">
        <v>web</v>
      </c>
      <c r="S143" s="7">
        <f t="shared" si="10"/>
        <v>42167.208333333328</v>
      </c>
      <c r="T143" s="6">
        <f t="shared" si="11"/>
        <v>42173.208333333328</v>
      </c>
    </row>
    <row r="144" spans="1:20" ht="17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12">
        <f t="shared" si="8"/>
        <v>230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>
        <f t="shared" si="9"/>
        <v>98.307692307692307</v>
      </c>
      <c r="Q144" t="str" cm="1">
        <f t="array" ref="Q144:R144">_xlfn.TEXTSPLIT(O144,"/")</f>
        <v>technology</v>
      </c>
      <c r="R144" t="str">
        <v>web</v>
      </c>
      <c r="S144" s="7">
        <f t="shared" si="10"/>
        <v>41005.208333333336</v>
      </c>
      <c r="T144" s="6">
        <f t="shared" si="11"/>
        <v>41046.208333333336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12">
        <f t="shared" si="8"/>
        <v>136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>
        <f t="shared" si="9"/>
        <v>104.6</v>
      </c>
      <c r="Q145" t="str" cm="1">
        <f t="array" ref="Q145:R145">_xlfn.TEXTSPLIT(O145,"/")</f>
        <v>music</v>
      </c>
      <c r="R145" t="str">
        <v>indie rock</v>
      </c>
      <c r="S145" s="7">
        <f t="shared" si="10"/>
        <v>40357.208333333336</v>
      </c>
      <c r="T145" s="6">
        <f t="shared" si="11"/>
        <v>40377.208333333336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12">
        <f t="shared" si="8"/>
        <v>129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>
        <f t="shared" si="9"/>
        <v>86.066666666666663</v>
      </c>
      <c r="Q146" t="str" cm="1">
        <f t="array" ref="Q146:R146">_xlfn.TEXTSPLIT(O146,"/")</f>
        <v>theater</v>
      </c>
      <c r="R146" t="str">
        <v>plays</v>
      </c>
      <c r="S146" s="7">
        <f t="shared" si="10"/>
        <v>43633.208333333328</v>
      </c>
      <c r="T146" s="6">
        <f t="shared" si="11"/>
        <v>43641.208333333328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12">
        <f t="shared" si="8"/>
        <v>237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>
        <f t="shared" si="9"/>
        <v>76.989583333333329</v>
      </c>
      <c r="Q147" t="str" cm="1">
        <f t="array" ref="Q147:R147">_xlfn.TEXTSPLIT(O147,"/")</f>
        <v>technology</v>
      </c>
      <c r="R147" t="str">
        <v>wearables</v>
      </c>
      <c r="S147" s="7">
        <f t="shared" si="10"/>
        <v>41889.208333333336</v>
      </c>
      <c r="T147" s="6">
        <f t="shared" si="11"/>
        <v>41894.208333333336</v>
      </c>
    </row>
    <row r="148" spans="1:20" ht="17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12">
        <f t="shared" si="8"/>
        <v>17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>
        <f t="shared" si="9"/>
        <v>29.764705882352942</v>
      </c>
      <c r="Q148" t="str" cm="1">
        <f t="array" ref="Q148:R148">_xlfn.TEXTSPLIT(O148,"/")</f>
        <v>theater</v>
      </c>
      <c r="R148" t="str">
        <v>plays</v>
      </c>
      <c r="S148" s="7">
        <f t="shared" si="10"/>
        <v>40855.25</v>
      </c>
      <c r="T148" s="6">
        <f t="shared" si="11"/>
        <v>40875.25</v>
      </c>
    </row>
    <row r="149" spans="1:20" ht="17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12">
        <f t="shared" si="8"/>
        <v>112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>
        <f t="shared" si="9"/>
        <v>46.91959798994975</v>
      </c>
      <c r="Q149" t="str" cm="1">
        <f t="array" ref="Q149:R149">_xlfn.TEXTSPLIT(O149,"/")</f>
        <v>theater</v>
      </c>
      <c r="R149" t="str">
        <v>plays</v>
      </c>
      <c r="S149" s="7">
        <f t="shared" si="10"/>
        <v>42534.208333333328</v>
      </c>
      <c r="T149" s="6">
        <f t="shared" si="11"/>
        <v>42540.208333333328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12">
        <f t="shared" si="8"/>
        <v>121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>
        <f t="shared" si="9"/>
        <v>105.18691588785046</v>
      </c>
      <c r="Q150" t="str" cm="1">
        <f t="array" ref="Q150:R150">_xlfn.TEXTSPLIT(O150,"/")</f>
        <v>technology</v>
      </c>
      <c r="R150" t="str">
        <v>wearables</v>
      </c>
      <c r="S150" s="7">
        <f t="shared" si="10"/>
        <v>42941.208333333328</v>
      </c>
      <c r="T150" s="6">
        <f t="shared" si="11"/>
        <v>42950.208333333328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12">
        <f t="shared" si="8"/>
        <v>220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>
        <f t="shared" si="9"/>
        <v>69.907692307692301</v>
      </c>
      <c r="Q151" t="str" cm="1">
        <f t="array" ref="Q151:R151">_xlfn.TEXTSPLIT(O151,"/")</f>
        <v>music</v>
      </c>
      <c r="R151" t="str">
        <v>indie rock</v>
      </c>
      <c r="S151" s="7">
        <f t="shared" si="10"/>
        <v>41275.25</v>
      </c>
      <c r="T151" s="6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12">
        <f t="shared" si="8"/>
        <v>1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>
        <f t="shared" si="9"/>
        <v>1</v>
      </c>
      <c r="Q152" t="str" cm="1">
        <f t="array" ref="Q152:R152">_xlfn.TEXTSPLIT(O152,"/")</f>
        <v>music</v>
      </c>
      <c r="R152" t="str">
        <v>rock</v>
      </c>
      <c r="S152" s="7">
        <f t="shared" si="10"/>
        <v>43450.25</v>
      </c>
      <c r="T152" s="6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12">
        <f t="shared" si="8"/>
        <v>64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>
        <f t="shared" si="9"/>
        <v>60.011588275391958</v>
      </c>
      <c r="Q153" t="str" cm="1">
        <f t="array" ref="Q153:R153">_xlfn.TEXTSPLIT(O153,"/")</f>
        <v>music</v>
      </c>
      <c r="R153" t="str">
        <v>electric music</v>
      </c>
      <c r="S153" s="7">
        <f t="shared" si="10"/>
        <v>41799.208333333336</v>
      </c>
      <c r="T153" s="6">
        <f t="shared" si="11"/>
        <v>41850.208333333336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12">
        <f t="shared" si="8"/>
        <v>423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>
        <f t="shared" si="9"/>
        <v>52.006220379146917</v>
      </c>
      <c r="Q154" t="str" cm="1">
        <f t="array" ref="Q154:R154">_xlfn.TEXTSPLIT(O154,"/")</f>
        <v>music</v>
      </c>
      <c r="R154" t="str">
        <v>indie rock</v>
      </c>
      <c r="S154" s="7">
        <f t="shared" si="10"/>
        <v>42783.25</v>
      </c>
      <c r="T154" s="6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12">
        <f t="shared" si="8"/>
        <v>93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>
        <f t="shared" si="9"/>
        <v>31.000176025347649</v>
      </c>
      <c r="Q155" t="str" cm="1">
        <f t="array" ref="Q155:R155">_xlfn.TEXTSPLIT(O155,"/")</f>
        <v>theater</v>
      </c>
      <c r="R155" t="str">
        <v>plays</v>
      </c>
      <c r="S155" s="7">
        <f t="shared" si="10"/>
        <v>41201.208333333336</v>
      </c>
      <c r="T155" s="6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12">
        <f t="shared" si="8"/>
        <v>59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>
        <f t="shared" si="9"/>
        <v>95.042492917847028</v>
      </c>
      <c r="Q156" t="str" cm="1">
        <f t="array" ref="Q156:R156">_xlfn.TEXTSPLIT(O156,"/")</f>
        <v>music</v>
      </c>
      <c r="R156" t="str">
        <v>indie rock</v>
      </c>
      <c r="S156" s="7">
        <f t="shared" si="10"/>
        <v>42502.208333333328</v>
      </c>
      <c r="T156" s="6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12">
        <f t="shared" si="8"/>
        <v>65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>
        <f t="shared" si="9"/>
        <v>75.968174204355108</v>
      </c>
      <c r="Q157" t="str" cm="1">
        <f t="array" ref="Q157:R157">_xlfn.TEXTSPLIT(O157,"/")</f>
        <v>theater</v>
      </c>
      <c r="R157" t="str">
        <v>plays</v>
      </c>
      <c r="S157" s="7">
        <f t="shared" si="10"/>
        <v>40262.208333333336</v>
      </c>
      <c r="T157" s="6">
        <f t="shared" si="11"/>
        <v>40277.208333333336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12">
        <f t="shared" si="8"/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>
        <f t="shared" si="9"/>
        <v>71.013192612137203</v>
      </c>
      <c r="Q158" t="str" cm="1">
        <f t="array" ref="Q158:R158">_xlfn.TEXTSPLIT(O158,"/")</f>
        <v>music</v>
      </c>
      <c r="R158" t="str">
        <v>rock</v>
      </c>
      <c r="S158" s="7">
        <f t="shared" si="10"/>
        <v>43743.208333333328</v>
      </c>
      <c r="T158" s="6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12">
        <f t="shared" si="8"/>
        <v>53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>
        <f t="shared" si="9"/>
        <v>73.733333333333334</v>
      </c>
      <c r="Q159" t="str" cm="1">
        <f t="array" ref="Q159:R159">_xlfn.TEXTSPLIT(O159,"/")</f>
        <v>photography</v>
      </c>
      <c r="R159" t="str">
        <v>photography books</v>
      </c>
      <c r="S159" s="7">
        <f t="shared" si="10"/>
        <v>41638.25</v>
      </c>
      <c r="T159" s="6">
        <f t="shared" si="11"/>
        <v>41650.25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12">
        <f t="shared" si="8"/>
        <v>221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>
        <f t="shared" si="9"/>
        <v>113.17073170731707</v>
      </c>
      <c r="Q160" t="str" cm="1">
        <f t="array" ref="Q160:R160">_xlfn.TEXTSPLIT(O160,"/")</f>
        <v>music</v>
      </c>
      <c r="R160" t="str">
        <v>rock</v>
      </c>
      <c r="S160" s="7">
        <f t="shared" si="10"/>
        <v>42346.25</v>
      </c>
      <c r="T160" s="6">
        <f t="shared" si="11"/>
        <v>42347.25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12">
        <f t="shared" si="8"/>
        <v>100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>
        <f t="shared" si="9"/>
        <v>105.00933552992861</v>
      </c>
      <c r="Q161" t="str" cm="1">
        <f t="array" ref="Q161:R161">_xlfn.TEXTSPLIT(O161,"/")</f>
        <v>theater</v>
      </c>
      <c r="R161" t="str">
        <v>plays</v>
      </c>
      <c r="S161" s="7">
        <f t="shared" si="10"/>
        <v>43551.208333333328</v>
      </c>
      <c r="T161" s="6">
        <f t="shared" si="11"/>
        <v>43569.208333333328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12">
        <f t="shared" si="8"/>
        <v>162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>
        <f t="shared" si="9"/>
        <v>79.176829268292678</v>
      </c>
      <c r="Q162" t="str" cm="1">
        <f t="array" ref="Q162:R162">_xlfn.TEXTSPLIT(O162,"/")</f>
        <v>technology</v>
      </c>
      <c r="R162" t="str">
        <v>wearables</v>
      </c>
      <c r="S162" s="7">
        <f t="shared" si="10"/>
        <v>43582.208333333328</v>
      </c>
      <c r="T162" s="6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12">
        <f t="shared" si="8"/>
        <v>78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>
        <f t="shared" si="9"/>
        <v>57.333333333333336</v>
      </c>
      <c r="Q163" t="str" cm="1">
        <f t="array" ref="Q163:R163">_xlfn.TEXTSPLIT(O163,"/")</f>
        <v>technology</v>
      </c>
      <c r="R163" t="str">
        <v>web</v>
      </c>
      <c r="S163" s="7">
        <f t="shared" si="10"/>
        <v>42270.208333333328</v>
      </c>
      <c r="T163" s="6">
        <f t="shared" si="11"/>
        <v>42276.208333333328</v>
      </c>
    </row>
    <row r="164" spans="1:20" ht="17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12">
        <f t="shared" si="8"/>
        <v>150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>
        <f t="shared" si="9"/>
        <v>58.178343949044589</v>
      </c>
      <c r="Q164" t="str" cm="1">
        <f t="array" ref="Q164:R164">_xlfn.TEXTSPLIT(O164,"/")</f>
        <v>music</v>
      </c>
      <c r="R164" t="str">
        <v>rock</v>
      </c>
      <c r="S164" s="7">
        <f t="shared" si="10"/>
        <v>43442.25</v>
      </c>
      <c r="T164" s="6">
        <f t="shared" si="11"/>
        <v>43472.25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12">
        <f t="shared" si="8"/>
        <v>253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>
        <f t="shared" si="9"/>
        <v>36.032520325203251</v>
      </c>
      <c r="Q165" t="str" cm="1">
        <f t="array" ref="Q165:R165">_xlfn.TEXTSPLIT(O165,"/")</f>
        <v>photography</v>
      </c>
      <c r="R165" t="str">
        <v>photography books</v>
      </c>
      <c r="S165" s="7">
        <f t="shared" si="10"/>
        <v>43028.208333333328</v>
      </c>
      <c r="T165" s="6">
        <f t="shared" si="11"/>
        <v>43077.25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12">
        <f t="shared" si="8"/>
        <v>100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>
        <f t="shared" si="9"/>
        <v>107.99068767908309</v>
      </c>
      <c r="Q166" t="str" cm="1">
        <f t="array" ref="Q166:R166">_xlfn.TEXTSPLIT(O166,"/")</f>
        <v>theater</v>
      </c>
      <c r="R166" t="str">
        <v>plays</v>
      </c>
      <c r="S166" s="7">
        <f t="shared" si="10"/>
        <v>43016.208333333328</v>
      </c>
      <c r="T166" s="6">
        <f t="shared" si="11"/>
        <v>43017.208333333328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12">
        <f t="shared" si="8"/>
        <v>122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>
        <f t="shared" si="9"/>
        <v>44.005985634477256</v>
      </c>
      <c r="Q167" t="str" cm="1">
        <f t="array" ref="Q167:R167">_xlfn.TEXTSPLIT(O167,"/")</f>
        <v>technology</v>
      </c>
      <c r="R167" t="str">
        <v>web</v>
      </c>
      <c r="S167" s="7">
        <f t="shared" si="10"/>
        <v>42948.208333333328</v>
      </c>
      <c r="T167" s="6">
        <f t="shared" si="11"/>
        <v>42980.208333333328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12">
        <f t="shared" si="8"/>
        <v>137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>
        <f t="shared" si="9"/>
        <v>55.077868852459019</v>
      </c>
      <c r="Q168" t="str" cm="1">
        <f t="array" ref="Q168:R168">_xlfn.TEXTSPLIT(O168,"/")</f>
        <v>photography</v>
      </c>
      <c r="R168" t="str">
        <v>photography books</v>
      </c>
      <c r="S168" s="7">
        <f t="shared" si="10"/>
        <v>40534.25</v>
      </c>
      <c r="T168" s="6">
        <f t="shared" si="11"/>
        <v>40538.25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12">
        <f t="shared" si="8"/>
        <v>416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>
        <f t="shared" si="9"/>
        <v>74</v>
      </c>
      <c r="Q169" t="str" cm="1">
        <f t="array" ref="Q169:R169">_xlfn.TEXTSPLIT(O169,"/")</f>
        <v>theater</v>
      </c>
      <c r="R169" t="str">
        <v>plays</v>
      </c>
      <c r="S169" s="7">
        <f t="shared" si="10"/>
        <v>41435.208333333336</v>
      </c>
      <c r="T169" s="6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12">
        <f t="shared" si="8"/>
        <v>31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>
        <f t="shared" si="9"/>
        <v>41.996858638743454</v>
      </c>
      <c r="Q170" t="str" cm="1">
        <f t="array" ref="Q170:R170">_xlfn.TEXTSPLIT(O170,"/")</f>
        <v>music</v>
      </c>
      <c r="R170" t="str">
        <v>indie rock</v>
      </c>
      <c r="S170" s="7">
        <f t="shared" si="10"/>
        <v>43518.25</v>
      </c>
      <c r="T170" s="6">
        <f t="shared" si="11"/>
        <v>43541.208333333328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12">
        <f t="shared" si="8"/>
        <v>424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>
        <f t="shared" si="9"/>
        <v>77.988161010260455</v>
      </c>
      <c r="Q171" t="str" cm="1">
        <f t="array" ref="Q171:R171">_xlfn.TEXTSPLIT(O171,"/")</f>
        <v>film &amp; video</v>
      </c>
      <c r="R171" t="str">
        <v>shorts</v>
      </c>
      <c r="S171" s="7">
        <f t="shared" si="10"/>
        <v>41077.208333333336</v>
      </c>
      <c r="T171" s="6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12">
        <f t="shared" si="8"/>
        <v>3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>
        <f t="shared" si="9"/>
        <v>82.507462686567166</v>
      </c>
      <c r="Q172" t="str" cm="1">
        <f t="array" ref="Q172:R172">_xlfn.TEXTSPLIT(O172,"/")</f>
        <v>music</v>
      </c>
      <c r="R172" t="str">
        <v>indie rock</v>
      </c>
      <c r="S172" s="7">
        <f t="shared" si="10"/>
        <v>42950.208333333328</v>
      </c>
      <c r="T172" s="6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12">
        <f t="shared" si="8"/>
        <v>11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>
        <f t="shared" si="9"/>
        <v>104.2</v>
      </c>
      <c r="Q173" t="str" cm="1">
        <f t="array" ref="Q173:R173">_xlfn.TEXTSPLIT(O173,"/")</f>
        <v>publishing</v>
      </c>
      <c r="R173" t="str">
        <v>translations</v>
      </c>
      <c r="S173" s="7">
        <f t="shared" si="10"/>
        <v>41718.208333333336</v>
      </c>
      <c r="T173" s="6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12">
        <f t="shared" si="8"/>
        <v>83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>
        <f t="shared" si="9"/>
        <v>25.5</v>
      </c>
      <c r="Q174" t="str" cm="1">
        <f t="array" ref="Q174:R174">_xlfn.TEXTSPLIT(O174,"/")</f>
        <v>film &amp; video</v>
      </c>
      <c r="R174" t="str">
        <v>documentary</v>
      </c>
      <c r="S174" s="7">
        <f t="shared" si="10"/>
        <v>41839.208333333336</v>
      </c>
      <c r="T174" s="6">
        <f t="shared" si="11"/>
        <v>41854.208333333336</v>
      </c>
    </row>
    <row r="175" spans="1:20" ht="17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12">
        <f t="shared" si="8"/>
        <v>163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>
        <f t="shared" si="9"/>
        <v>100.98334401024984</v>
      </c>
      <c r="Q175" t="str" cm="1">
        <f t="array" ref="Q175:R175">_xlfn.TEXTSPLIT(O175,"/")</f>
        <v>theater</v>
      </c>
      <c r="R175" t="str">
        <v>plays</v>
      </c>
      <c r="S175" s="7">
        <f t="shared" si="10"/>
        <v>41412.208333333336</v>
      </c>
      <c r="T175" s="6">
        <f t="shared" si="11"/>
        <v>41418.208333333336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12">
        <f t="shared" si="8"/>
        <v>895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>
        <f t="shared" si="9"/>
        <v>111.83333333333333</v>
      </c>
      <c r="Q176" t="str" cm="1">
        <f t="array" ref="Q176:R176">_xlfn.TEXTSPLIT(O176,"/")</f>
        <v>technology</v>
      </c>
      <c r="R176" t="str">
        <v>wearables</v>
      </c>
      <c r="S176" s="7">
        <f t="shared" si="10"/>
        <v>42282.208333333328</v>
      </c>
      <c r="T176" s="6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12">
        <f t="shared" si="8"/>
        <v>26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>
        <f t="shared" si="9"/>
        <v>41.999115044247787</v>
      </c>
      <c r="Q177" t="str" cm="1">
        <f t="array" ref="Q177:R177">_xlfn.TEXTSPLIT(O177,"/")</f>
        <v>theater</v>
      </c>
      <c r="R177" t="str">
        <v>plays</v>
      </c>
      <c r="S177" s="7">
        <f t="shared" si="10"/>
        <v>42613.208333333328</v>
      </c>
      <c r="T177" s="6">
        <f t="shared" si="11"/>
        <v>42632.208333333328</v>
      </c>
    </row>
    <row r="178" spans="1:20" ht="17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12">
        <f t="shared" si="8"/>
        <v>75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>
        <f t="shared" si="9"/>
        <v>110.05115089514067</v>
      </c>
      <c r="Q178" t="str" cm="1">
        <f t="array" ref="Q178:R178">_xlfn.TEXTSPLIT(O178,"/")</f>
        <v>theater</v>
      </c>
      <c r="R178" t="str">
        <v>plays</v>
      </c>
      <c r="S178" s="7">
        <f t="shared" si="10"/>
        <v>42616.208333333328</v>
      </c>
      <c r="T178" s="6">
        <f t="shared" si="11"/>
        <v>42625.208333333328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12">
        <f t="shared" si="8"/>
        <v>416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>
        <f t="shared" si="9"/>
        <v>58.997079225994888</v>
      </c>
      <c r="Q179" t="str" cm="1">
        <f t="array" ref="Q179:R179">_xlfn.TEXTSPLIT(O179,"/")</f>
        <v>theater</v>
      </c>
      <c r="R179" t="str">
        <v>plays</v>
      </c>
      <c r="S179" s="7">
        <f t="shared" si="10"/>
        <v>40497.25</v>
      </c>
      <c r="T179" s="6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12">
        <f t="shared" si="8"/>
        <v>96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>
        <f t="shared" si="9"/>
        <v>32.985714285714288</v>
      </c>
      <c r="Q180" t="str" cm="1">
        <f t="array" ref="Q180:R180">_xlfn.TEXTSPLIT(O180,"/")</f>
        <v>food</v>
      </c>
      <c r="R180" t="str">
        <v>food trucks</v>
      </c>
      <c r="S180" s="7">
        <f t="shared" si="10"/>
        <v>42999.208333333328</v>
      </c>
      <c r="T180" s="6">
        <f t="shared" si="11"/>
        <v>43008.208333333328</v>
      </c>
    </row>
    <row r="181" spans="1:20" ht="17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12">
        <f t="shared" si="8"/>
        <v>358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>
        <f t="shared" si="9"/>
        <v>45.005654509471306</v>
      </c>
      <c r="Q181" t="str" cm="1">
        <f t="array" ref="Q181:R181">_xlfn.TEXTSPLIT(O181,"/")</f>
        <v>theater</v>
      </c>
      <c r="R181" t="str">
        <v>plays</v>
      </c>
      <c r="S181" s="7">
        <f t="shared" si="10"/>
        <v>41350.208333333336</v>
      </c>
      <c r="T181" s="6">
        <f t="shared" si="11"/>
        <v>41351.208333333336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12">
        <f t="shared" si="8"/>
        <v>308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>
        <f t="shared" si="9"/>
        <v>81.98196487897485</v>
      </c>
      <c r="Q182" t="str" cm="1">
        <f t="array" ref="Q182:R182">_xlfn.TEXTSPLIT(O182,"/")</f>
        <v>technology</v>
      </c>
      <c r="R182" t="str">
        <v>wearables</v>
      </c>
      <c r="S182" s="7">
        <f t="shared" si="10"/>
        <v>40259.208333333336</v>
      </c>
      <c r="T182" s="6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12">
        <f t="shared" si="8"/>
        <v>62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>
        <f t="shared" si="9"/>
        <v>39.080882352941174</v>
      </c>
      <c r="Q183" t="str" cm="1">
        <f t="array" ref="Q183:R183">_xlfn.TEXTSPLIT(O183,"/")</f>
        <v>technology</v>
      </c>
      <c r="R183" t="str">
        <v>web</v>
      </c>
      <c r="S183" s="7">
        <f t="shared" si="10"/>
        <v>43012.208333333328</v>
      </c>
      <c r="T183" s="6">
        <f t="shared" si="11"/>
        <v>43030.208333333328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12">
        <f t="shared" si="8"/>
        <v>722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>
        <f t="shared" si="9"/>
        <v>58.996383363471971</v>
      </c>
      <c r="Q184" t="str" cm="1">
        <f t="array" ref="Q184:R184">_xlfn.TEXTSPLIT(O184,"/")</f>
        <v>theater</v>
      </c>
      <c r="R184" t="str">
        <v>plays</v>
      </c>
      <c r="S184" s="7">
        <f t="shared" si="10"/>
        <v>43631.208333333328</v>
      </c>
      <c r="T184" s="6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12">
        <f t="shared" si="8"/>
        <v>69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>
        <f t="shared" si="9"/>
        <v>40.988372093023258</v>
      </c>
      <c r="Q185" t="str" cm="1">
        <f t="array" ref="Q185:R185">_xlfn.TEXTSPLIT(O185,"/")</f>
        <v>music</v>
      </c>
      <c r="R185" t="str">
        <v>rock</v>
      </c>
      <c r="S185" s="7">
        <f t="shared" si="10"/>
        <v>40430.208333333336</v>
      </c>
      <c r="T185" s="6">
        <f t="shared" si="11"/>
        <v>40443.208333333336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12">
        <f t="shared" si="8"/>
        <v>293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>
        <f t="shared" si="9"/>
        <v>31.029411764705884</v>
      </c>
      <c r="Q186" t="str" cm="1">
        <f t="array" ref="Q186:R186">_xlfn.TEXTSPLIT(O186,"/")</f>
        <v>theater</v>
      </c>
      <c r="R186" t="str">
        <v>plays</v>
      </c>
      <c r="S186" s="7">
        <f t="shared" si="10"/>
        <v>43588.208333333328</v>
      </c>
      <c r="T186" s="6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12">
        <f t="shared" si="8"/>
        <v>72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>
        <f t="shared" si="9"/>
        <v>37.789473684210527</v>
      </c>
      <c r="Q187" t="str" cm="1">
        <f t="array" ref="Q187:R187">_xlfn.TEXTSPLIT(O187,"/")</f>
        <v>film &amp; video</v>
      </c>
      <c r="R187" t="str">
        <v>television</v>
      </c>
      <c r="S187" s="7">
        <f t="shared" si="10"/>
        <v>43233.208333333328</v>
      </c>
      <c r="T187" s="6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12">
        <f t="shared" si="8"/>
        <v>32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>
        <f t="shared" si="9"/>
        <v>32.006772009029348</v>
      </c>
      <c r="Q188" t="str" cm="1">
        <f t="array" ref="Q188:R188">_xlfn.TEXTSPLIT(O188,"/")</f>
        <v>theater</v>
      </c>
      <c r="R188" t="str">
        <v>plays</v>
      </c>
      <c r="S188" s="7">
        <f t="shared" si="10"/>
        <v>41782.208333333336</v>
      </c>
      <c r="T188" s="6">
        <f t="shared" si="11"/>
        <v>41797.208333333336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12">
        <f t="shared" si="8"/>
        <v>230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>
        <f t="shared" si="9"/>
        <v>95.966712898751737</v>
      </c>
      <c r="Q189" t="str" cm="1">
        <f t="array" ref="Q189:R189">_xlfn.TEXTSPLIT(O189,"/")</f>
        <v>film &amp; video</v>
      </c>
      <c r="R189" t="str">
        <v>shorts</v>
      </c>
      <c r="S189" s="7">
        <f t="shared" si="10"/>
        <v>41328.25</v>
      </c>
      <c r="T189" s="6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12">
        <f t="shared" si="8"/>
        <v>32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>
        <f t="shared" si="9"/>
        <v>75</v>
      </c>
      <c r="Q190" t="str" cm="1">
        <f t="array" ref="Q190:R190">_xlfn.TEXTSPLIT(O190,"/")</f>
        <v>theater</v>
      </c>
      <c r="R190" t="str">
        <v>plays</v>
      </c>
      <c r="S190" s="7">
        <f t="shared" si="10"/>
        <v>41975.25</v>
      </c>
      <c r="T190" s="6">
        <f t="shared" si="11"/>
        <v>41976.25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12">
        <f t="shared" si="8"/>
        <v>24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>
        <f t="shared" si="9"/>
        <v>102.0498866213152</v>
      </c>
      <c r="Q191" t="str" cm="1">
        <f t="array" ref="Q191:R191">_xlfn.TEXTSPLIT(O191,"/")</f>
        <v>theater</v>
      </c>
      <c r="R191" t="str">
        <v>plays</v>
      </c>
      <c r="S191" s="7">
        <f t="shared" si="10"/>
        <v>42433.25</v>
      </c>
      <c r="T191" s="6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12">
        <f t="shared" si="8"/>
        <v>69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>
        <f t="shared" si="9"/>
        <v>105.75</v>
      </c>
      <c r="Q192" t="str" cm="1">
        <f t="array" ref="Q192:R192">_xlfn.TEXTSPLIT(O192,"/")</f>
        <v>theater</v>
      </c>
      <c r="R192" t="str">
        <v>plays</v>
      </c>
      <c r="S192" s="7">
        <f t="shared" si="10"/>
        <v>41429.208333333336</v>
      </c>
      <c r="T192" s="6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12">
        <f t="shared" si="8"/>
        <v>38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>
        <f t="shared" si="9"/>
        <v>37.069767441860463</v>
      </c>
      <c r="Q193" t="str" cm="1">
        <f t="array" ref="Q193:R193">_xlfn.TEXTSPLIT(O193,"/")</f>
        <v>theater</v>
      </c>
      <c r="R193" t="str">
        <v>plays</v>
      </c>
      <c r="S193" s="7">
        <f t="shared" si="10"/>
        <v>43536.208333333328</v>
      </c>
      <c r="T193" s="6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12">
        <f t="shared" si="8"/>
        <v>20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>
        <f t="shared" si="9"/>
        <v>35.049382716049379</v>
      </c>
      <c r="Q194" t="str" cm="1">
        <f t="array" ref="Q194:R194">_xlfn.TEXTSPLIT(O194,"/")</f>
        <v>music</v>
      </c>
      <c r="R194" t="str">
        <v>rock</v>
      </c>
      <c r="S194" s="7">
        <f t="shared" si="10"/>
        <v>41817.208333333336</v>
      </c>
      <c r="T194" s="6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12">
        <f t="shared" ref="G195:G258" si="12">ROUND(((E195/D195)*100),0)</f>
        <v>46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>
        <f t="shared" ref="P195:P258" si="13">AVERAGE(E195/H195)</f>
        <v>46.338461538461537</v>
      </c>
      <c r="Q195" t="str" cm="1">
        <f t="array" ref="Q195:R195">_xlfn.TEXTSPLIT(O195,"/")</f>
        <v>music</v>
      </c>
      <c r="R195" t="str">
        <v>indie rock</v>
      </c>
      <c r="S195" s="7">
        <f t="shared" ref="S195:S258" si="14">(((K195/60)/60)/24)+DATE(1970,1,1)</f>
        <v>43198.208333333328</v>
      </c>
      <c r="T195" s="6">
        <f t="shared" ref="T195:T258" si="15">(((L195/60)/60)/24)+DATE(1970,1,1)</f>
        <v>43202.208333333328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12">
        <f t="shared" si="12"/>
        <v>123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>
        <f t="shared" si="13"/>
        <v>69.174603174603178</v>
      </c>
      <c r="Q196" t="str" cm="1">
        <f t="array" ref="Q196:R196">_xlfn.TEXTSPLIT(O196,"/")</f>
        <v>music</v>
      </c>
      <c r="R196" t="str">
        <v>metal</v>
      </c>
      <c r="S196" s="7">
        <f t="shared" si="14"/>
        <v>42261.208333333328</v>
      </c>
      <c r="T196" s="6">
        <f t="shared" si="15"/>
        <v>42277.208333333328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12">
        <f t="shared" si="12"/>
        <v>362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>
        <f t="shared" si="13"/>
        <v>109.07824427480917</v>
      </c>
      <c r="Q197" t="str" cm="1">
        <f t="array" ref="Q197:R197">_xlfn.TEXTSPLIT(O197,"/")</f>
        <v>music</v>
      </c>
      <c r="R197" t="str">
        <v>electric music</v>
      </c>
      <c r="S197" s="7">
        <f t="shared" si="14"/>
        <v>43310.208333333328</v>
      </c>
      <c r="T197" s="6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12">
        <f t="shared" si="12"/>
        <v>63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>
        <f t="shared" si="13"/>
        <v>51.78</v>
      </c>
      <c r="Q198" t="str" cm="1">
        <f t="array" ref="Q198:R198">_xlfn.TEXTSPLIT(O198,"/")</f>
        <v>technology</v>
      </c>
      <c r="R198" t="str">
        <v>wearables</v>
      </c>
      <c r="S198" s="7">
        <f t="shared" si="14"/>
        <v>42616.208333333328</v>
      </c>
      <c r="T198" s="6">
        <f t="shared" si="15"/>
        <v>42635.208333333328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12">
        <f t="shared" si="12"/>
        <v>298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>
        <f t="shared" si="13"/>
        <v>82.010055304172951</v>
      </c>
      <c r="Q199" t="str" cm="1">
        <f t="array" ref="Q199:R199">_xlfn.TEXTSPLIT(O199,"/")</f>
        <v>film &amp; video</v>
      </c>
      <c r="R199" t="str">
        <v>drama</v>
      </c>
      <c r="S199" s="7">
        <f t="shared" si="14"/>
        <v>42909.208333333328</v>
      </c>
      <c r="T199" s="6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12">
        <f t="shared" si="12"/>
        <v>10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>
        <f t="shared" si="13"/>
        <v>35.958333333333336</v>
      </c>
      <c r="Q200" t="str" cm="1">
        <f t="array" ref="Q200:R200">_xlfn.TEXTSPLIT(O200,"/")</f>
        <v>music</v>
      </c>
      <c r="R200" t="str">
        <v>electric music</v>
      </c>
      <c r="S200" s="7">
        <f t="shared" si="14"/>
        <v>40396.208333333336</v>
      </c>
      <c r="T200" s="6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12">
        <f t="shared" si="12"/>
        <v>54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>
        <f t="shared" si="13"/>
        <v>74.461538461538467</v>
      </c>
      <c r="Q201" t="str" cm="1">
        <f t="array" ref="Q201:R201">_xlfn.TEXTSPLIT(O201,"/")</f>
        <v>music</v>
      </c>
      <c r="R201" t="str">
        <v>rock</v>
      </c>
      <c r="S201" s="7">
        <f t="shared" si="14"/>
        <v>42192.208333333328</v>
      </c>
      <c r="T201" s="6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12">
        <f t="shared" si="12"/>
        <v>2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>
        <f t="shared" si="13"/>
        <v>2</v>
      </c>
      <c r="Q202" t="str" cm="1">
        <f t="array" ref="Q202:R202">_xlfn.TEXTSPLIT(O202,"/")</f>
        <v>theater</v>
      </c>
      <c r="R202" t="str">
        <v>plays</v>
      </c>
      <c r="S202" s="7">
        <f t="shared" si="14"/>
        <v>40262.208333333336</v>
      </c>
      <c r="T202" s="6">
        <f t="shared" si="15"/>
        <v>40273.208333333336</v>
      </c>
    </row>
    <row r="203" spans="1:20" ht="17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12">
        <f t="shared" si="12"/>
        <v>681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>
        <f t="shared" si="13"/>
        <v>91.114649681528661</v>
      </c>
      <c r="Q203" t="str" cm="1">
        <f t="array" ref="Q203:R203">_xlfn.TEXTSPLIT(O203,"/")</f>
        <v>technology</v>
      </c>
      <c r="R203" t="str">
        <v>web</v>
      </c>
      <c r="S203" s="7">
        <f t="shared" si="14"/>
        <v>41845.208333333336</v>
      </c>
      <c r="T203" s="6">
        <f t="shared" si="15"/>
        <v>41863.208333333336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12">
        <f t="shared" si="12"/>
        <v>79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>
        <f t="shared" si="13"/>
        <v>79.792682926829272</v>
      </c>
      <c r="Q204" t="str" cm="1">
        <f t="array" ref="Q204:R204">_xlfn.TEXTSPLIT(O204,"/")</f>
        <v>food</v>
      </c>
      <c r="R204" t="str">
        <v>food trucks</v>
      </c>
      <c r="S204" s="7">
        <f t="shared" si="14"/>
        <v>40818.208333333336</v>
      </c>
      <c r="T204" s="6">
        <f t="shared" si="15"/>
        <v>40822.208333333336</v>
      </c>
    </row>
    <row r="205" spans="1:20" ht="17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12">
        <f t="shared" si="12"/>
        <v>134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>
        <f t="shared" si="13"/>
        <v>42.999777678968428</v>
      </c>
      <c r="Q205" t="str" cm="1">
        <f t="array" ref="Q205:R205">_xlfn.TEXTSPLIT(O205,"/")</f>
        <v>theater</v>
      </c>
      <c r="R205" t="str">
        <v>plays</v>
      </c>
      <c r="S205" s="7">
        <f t="shared" si="14"/>
        <v>42752.25</v>
      </c>
      <c r="T205" s="6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12">
        <f t="shared" si="12"/>
        <v>3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>
        <f t="shared" si="13"/>
        <v>63.225000000000001</v>
      </c>
      <c r="Q206" t="str" cm="1">
        <f t="array" ref="Q206:R206">_xlfn.TEXTSPLIT(O206,"/")</f>
        <v>music</v>
      </c>
      <c r="R206" t="str">
        <v>jazz</v>
      </c>
      <c r="S206" s="7">
        <f t="shared" si="14"/>
        <v>40636.208333333336</v>
      </c>
      <c r="T206" s="6">
        <f t="shared" si="15"/>
        <v>40646.208333333336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12">
        <f t="shared" si="12"/>
        <v>432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>
        <f t="shared" si="13"/>
        <v>70.174999999999997</v>
      </c>
      <c r="Q207" t="str" cm="1">
        <f t="array" ref="Q207:R207">_xlfn.TEXTSPLIT(O207,"/")</f>
        <v>theater</v>
      </c>
      <c r="R207" t="str">
        <v>plays</v>
      </c>
      <c r="S207" s="7">
        <f t="shared" si="14"/>
        <v>43390.208333333328</v>
      </c>
      <c r="T207" s="6">
        <f t="shared" si="15"/>
        <v>43402.208333333328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12">
        <f t="shared" si="12"/>
        <v>39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>
        <f t="shared" si="13"/>
        <v>61.333333333333336</v>
      </c>
      <c r="Q208" t="str" cm="1">
        <f t="array" ref="Q208:R208">_xlfn.TEXTSPLIT(O208,"/")</f>
        <v>publishing</v>
      </c>
      <c r="R208" t="str">
        <v>fiction</v>
      </c>
      <c r="S208" s="7">
        <f t="shared" si="14"/>
        <v>40236.25</v>
      </c>
      <c r="T208" s="6">
        <f t="shared" si="15"/>
        <v>40245.25</v>
      </c>
    </row>
    <row r="209" spans="1:20" ht="17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12">
        <f t="shared" si="12"/>
        <v>426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>
        <f t="shared" si="13"/>
        <v>99</v>
      </c>
      <c r="Q209" t="str" cm="1">
        <f t="array" ref="Q209:R209">_xlfn.TEXTSPLIT(O209,"/")</f>
        <v>music</v>
      </c>
      <c r="R209" t="str">
        <v>rock</v>
      </c>
      <c r="S209" s="7">
        <f t="shared" si="14"/>
        <v>43340.208333333328</v>
      </c>
      <c r="T209" s="6">
        <f t="shared" si="15"/>
        <v>43360.208333333328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12">
        <f t="shared" si="12"/>
        <v>101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>
        <f t="shared" si="13"/>
        <v>96.984900146127615</v>
      </c>
      <c r="Q210" t="str" cm="1">
        <f t="array" ref="Q210:R210">_xlfn.TEXTSPLIT(O210,"/")</f>
        <v>film &amp; video</v>
      </c>
      <c r="R210" t="str">
        <v>documentary</v>
      </c>
      <c r="S210" s="7">
        <f t="shared" si="14"/>
        <v>43048.25</v>
      </c>
      <c r="T210" s="6">
        <f t="shared" si="15"/>
        <v>43072.25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12">
        <f t="shared" si="12"/>
        <v>21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>
        <f t="shared" si="13"/>
        <v>51.004950495049506</v>
      </c>
      <c r="Q211" t="str" cm="1">
        <f t="array" ref="Q211:R211">_xlfn.TEXTSPLIT(O211,"/")</f>
        <v>film &amp; video</v>
      </c>
      <c r="R211" t="str">
        <v>documentary</v>
      </c>
      <c r="S211" s="7">
        <f t="shared" si="14"/>
        <v>42496.208333333328</v>
      </c>
      <c r="T211" s="6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12">
        <f t="shared" si="12"/>
        <v>67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>
        <f t="shared" si="13"/>
        <v>28.044247787610619</v>
      </c>
      <c r="Q212" t="str" cm="1">
        <f t="array" ref="Q212:R212">_xlfn.TEXTSPLIT(O212,"/")</f>
        <v>film &amp; video</v>
      </c>
      <c r="R212" t="str">
        <v>science fiction</v>
      </c>
      <c r="S212" s="7">
        <f t="shared" si="14"/>
        <v>42797.25</v>
      </c>
      <c r="T212" s="6">
        <f t="shared" si="15"/>
        <v>42824.208333333328</v>
      </c>
    </row>
    <row r="213" spans="1:20" ht="17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12">
        <f t="shared" si="12"/>
        <v>95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>
        <f t="shared" si="13"/>
        <v>60.984615384615381</v>
      </c>
      <c r="Q213" t="str" cm="1">
        <f t="array" ref="Q213:R213">_xlfn.TEXTSPLIT(O213,"/")</f>
        <v>theater</v>
      </c>
      <c r="R213" t="str">
        <v>plays</v>
      </c>
      <c r="S213" s="7">
        <f t="shared" si="14"/>
        <v>41513.208333333336</v>
      </c>
      <c r="T213" s="6">
        <f t="shared" si="15"/>
        <v>41537.208333333336</v>
      </c>
    </row>
    <row r="214" spans="1:20" ht="17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12">
        <f t="shared" si="12"/>
        <v>152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>
        <f t="shared" si="13"/>
        <v>73.214285714285708</v>
      </c>
      <c r="Q214" t="str" cm="1">
        <f t="array" ref="Q214:R214">_xlfn.TEXTSPLIT(O214,"/")</f>
        <v>theater</v>
      </c>
      <c r="R214" t="str">
        <v>plays</v>
      </c>
      <c r="S214" s="7">
        <f t="shared" si="14"/>
        <v>43814.25</v>
      </c>
      <c r="T214" s="6">
        <f t="shared" si="15"/>
        <v>43860.25</v>
      </c>
    </row>
    <row r="215" spans="1:20" ht="17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12">
        <f t="shared" si="12"/>
        <v>195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>
        <f t="shared" si="13"/>
        <v>39.997435299603637</v>
      </c>
      <c r="Q215" t="str" cm="1">
        <f t="array" ref="Q215:R215">_xlfn.TEXTSPLIT(O215,"/")</f>
        <v>music</v>
      </c>
      <c r="R215" t="str">
        <v>indie rock</v>
      </c>
      <c r="S215" s="7">
        <f t="shared" si="14"/>
        <v>40488.208333333336</v>
      </c>
      <c r="T215" s="6">
        <f t="shared" si="15"/>
        <v>40496.25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12">
        <f t="shared" si="12"/>
        <v>1023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>
        <f t="shared" si="13"/>
        <v>86.812121212121212</v>
      </c>
      <c r="Q216" t="str" cm="1">
        <f t="array" ref="Q216:R216">_xlfn.TEXTSPLIT(O216,"/")</f>
        <v>music</v>
      </c>
      <c r="R216" t="str">
        <v>rock</v>
      </c>
      <c r="S216" s="7">
        <f t="shared" si="14"/>
        <v>40409.208333333336</v>
      </c>
      <c r="T216" s="6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12">
        <f t="shared" si="12"/>
        <v>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>
        <f t="shared" si="13"/>
        <v>42.125874125874127</v>
      </c>
      <c r="Q217" t="str" cm="1">
        <f t="array" ref="Q217:R217">_xlfn.TEXTSPLIT(O217,"/")</f>
        <v>theater</v>
      </c>
      <c r="R217" t="str">
        <v>plays</v>
      </c>
      <c r="S217" s="7">
        <f t="shared" si="14"/>
        <v>43509.25</v>
      </c>
      <c r="T217" s="6">
        <f t="shared" si="15"/>
        <v>43511.25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12">
        <f t="shared" si="12"/>
        <v>155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>
        <f t="shared" si="13"/>
        <v>103.97851239669421</v>
      </c>
      <c r="Q218" t="str" cm="1">
        <f t="array" ref="Q218:R218">_xlfn.TEXTSPLIT(O218,"/")</f>
        <v>theater</v>
      </c>
      <c r="R218" t="str">
        <v>plays</v>
      </c>
      <c r="S218" s="7">
        <f t="shared" si="14"/>
        <v>40869.25</v>
      </c>
      <c r="T218" s="6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12">
        <f t="shared" si="12"/>
        <v>45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>
        <f t="shared" si="13"/>
        <v>62.003211991434689</v>
      </c>
      <c r="Q219" t="str" cm="1">
        <f t="array" ref="Q219:R219">_xlfn.TEXTSPLIT(O219,"/")</f>
        <v>film &amp; video</v>
      </c>
      <c r="R219" t="str">
        <v>science fiction</v>
      </c>
      <c r="S219" s="7">
        <f t="shared" si="14"/>
        <v>43583.208333333328</v>
      </c>
      <c r="T219" s="6">
        <f t="shared" si="15"/>
        <v>43592.208333333328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12">
        <f t="shared" si="12"/>
        <v>216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>
        <f t="shared" si="13"/>
        <v>31.005037783375315</v>
      </c>
      <c r="Q220" t="str" cm="1">
        <f t="array" ref="Q220:R220">_xlfn.TEXTSPLIT(O220,"/")</f>
        <v>film &amp; video</v>
      </c>
      <c r="R220" t="str">
        <v>shorts</v>
      </c>
      <c r="S220" s="7">
        <f t="shared" si="14"/>
        <v>40858.25</v>
      </c>
      <c r="T220" s="6">
        <f t="shared" si="15"/>
        <v>40892.25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12">
        <f t="shared" si="12"/>
        <v>332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>
        <f t="shared" si="13"/>
        <v>89.991552956465242</v>
      </c>
      <c r="Q221" t="str" cm="1">
        <f t="array" ref="Q221:R221">_xlfn.TEXTSPLIT(O221,"/")</f>
        <v>film &amp; video</v>
      </c>
      <c r="R221" t="str">
        <v>animation</v>
      </c>
      <c r="S221" s="7">
        <f t="shared" si="14"/>
        <v>41137.208333333336</v>
      </c>
      <c r="T221" s="6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12">
        <f t="shared" si="12"/>
        <v>8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>
        <f t="shared" si="13"/>
        <v>39.235294117647058</v>
      </c>
      <c r="Q222" t="str" cm="1">
        <f t="array" ref="Q222:R222">_xlfn.TEXTSPLIT(O222,"/")</f>
        <v>theater</v>
      </c>
      <c r="R222" t="str">
        <v>plays</v>
      </c>
      <c r="S222" s="7">
        <f t="shared" si="14"/>
        <v>40725.208333333336</v>
      </c>
      <c r="T222" s="6">
        <f t="shared" si="15"/>
        <v>40743.208333333336</v>
      </c>
    </row>
    <row r="223" spans="1:20" ht="17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12">
        <f t="shared" si="12"/>
        <v>99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>
        <f t="shared" si="13"/>
        <v>54.993116108306566</v>
      </c>
      <c r="Q223" t="str" cm="1">
        <f t="array" ref="Q223:R223">_xlfn.TEXTSPLIT(O223,"/")</f>
        <v>food</v>
      </c>
      <c r="R223" t="str">
        <v>food trucks</v>
      </c>
      <c r="S223" s="7">
        <f t="shared" si="14"/>
        <v>41081.208333333336</v>
      </c>
      <c r="T223" s="6">
        <f t="shared" si="15"/>
        <v>41083.208333333336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12">
        <f t="shared" si="12"/>
        <v>138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>
        <f t="shared" si="13"/>
        <v>47.992753623188406</v>
      </c>
      <c r="Q224" t="str" cm="1">
        <f t="array" ref="Q224:R224">_xlfn.TEXTSPLIT(O224,"/")</f>
        <v>photography</v>
      </c>
      <c r="R224" t="str">
        <v>photography books</v>
      </c>
      <c r="S224" s="7">
        <f t="shared" si="14"/>
        <v>41914.208333333336</v>
      </c>
      <c r="T224" s="6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12">
        <f t="shared" si="12"/>
        <v>94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>
        <f t="shared" si="13"/>
        <v>87.966702470461868</v>
      </c>
      <c r="Q225" t="str" cm="1">
        <f t="array" ref="Q225:R225">_xlfn.TEXTSPLIT(O225,"/")</f>
        <v>theater</v>
      </c>
      <c r="R225" t="str">
        <v>plays</v>
      </c>
      <c r="S225" s="7">
        <f t="shared" si="14"/>
        <v>42445.208333333328</v>
      </c>
      <c r="T225" s="6">
        <f t="shared" si="15"/>
        <v>42459.208333333328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12">
        <f t="shared" si="12"/>
        <v>404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>
        <f t="shared" si="13"/>
        <v>51.999165275459099</v>
      </c>
      <c r="Q226" t="str" cm="1">
        <f t="array" ref="Q226:R226">_xlfn.TEXTSPLIT(O226,"/")</f>
        <v>film &amp; video</v>
      </c>
      <c r="R226" t="str">
        <v>science fiction</v>
      </c>
      <c r="S226" s="7">
        <f t="shared" si="14"/>
        <v>41906.208333333336</v>
      </c>
      <c r="T226" s="6">
        <f t="shared" si="15"/>
        <v>41951.25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12">
        <f t="shared" si="12"/>
        <v>260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>
        <f t="shared" si="13"/>
        <v>29.999659863945578</v>
      </c>
      <c r="Q227" t="str" cm="1">
        <f t="array" ref="Q227:R227">_xlfn.TEXTSPLIT(O227,"/")</f>
        <v>music</v>
      </c>
      <c r="R227" t="str">
        <v>rock</v>
      </c>
      <c r="S227" s="7">
        <f t="shared" si="14"/>
        <v>41762.208333333336</v>
      </c>
      <c r="T227" s="6">
        <f t="shared" si="15"/>
        <v>41762.208333333336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12">
        <f t="shared" si="12"/>
        <v>367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>
        <f t="shared" si="13"/>
        <v>98.205357142857139</v>
      </c>
      <c r="Q228" t="str" cm="1">
        <f t="array" ref="Q228:R228">_xlfn.TEXTSPLIT(O228,"/")</f>
        <v>photography</v>
      </c>
      <c r="R228" t="str">
        <v>photography books</v>
      </c>
      <c r="S228" s="7">
        <f t="shared" si="14"/>
        <v>40276.208333333336</v>
      </c>
      <c r="T228" s="6">
        <f t="shared" si="15"/>
        <v>40313.208333333336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12">
        <f t="shared" si="12"/>
        <v>169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>
        <f t="shared" si="13"/>
        <v>108.96182396606575</v>
      </c>
      <c r="Q229" t="str" cm="1">
        <f t="array" ref="Q229:R229">_xlfn.TEXTSPLIT(O229,"/")</f>
        <v>games</v>
      </c>
      <c r="R229" t="str">
        <v>mobile games</v>
      </c>
      <c r="S229" s="7">
        <f t="shared" si="14"/>
        <v>42139.208333333328</v>
      </c>
      <c r="T229" s="6">
        <f t="shared" si="15"/>
        <v>42145.208333333328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12">
        <f t="shared" si="12"/>
        <v>120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>
        <f t="shared" si="13"/>
        <v>66.998379254457049</v>
      </c>
      <c r="Q230" t="str" cm="1">
        <f t="array" ref="Q230:R230">_xlfn.TEXTSPLIT(O230,"/")</f>
        <v>film &amp; video</v>
      </c>
      <c r="R230" t="str">
        <v>animation</v>
      </c>
      <c r="S230" s="7">
        <f t="shared" si="14"/>
        <v>42613.208333333328</v>
      </c>
      <c r="T230" s="6">
        <f t="shared" si="15"/>
        <v>42638.208333333328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12">
        <f t="shared" si="12"/>
        <v>194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>
        <f t="shared" si="13"/>
        <v>64.99333594668758</v>
      </c>
      <c r="Q231" t="str" cm="1">
        <f t="array" ref="Q231:R231">_xlfn.TEXTSPLIT(O231,"/")</f>
        <v>games</v>
      </c>
      <c r="R231" t="str">
        <v>mobile games</v>
      </c>
      <c r="S231" s="7">
        <f t="shared" si="14"/>
        <v>42887.208333333328</v>
      </c>
      <c r="T231" s="6">
        <f t="shared" si="15"/>
        <v>42935.208333333328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12">
        <f t="shared" si="12"/>
        <v>420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>
        <f t="shared" si="13"/>
        <v>99.841584158415841</v>
      </c>
      <c r="Q232" t="str" cm="1">
        <f t="array" ref="Q232:R232">_xlfn.TEXTSPLIT(O232,"/")</f>
        <v>games</v>
      </c>
      <c r="R232" t="str">
        <v>video games</v>
      </c>
      <c r="S232" s="7">
        <f t="shared" si="14"/>
        <v>43805.25</v>
      </c>
      <c r="T232" s="6">
        <f t="shared" si="15"/>
        <v>43805.25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12">
        <f t="shared" si="12"/>
        <v>77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>
        <f t="shared" si="13"/>
        <v>82.432835820895519</v>
      </c>
      <c r="Q233" t="str" cm="1">
        <f t="array" ref="Q233:R233">_xlfn.TEXTSPLIT(O233,"/")</f>
        <v>theater</v>
      </c>
      <c r="R233" t="str">
        <v>plays</v>
      </c>
      <c r="S233" s="7">
        <f t="shared" si="14"/>
        <v>41415.208333333336</v>
      </c>
      <c r="T233" s="6">
        <f t="shared" si="15"/>
        <v>41473.208333333336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12">
        <f t="shared" si="12"/>
        <v>171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>
        <f t="shared" si="13"/>
        <v>63.293478260869563</v>
      </c>
      <c r="Q234" t="str" cm="1">
        <f t="array" ref="Q234:R234">_xlfn.TEXTSPLIT(O234,"/")</f>
        <v>theater</v>
      </c>
      <c r="R234" t="str">
        <v>plays</v>
      </c>
      <c r="S234" s="7">
        <f t="shared" si="14"/>
        <v>42576.208333333328</v>
      </c>
      <c r="T234" s="6">
        <f t="shared" si="15"/>
        <v>42577.208333333328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12">
        <f t="shared" si="12"/>
        <v>158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>
        <f t="shared" si="13"/>
        <v>96.774193548387103</v>
      </c>
      <c r="Q235" t="str" cm="1">
        <f t="array" ref="Q235:R235">_xlfn.TEXTSPLIT(O235,"/")</f>
        <v>film &amp; video</v>
      </c>
      <c r="R235" t="str">
        <v>animation</v>
      </c>
      <c r="S235" s="7">
        <f t="shared" si="14"/>
        <v>40706.208333333336</v>
      </c>
      <c r="T235" s="6">
        <f t="shared" si="15"/>
        <v>40722.208333333336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12">
        <f t="shared" si="12"/>
        <v>109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>
        <f t="shared" si="13"/>
        <v>54.906040268456373</v>
      </c>
      <c r="Q236" t="str" cm="1">
        <f t="array" ref="Q236:R236">_xlfn.TEXTSPLIT(O236,"/")</f>
        <v>games</v>
      </c>
      <c r="R236" t="str">
        <v>video games</v>
      </c>
      <c r="S236" s="7">
        <f t="shared" si="14"/>
        <v>42969.208333333328</v>
      </c>
      <c r="T236" s="6">
        <f t="shared" si="15"/>
        <v>42976.208333333328</v>
      </c>
    </row>
    <row r="237" spans="1:20" ht="17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12">
        <f t="shared" si="12"/>
        <v>42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>
        <f t="shared" si="13"/>
        <v>39.010869565217391</v>
      </c>
      <c r="Q237" t="str" cm="1">
        <f t="array" ref="Q237:R237">_xlfn.TEXTSPLIT(O237,"/")</f>
        <v>film &amp; video</v>
      </c>
      <c r="R237" t="str">
        <v>animation</v>
      </c>
      <c r="S237" s="7">
        <f t="shared" si="14"/>
        <v>42779.25</v>
      </c>
      <c r="T237" s="6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12">
        <f t="shared" si="12"/>
        <v>11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>
        <f t="shared" si="13"/>
        <v>75.84210526315789</v>
      </c>
      <c r="Q238" t="str" cm="1">
        <f t="array" ref="Q238:R238">_xlfn.TEXTSPLIT(O238,"/")</f>
        <v>music</v>
      </c>
      <c r="R238" t="str">
        <v>rock</v>
      </c>
      <c r="S238" s="7">
        <f t="shared" si="14"/>
        <v>43641.208333333328</v>
      </c>
      <c r="T238" s="6">
        <f t="shared" si="15"/>
        <v>43648.208333333328</v>
      </c>
    </row>
    <row r="239" spans="1:20" ht="17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12">
        <f t="shared" si="12"/>
        <v>159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>
        <f t="shared" si="13"/>
        <v>45.051671732522799</v>
      </c>
      <c r="Q239" t="str" cm="1">
        <f t="array" ref="Q239:R239">_xlfn.TEXTSPLIT(O239,"/")</f>
        <v>film &amp; video</v>
      </c>
      <c r="R239" t="str">
        <v>animation</v>
      </c>
      <c r="S239" s="7">
        <f t="shared" si="14"/>
        <v>41754.208333333336</v>
      </c>
      <c r="T239" s="6">
        <f t="shared" si="15"/>
        <v>41756.208333333336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12">
        <f t="shared" si="12"/>
        <v>422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>
        <f t="shared" si="13"/>
        <v>104.51546391752578</v>
      </c>
      <c r="Q240" t="str" cm="1">
        <f t="array" ref="Q240:R240">_xlfn.TEXTSPLIT(O240,"/")</f>
        <v>theater</v>
      </c>
      <c r="R240" t="str">
        <v>plays</v>
      </c>
      <c r="S240" s="7">
        <f t="shared" si="14"/>
        <v>43083.25</v>
      </c>
      <c r="T240" s="6">
        <f t="shared" si="15"/>
        <v>43108.25</v>
      </c>
    </row>
    <row r="241" spans="1:20" ht="17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12">
        <f t="shared" si="12"/>
        <v>98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>
        <f t="shared" si="13"/>
        <v>76.268292682926827</v>
      </c>
      <c r="Q241" t="str" cm="1">
        <f t="array" ref="Q241:R241">_xlfn.TEXTSPLIT(O241,"/")</f>
        <v>technology</v>
      </c>
      <c r="R241" t="str">
        <v>wearables</v>
      </c>
      <c r="S241" s="7">
        <f t="shared" si="14"/>
        <v>42245.208333333328</v>
      </c>
      <c r="T241" s="6">
        <f t="shared" si="15"/>
        <v>42249.208333333328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12">
        <f t="shared" si="12"/>
        <v>419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>
        <f t="shared" si="13"/>
        <v>69.015695067264573</v>
      </c>
      <c r="Q242" t="str" cm="1">
        <f t="array" ref="Q242:R242">_xlfn.TEXTSPLIT(O242,"/")</f>
        <v>theater</v>
      </c>
      <c r="R242" t="str">
        <v>plays</v>
      </c>
      <c r="S242" s="7">
        <f t="shared" si="14"/>
        <v>40396.208333333336</v>
      </c>
      <c r="T242" s="6">
        <f t="shared" si="15"/>
        <v>40397.208333333336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12">
        <f t="shared" si="12"/>
        <v>102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>
        <f t="shared" si="13"/>
        <v>101.97684085510689</v>
      </c>
      <c r="Q243" t="str" cm="1">
        <f t="array" ref="Q243:R243">_xlfn.TEXTSPLIT(O243,"/")</f>
        <v>publishing</v>
      </c>
      <c r="R243" t="str">
        <v>nonfiction</v>
      </c>
      <c r="S243" s="7">
        <f t="shared" si="14"/>
        <v>41742.208333333336</v>
      </c>
      <c r="T243" s="6">
        <f t="shared" si="15"/>
        <v>41752.208333333336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12">
        <f t="shared" si="12"/>
        <v>128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>
        <f t="shared" si="13"/>
        <v>42.915999999999997</v>
      </c>
      <c r="Q244" t="str" cm="1">
        <f t="array" ref="Q244:R244">_xlfn.TEXTSPLIT(O244,"/")</f>
        <v>music</v>
      </c>
      <c r="R244" t="str">
        <v>rock</v>
      </c>
      <c r="S244" s="7">
        <f t="shared" si="14"/>
        <v>42865.208333333328</v>
      </c>
      <c r="T244" s="6">
        <f t="shared" si="15"/>
        <v>42875.208333333328</v>
      </c>
    </row>
    <row r="245" spans="1:20" ht="17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12">
        <f t="shared" si="12"/>
        <v>445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>
        <f t="shared" si="13"/>
        <v>43.025210084033617</v>
      </c>
      <c r="Q245" t="str" cm="1">
        <f t="array" ref="Q245:R245">_xlfn.TEXTSPLIT(O245,"/")</f>
        <v>theater</v>
      </c>
      <c r="R245" t="str">
        <v>plays</v>
      </c>
      <c r="S245" s="7">
        <f t="shared" si="14"/>
        <v>43163.25</v>
      </c>
      <c r="T245" s="6">
        <f t="shared" si="15"/>
        <v>43166.25</v>
      </c>
    </row>
    <row r="246" spans="1:20" ht="17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12">
        <f t="shared" si="12"/>
        <v>570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>
        <f t="shared" si="13"/>
        <v>75.245283018867923</v>
      </c>
      <c r="Q246" t="str" cm="1">
        <f t="array" ref="Q246:R246">_xlfn.TEXTSPLIT(O246,"/")</f>
        <v>theater</v>
      </c>
      <c r="R246" t="str">
        <v>plays</v>
      </c>
      <c r="S246" s="7">
        <f t="shared" si="14"/>
        <v>41834.208333333336</v>
      </c>
      <c r="T246" s="6">
        <f t="shared" si="15"/>
        <v>41886.208333333336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12">
        <f t="shared" si="12"/>
        <v>509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>
        <f t="shared" si="13"/>
        <v>69.023364485981304</v>
      </c>
      <c r="Q247" t="str" cm="1">
        <f t="array" ref="Q247:R247">_xlfn.TEXTSPLIT(O247,"/")</f>
        <v>theater</v>
      </c>
      <c r="R247" t="str">
        <v>plays</v>
      </c>
      <c r="S247" s="7">
        <f t="shared" si="14"/>
        <v>41736.208333333336</v>
      </c>
      <c r="T247" s="6">
        <f t="shared" si="15"/>
        <v>41737.208333333336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12">
        <f t="shared" si="12"/>
        <v>326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>
        <f t="shared" si="13"/>
        <v>65.986486486486484</v>
      </c>
      <c r="Q248" t="str" cm="1">
        <f t="array" ref="Q248:R248">_xlfn.TEXTSPLIT(O248,"/")</f>
        <v>technology</v>
      </c>
      <c r="R248" t="str">
        <v>web</v>
      </c>
      <c r="S248" s="7">
        <f t="shared" si="14"/>
        <v>41491.208333333336</v>
      </c>
      <c r="T248" s="6">
        <f t="shared" si="15"/>
        <v>41495.208333333336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12">
        <f t="shared" si="12"/>
        <v>933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>
        <f t="shared" si="13"/>
        <v>98.013800424628457</v>
      </c>
      <c r="Q249" t="str" cm="1">
        <f t="array" ref="Q249:R249">_xlfn.TEXTSPLIT(O249,"/")</f>
        <v>publishing</v>
      </c>
      <c r="R249" t="str">
        <v>fiction</v>
      </c>
      <c r="S249" s="7">
        <f t="shared" si="14"/>
        <v>42726.25</v>
      </c>
      <c r="T249" s="6">
        <f t="shared" si="15"/>
        <v>42741.25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12">
        <f t="shared" si="12"/>
        <v>211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>
        <f t="shared" si="13"/>
        <v>60.105504587155963</v>
      </c>
      <c r="Q250" t="str" cm="1">
        <f t="array" ref="Q250:R250">_xlfn.TEXTSPLIT(O250,"/")</f>
        <v>games</v>
      </c>
      <c r="R250" t="str">
        <v>mobile games</v>
      </c>
      <c r="S250" s="7">
        <f t="shared" si="14"/>
        <v>42004.25</v>
      </c>
      <c r="T250" s="6">
        <f t="shared" si="15"/>
        <v>42009.25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12">
        <f t="shared" si="12"/>
        <v>273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>
        <f t="shared" si="13"/>
        <v>26.000773395204948</v>
      </c>
      <c r="Q251" t="str" cm="1">
        <f t="array" ref="Q251:R251">_xlfn.TEXTSPLIT(O251,"/")</f>
        <v>publishing</v>
      </c>
      <c r="R251" t="str">
        <v>translations</v>
      </c>
      <c r="S251" s="7">
        <f t="shared" si="14"/>
        <v>42006.25</v>
      </c>
      <c r="T251" s="6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12">
        <f t="shared" si="12"/>
        <v>3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>
        <f t="shared" si="13"/>
        <v>3</v>
      </c>
      <c r="Q252" t="str" cm="1">
        <f t="array" ref="Q252:R252">_xlfn.TEXTSPLIT(O252,"/")</f>
        <v>music</v>
      </c>
      <c r="R252" t="str">
        <v>rock</v>
      </c>
      <c r="S252" s="7">
        <f t="shared" si="14"/>
        <v>40203.25</v>
      </c>
      <c r="T252" s="6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12">
        <f t="shared" si="12"/>
        <v>54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>
        <f t="shared" si="13"/>
        <v>38.019801980198018</v>
      </c>
      <c r="Q253" t="str" cm="1">
        <f t="array" ref="Q253:R253">_xlfn.TEXTSPLIT(O253,"/")</f>
        <v>theater</v>
      </c>
      <c r="R253" t="str">
        <v>plays</v>
      </c>
      <c r="S253" s="7">
        <f t="shared" si="14"/>
        <v>41252.25</v>
      </c>
      <c r="T253" s="6">
        <f t="shared" si="15"/>
        <v>41254.25</v>
      </c>
    </row>
    <row r="254" spans="1:20" ht="17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12">
        <f t="shared" si="12"/>
        <v>626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>
        <f t="shared" si="13"/>
        <v>106.15254237288136</v>
      </c>
      <c r="Q254" t="str" cm="1">
        <f t="array" ref="Q254:R254">_xlfn.TEXTSPLIT(O254,"/")</f>
        <v>theater</v>
      </c>
      <c r="R254" t="str">
        <v>plays</v>
      </c>
      <c r="S254" s="7">
        <f t="shared" si="14"/>
        <v>41572.208333333336</v>
      </c>
      <c r="T254" s="6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12">
        <f t="shared" si="12"/>
        <v>89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>
        <f t="shared" si="13"/>
        <v>81.019475655430711</v>
      </c>
      <c r="Q255" t="str" cm="1">
        <f t="array" ref="Q255:R255">_xlfn.TEXTSPLIT(O255,"/")</f>
        <v>film &amp; video</v>
      </c>
      <c r="R255" t="str">
        <v>drama</v>
      </c>
      <c r="S255" s="7">
        <f t="shared" si="14"/>
        <v>40641.208333333336</v>
      </c>
      <c r="T255" s="6">
        <f t="shared" si="15"/>
        <v>40653.208333333336</v>
      </c>
    </row>
    <row r="256" spans="1:20" ht="17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12">
        <f t="shared" si="12"/>
        <v>185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>
        <f t="shared" si="13"/>
        <v>96.647727272727266</v>
      </c>
      <c r="Q256" t="str" cm="1">
        <f t="array" ref="Q256:R256">_xlfn.TEXTSPLIT(O256,"/")</f>
        <v>publishing</v>
      </c>
      <c r="R256" t="str">
        <v>nonfiction</v>
      </c>
      <c r="S256" s="7">
        <f t="shared" si="14"/>
        <v>42787.25</v>
      </c>
      <c r="T256" s="6">
        <f t="shared" si="15"/>
        <v>42789.25</v>
      </c>
    </row>
    <row r="257" spans="1:20" ht="17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12">
        <f t="shared" si="12"/>
        <v>120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>
        <f t="shared" si="13"/>
        <v>57.003535651149086</v>
      </c>
      <c r="Q257" t="str" cm="1">
        <f t="array" ref="Q257:R257">_xlfn.TEXTSPLIT(O257,"/")</f>
        <v>music</v>
      </c>
      <c r="R257" t="str">
        <v>rock</v>
      </c>
      <c r="S257" s="7">
        <f t="shared" si="14"/>
        <v>40590.25</v>
      </c>
      <c r="T257" s="6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12">
        <f t="shared" si="12"/>
        <v>23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>
        <f t="shared" si="13"/>
        <v>63.93333333333333</v>
      </c>
      <c r="Q258" t="str" cm="1">
        <f t="array" ref="Q258:R258">_xlfn.TEXTSPLIT(O258,"/")</f>
        <v>music</v>
      </c>
      <c r="R258" t="str">
        <v>rock</v>
      </c>
      <c r="S258" s="7">
        <f t="shared" si="14"/>
        <v>42393.25</v>
      </c>
      <c r="T258" s="6">
        <f t="shared" si="15"/>
        <v>42430.25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12">
        <f t="shared" ref="G259:G322" si="16">ROUND(((E259/D259)*100),0)</f>
        <v>146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>
        <f t="shared" ref="P259:P322" si="17">AVERAGE(E259/H259)</f>
        <v>90.456521739130437</v>
      </c>
      <c r="Q259" t="str" cm="1">
        <f t="array" ref="Q259:R259">_xlfn.TEXTSPLIT(O259,"/")</f>
        <v>theater</v>
      </c>
      <c r="R259" t="str">
        <v>plays</v>
      </c>
      <c r="S259" s="7">
        <f t="shared" ref="S259:S322" si="18">(((K259/60)/60)/24)+DATE(1970,1,1)</f>
        <v>41338.25</v>
      </c>
      <c r="T259" s="6">
        <f t="shared" ref="T259:T322" si="19">(((L259/60)/60)/24)+DATE(1970,1,1)</f>
        <v>41352.208333333336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12">
        <f t="shared" si="16"/>
        <v>268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>
        <f t="shared" si="17"/>
        <v>72.172043010752688</v>
      </c>
      <c r="Q260" t="str" cm="1">
        <f t="array" ref="Q260:R260">_xlfn.TEXTSPLIT(O260,"/")</f>
        <v>theater</v>
      </c>
      <c r="R260" t="str">
        <v>plays</v>
      </c>
      <c r="S260" s="7">
        <f t="shared" si="18"/>
        <v>42712.25</v>
      </c>
      <c r="T260" s="6">
        <f t="shared" si="19"/>
        <v>42732.25</v>
      </c>
    </row>
    <row r="261" spans="1:20" ht="17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12">
        <f t="shared" si="16"/>
        <v>598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>
        <f t="shared" si="17"/>
        <v>77.934782608695656</v>
      </c>
      <c r="Q261" t="str" cm="1">
        <f t="array" ref="Q261:R261">_xlfn.TEXTSPLIT(O261,"/")</f>
        <v>photography</v>
      </c>
      <c r="R261" t="str">
        <v>photography books</v>
      </c>
      <c r="S261" s="7">
        <f t="shared" si="18"/>
        <v>41251.25</v>
      </c>
      <c r="T261" s="6">
        <f t="shared" si="19"/>
        <v>41270.25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12">
        <f t="shared" si="16"/>
        <v>158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>
        <f t="shared" si="17"/>
        <v>38.065134099616856</v>
      </c>
      <c r="Q262" t="str" cm="1">
        <f t="array" ref="Q262:R262">_xlfn.TEXTSPLIT(O262,"/")</f>
        <v>music</v>
      </c>
      <c r="R262" t="str">
        <v>rock</v>
      </c>
      <c r="S262" s="7">
        <f t="shared" si="18"/>
        <v>41180.208333333336</v>
      </c>
      <c r="T262" s="6">
        <f t="shared" si="19"/>
        <v>41192.208333333336</v>
      </c>
    </row>
    <row r="263" spans="1:20" ht="17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12">
        <f t="shared" si="16"/>
        <v>31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>
        <f t="shared" si="17"/>
        <v>57.936123348017624</v>
      </c>
      <c r="Q263" t="str" cm="1">
        <f t="array" ref="Q263:R263">_xlfn.TEXTSPLIT(O263,"/")</f>
        <v>music</v>
      </c>
      <c r="R263" t="str">
        <v>rock</v>
      </c>
      <c r="S263" s="7">
        <f t="shared" si="18"/>
        <v>40415.208333333336</v>
      </c>
      <c r="T263" s="6">
        <f t="shared" si="19"/>
        <v>40419.208333333336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12">
        <f t="shared" si="16"/>
        <v>313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>
        <f t="shared" si="17"/>
        <v>49.794392523364486</v>
      </c>
      <c r="Q264" t="str" cm="1">
        <f t="array" ref="Q264:R264">_xlfn.TEXTSPLIT(O264,"/")</f>
        <v>music</v>
      </c>
      <c r="R264" t="str">
        <v>indie rock</v>
      </c>
      <c r="S264" s="7">
        <f t="shared" si="18"/>
        <v>40638.208333333336</v>
      </c>
      <c r="T264" s="6">
        <f t="shared" si="19"/>
        <v>40664.208333333336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12">
        <f t="shared" si="16"/>
        <v>371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>
        <f t="shared" si="17"/>
        <v>54.050251256281406</v>
      </c>
      <c r="Q265" t="str" cm="1">
        <f t="array" ref="Q265:R265">_xlfn.TEXTSPLIT(O265,"/")</f>
        <v>photography</v>
      </c>
      <c r="R265" t="str">
        <v>photography books</v>
      </c>
      <c r="S265" s="7">
        <f t="shared" si="18"/>
        <v>40187.25</v>
      </c>
      <c r="T265" s="6">
        <f t="shared" si="19"/>
        <v>40187.25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12">
        <f t="shared" si="16"/>
        <v>363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>
        <f t="shared" si="17"/>
        <v>30.002721335268504</v>
      </c>
      <c r="Q266" t="str" cm="1">
        <f t="array" ref="Q266:R266">_xlfn.TEXTSPLIT(O266,"/")</f>
        <v>theater</v>
      </c>
      <c r="R266" t="str">
        <v>plays</v>
      </c>
      <c r="S266" s="7">
        <f t="shared" si="18"/>
        <v>41317.25</v>
      </c>
      <c r="T266" s="6">
        <f t="shared" si="19"/>
        <v>41333.25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12">
        <f t="shared" si="16"/>
        <v>123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>
        <f t="shared" si="17"/>
        <v>70.127906976744185</v>
      </c>
      <c r="Q267" t="str" cm="1">
        <f t="array" ref="Q267:R267">_xlfn.TEXTSPLIT(O267,"/")</f>
        <v>theater</v>
      </c>
      <c r="R267" t="str">
        <v>plays</v>
      </c>
      <c r="S267" s="7">
        <f t="shared" si="18"/>
        <v>42372.25</v>
      </c>
      <c r="T267" s="6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12">
        <f t="shared" si="16"/>
        <v>77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>
        <f t="shared" si="17"/>
        <v>26.996228786926462</v>
      </c>
      <c r="Q268" t="str" cm="1">
        <f t="array" ref="Q268:R268">_xlfn.TEXTSPLIT(O268,"/")</f>
        <v>music</v>
      </c>
      <c r="R268" t="str">
        <v>jazz</v>
      </c>
      <c r="S268" s="7">
        <f t="shared" si="18"/>
        <v>41950.25</v>
      </c>
      <c r="T268" s="6">
        <f t="shared" si="19"/>
        <v>41983.25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12">
        <f t="shared" si="16"/>
        <v>234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>
        <f t="shared" si="17"/>
        <v>51.990606936416185</v>
      </c>
      <c r="Q269" t="str" cm="1">
        <f t="array" ref="Q269:R269">_xlfn.TEXTSPLIT(O269,"/")</f>
        <v>theater</v>
      </c>
      <c r="R269" t="str">
        <v>plays</v>
      </c>
      <c r="S269" s="7">
        <f t="shared" si="18"/>
        <v>41206.208333333336</v>
      </c>
      <c r="T269" s="6">
        <f t="shared" si="19"/>
        <v>41222.25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12">
        <f t="shared" si="16"/>
        <v>181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>
        <f t="shared" si="17"/>
        <v>56.416666666666664</v>
      </c>
      <c r="Q270" t="str" cm="1">
        <f t="array" ref="Q270:R270">_xlfn.TEXTSPLIT(O270,"/")</f>
        <v>film &amp; video</v>
      </c>
      <c r="R270" t="str">
        <v>documentary</v>
      </c>
      <c r="S270" s="7">
        <f t="shared" si="18"/>
        <v>41186.208333333336</v>
      </c>
      <c r="T270" s="6">
        <f t="shared" si="19"/>
        <v>41232.25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12">
        <f t="shared" si="16"/>
        <v>253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>
        <f t="shared" si="17"/>
        <v>101.63218390804597</v>
      </c>
      <c r="Q271" t="str" cm="1">
        <f t="array" ref="Q271:R271">_xlfn.TEXTSPLIT(O271,"/")</f>
        <v>film &amp; video</v>
      </c>
      <c r="R271" t="str">
        <v>television</v>
      </c>
      <c r="S271" s="7">
        <f t="shared" si="18"/>
        <v>43496.25</v>
      </c>
      <c r="T271" s="6">
        <f t="shared" si="19"/>
        <v>43517.25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12">
        <f t="shared" si="16"/>
        <v>27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>
        <f t="shared" si="17"/>
        <v>25.005291005291006</v>
      </c>
      <c r="Q272" t="str" cm="1">
        <f t="array" ref="Q272:R272">_xlfn.TEXTSPLIT(O272,"/")</f>
        <v>games</v>
      </c>
      <c r="R272" t="str">
        <v>video games</v>
      </c>
      <c r="S272" s="7">
        <f t="shared" si="18"/>
        <v>40514.25</v>
      </c>
      <c r="T272" s="6">
        <f t="shared" si="19"/>
        <v>40516.25</v>
      </c>
    </row>
    <row r="273" spans="1:20" ht="17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12">
        <f t="shared" si="16"/>
        <v>1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>
        <f t="shared" si="17"/>
        <v>32.016393442622949</v>
      </c>
      <c r="Q273" t="str" cm="1">
        <f t="array" ref="Q273:R273">_xlfn.TEXTSPLIT(O273,"/")</f>
        <v>photography</v>
      </c>
      <c r="R273" t="str">
        <v>photography books</v>
      </c>
      <c r="S273" s="7">
        <f t="shared" si="18"/>
        <v>42345.25</v>
      </c>
      <c r="T273" s="6">
        <f t="shared" si="19"/>
        <v>42376.25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12">
        <f t="shared" si="16"/>
        <v>304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>
        <f t="shared" si="17"/>
        <v>82.021647307286173</v>
      </c>
      <c r="Q274" t="str" cm="1">
        <f t="array" ref="Q274:R274">_xlfn.TEXTSPLIT(O274,"/")</f>
        <v>theater</v>
      </c>
      <c r="R274" t="str">
        <v>plays</v>
      </c>
      <c r="S274" s="7">
        <f t="shared" si="18"/>
        <v>43656.208333333328</v>
      </c>
      <c r="T274" s="6">
        <f t="shared" si="19"/>
        <v>43681.208333333328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12">
        <f t="shared" si="16"/>
        <v>137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>
        <f t="shared" si="17"/>
        <v>37.957446808510639</v>
      </c>
      <c r="Q275" t="str" cm="1">
        <f t="array" ref="Q275:R275">_xlfn.TEXTSPLIT(O275,"/")</f>
        <v>theater</v>
      </c>
      <c r="R275" t="str">
        <v>plays</v>
      </c>
      <c r="S275" s="7">
        <f t="shared" si="18"/>
        <v>42995.208333333328</v>
      </c>
      <c r="T275" s="6">
        <f t="shared" si="19"/>
        <v>42998.208333333328</v>
      </c>
    </row>
    <row r="276" spans="1:20" ht="17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12">
        <f t="shared" si="16"/>
        <v>32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>
        <f t="shared" si="17"/>
        <v>51.533333333333331</v>
      </c>
      <c r="Q276" t="str" cm="1">
        <f t="array" ref="Q276:R276">_xlfn.TEXTSPLIT(O276,"/")</f>
        <v>theater</v>
      </c>
      <c r="R276" t="str">
        <v>plays</v>
      </c>
      <c r="S276" s="7">
        <f t="shared" si="18"/>
        <v>43045.25</v>
      </c>
      <c r="T276" s="6">
        <f t="shared" si="19"/>
        <v>43050.25</v>
      </c>
    </row>
    <row r="277" spans="1:20" ht="17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12">
        <f t="shared" si="16"/>
        <v>242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>
        <f t="shared" si="17"/>
        <v>81.198275862068968</v>
      </c>
      <c r="Q277" t="str" cm="1">
        <f t="array" ref="Q277:R277">_xlfn.TEXTSPLIT(O277,"/")</f>
        <v>publishing</v>
      </c>
      <c r="R277" t="str">
        <v>translations</v>
      </c>
      <c r="S277" s="7">
        <f t="shared" si="18"/>
        <v>43561.208333333328</v>
      </c>
      <c r="T277" s="6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12">
        <f t="shared" si="16"/>
        <v>97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>
        <f t="shared" si="17"/>
        <v>40.030075187969928</v>
      </c>
      <c r="Q278" t="str" cm="1">
        <f t="array" ref="Q278:R278">_xlfn.TEXTSPLIT(O278,"/")</f>
        <v>games</v>
      </c>
      <c r="R278" t="str">
        <v>video games</v>
      </c>
      <c r="S278" s="7">
        <f t="shared" si="18"/>
        <v>41018.208333333336</v>
      </c>
      <c r="T278" s="6">
        <f t="shared" si="19"/>
        <v>41023.208333333336</v>
      </c>
    </row>
    <row r="279" spans="1:20" ht="17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12">
        <f t="shared" si="16"/>
        <v>1066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>
        <f t="shared" si="17"/>
        <v>89.939759036144579</v>
      </c>
      <c r="Q279" t="str" cm="1">
        <f t="array" ref="Q279:R279">_xlfn.TEXTSPLIT(O279,"/")</f>
        <v>theater</v>
      </c>
      <c r="R279" t="str">
        <v>plays</v>
      </c>
      <c r="S279" s="7">
        <f t="shared" si="18"/>
        <v>40378.208333333336</v>
      </c>
      <c r="T279" s="6">
        <f t="shared" si="19"/>
        <v>40380.208333333336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12">
        <f t="shared" si="16"/>
        <v>326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>
        <f t="shared" si="17"/>
        <v>96.692307692307693</v>
      </c>
      <c r="Q280" t="str" cm="1">
        <f t="array" ref="Q280:R280">_xlfn.TEXTSPLIT(O280,"/")</f>
        <v>technology</v>
      </c>
      <c r="R280" t="str">
        <v>web</v>
      </c>
      <c r="S280" s="7">
        <f t="shared" si="18"/>
        <v>41239.25</v>
      </c>
      <c r="T280" s="6">
        <f t="shared" si="19"/>
        <v>41264.25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12">
        <f t="shared" si="16"/>
        <v>171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>
        <f t="shared" si="17"/>
        <v>25.010989010989011</v>
      </c>
      <c r="Q281" t="str" cm="1">
        <f t="array" ref="Q281:R281">_xlfn.TEXTSPLIT(O281,"/")</f>
        <v>theater</v>
      </c>
      <c r="R281" t="str">
        <v>plays</v>
      </c>
      <c r="S281" s="7">
        <f t="shared" si="18"/>
        <v>43346.208333333328</v>
      </c>
      <c r="T281" s="6">
        <f t="shared" si="19"/>
        <v>43349.208333333328</v>
      </c>
    </row>
    <row r="282" spans="1:20" ht="17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12">
        <f t="shared" si="16"/>
        <v>581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>
        <f t="shared" si="17"/>
        <v>36.987277353689571</v>
      </c>
      <c r="Q282" t="str" cm="1">
        <f t="array" ref="Q282:R282">_xlfn.TEXTSPLIT(O282,"/")</f>
        <v>film &amp; video</v>
      </c>
      <c r="R282" t="str">
        <v>animation</v>
      </c>
      <c r="S282" s="7">
        <f t="shared" si="18"/>
        <v>43060.25</v>
      </c>
      <c r="T282" s="6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12">
        <f t="shared" si="16"/>
        <v>92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>
        <f t="shared" si="17"/>
        <v>73.012609117361791</v>
      </c>
      <c r="Q283" t="str" cm="1">
        <f t="array" ref="Q283:R283">_xlfn.TEXTSPLIT(O283,"/")</f>
        <v>theater</v>
      </c>
      <c r="R283" t="str">
        <v>plays</v>
      </c>
      <c r="S283" s="7">
        <f t="shared" si="18"/>
        <v>40979.25</v>
      </c>
      <c r="T283" s="6">
        <f t="shared" si="19"/>
        <v>41000.208333333336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12">
        <f t="shared" si="16"/>
        <v>108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>
        <f t="shared" si="17"/>
        <v>68.240601503759393</v>
      </c>
      <c r="Q284" t="str" cm="1">
        <f t="array" ref="Q284:R284">_xlfn.TEXTSPLIT(O284,"/")</f>
        <v>film &amp; video</v>
      </c>
      <c r="R284" t="str">
        <v>television</v>
      </c>
      <c r="S284" s="7">
        <f t="shared" si="18"/>
        <v>42701.25</v>
      </c>
      <c r="T284" s="6">
        <f t="shared" si="19"/>
        <v>42707.25</v>
      </c>
    </row>
    <row r="285" spans="1:20" ht="17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12">
        <f t="shared" si="16"/>
        <v>19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>
        <f t="shared" si="17"/>
        <v>52.310344827586206</v>
      </c>
      <c r="Q285" t="str" cm="1">
        <f t="array" ref="Q285:R285">_xlfn.TEXTSPLIT(O285,"/")</f>
        <v>music</v>
      </c>
      <c r="R285" t="str">
        <v>rock</v>
      </c>
      <c r="S285" s="7">
        <f t="shared" si="18"/>
        <v>42520.208333333328</v>
      </c>
      <c r="T285" s="6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12">
        <f t="shared" si="16"/>
        <v>83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>
        <f t="shared" si="17"/>
        <v>61.765151515151516</v>
      </c>
      <c r="Q286" t="str" cm="1">
        <f t="array" ref="Q286:R286">_xlfn.TEXTSPLIT(O286,"/")</f>
        <v>technology</v>
      </c>
      <c r="R286" t="str">
        <v>web</v>
      </c>
      <c r="S286" s="7">
        <f t="shared" si="18"/>
        <v>41030.208333333336</v>
      </c>
      <c r="T286" s="6">
        <f t="shared" si="19"/>
        <v>41035.208333333336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12">
        <f t="shared" si="16"/>
        <v>706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>
        <f t="shared" si="17"/>
        <v>25.027559055118111</v>
      </c>
      <c r="Q287" t="str" cm="1">
        <f t="array" ref="Q287:R287">_xlfn.TEXTSPLIT(O287,"/")</f>
        <v>theater</v>
      </c>
      <c r="R287" t="str">
        <v>plays</v>
      </c>
      <c r="S287" s="7">
        <f t="shared" si="18"/>
        <v>42623.208333333328</v>
      </c>
      <c r="T287" s="6">
        <f t="shared" si="19"/>
        <v>42661.208333333328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12">
        <f t="shared" si="16"/>
        <v>17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>
        <f t="shared" si="17"/>
        <v>106.28804347826087</v>
      </c>
      <c r="Q288" t="str" cm="1">
        <f t="array" ref="Q288:R288">_xlfn.TEXTSPLIT(O288,"/")</f>
        <v>theater</v>
      </c>
      <c r="R288" t="str">
        <v>plays</v>
      </c>
      <c r="S288" s="7">
        <f t="shared" si="18"/>
        <v>42697.25</v>
      </c>
      <c r="T288" s="6">
        <f t="shared" si="19"/>
        <v>42704.25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12">
        <f t="shared" si="16"/>
        <v>210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>
        <f t="shared" si="17"/>
        <v>75.07386363636364</v>
      </c>
      <c r="Q289" t="str" cm="1">
        <f t="array" ref="Q289:R289">_xlfn.TEXTSPLIT(O289,"/")</f>
        <v>music</v>
      </c>
      <c r="R289" t="str">
        <v>electric music</v>
      </c>
      <c r="S289" s="7">
        <f t="shared" si="18"/>
        <v>42122.208333333328</v>
      </c>
      <c r="T289" s="6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12">
        <f t="shared" si="16"/>
        <v>98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>
        <f t="shared" si="17"/>
        <v>39.970802919708028</v>
      </c>
      <c r="Q290" t="str" cm="1">
        <f t="array" ref="Q290:R290">_xlfn.TEXTSPLIT(O290,"/")</f>
        <v>music</v>
      </c>
      <c r="R290" t="str">
        <v>metal</v>
      </c>
      <c r="S290" s="7">
        <f t="shared" si="18"/>
        <v>40982.208333333336</v>
      </c>
      <c r="T290" s="6">
        <f t="shared" si="19"/>
        <v>40983.208333333336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12">
        <f t="shared" si="16"/>
        <v>1684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>
        <f t="shared" si="17"/>
        <v>39.982195845697326</v>
      </c>
      <c r="Q291" t="str" cm="1">
        <f t="array" ref="Q291:R291">_xlfn.TEXTSPLIT(O291,"/")</f>
        <v>theater</v>
      </c>
      <c r="R291" t="str">
        <v>plays</v>
      </c>
      <c r="S291" s="7">
        <f t="shared" si="18"/>
        <v>42219.208333333328</v>
      </c>
      <c r="T291" s="6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12">
        <f t="shared" si="16"/>
        <v>54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>
        <f t="shared" si="17"/>
        <v>101.01541850220265</v>
      </c>
      <c r="Q292" t="str" cm="1">
        <f t="array" ref="Q292:R292">_xlfn.TEXTSPLIT(O292,"/")</f>
        <v>film &amp; video</v>
      </c>
      <c r="R292" t="str">
        <v>documentary</v>
      </c>
      <c r="S292" s="7">
        <f t="shared" si="18"/>
        <v>41404.208333333336</v>
      </c>
      <c r="T292" s="6">
        <f t="shared" si="19"/>
        <v>41436.208333333336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12">
        <f t="shared" si="16"/>
        <v>457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>
        <f t="shared" si="17"/>
        <v>76.813084112149539</v>
      </c>
      <c r="Q293" t="str" cm="1">
        <f t="array" ref="Q293:R293">_xlfn.TEXTSPLIT(O293,"/")</f>
        <v>technology</v>
      </c>
      <c r="R293" t="str">
        <v>web</v>
      </c>
      <c r="S293" s="7">
        <f t="shared" si="18"/>
        <v>40831.208333333336</v>
      </c>
      <c r="T293" s="6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12">
        <f t="shared" si="16"/>
        <v>10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>
        <f t="shared" si="17"/>
        <v>71.7</v>
      </c>
      <c r="Q294" t="str" cm="1">
        <f t="array" ref="Q294:R294">_xlfn.TEXTSPLIT(O294,"/")</f>
        <v>food</v>
      </c>
      <c r="R294" t="str">
        <v>food trucks</v>
      </c>
      <c r="S294" s="7">
        <f t="shared" si="18"/>
        <v>40984.208333333336</v>
      </c>
      <c r="T294" s="6">
        <f t="shared" si="19"/>
        <v>41002.208333333336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12">
        <f t="shared" si="16"/>
        <v>16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>
        <f t="shared" si="17"/>
        <v>33.28125</v>
      </c>
      <c r="Q295" t="str" cm="1">
        <f t="array" ref="Q295:R295">_xlfn.TEXTSPLIT(O295,"/")</f>
        <v>theater</v>
      </c>
      <c r="R295" t="str">
        <v>plays</v>
      </c>
      <c r="S295" s="7">
        <f t="shared" si="18"/>
        <v>40456.208333333336</v>
      </c>
      <c r="T295" s="6">
        <f t="shared" si="19"/>
        <v>40465.208333333336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12">
        <f t="shared" si="16"/>
        <v>1340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>
        <f t="shared" si="17"/>
        <v>43.923497267759565</v>
      </c>
      <c r="Q296" t="str" cm="1">
        <f t="array" ref="Q296:R296">_xlfn.TEXTSPLIT(O296,"/")</f>
        <v>theater</v>
      </c>
      <c r="R296" t="str">
        <v>plays</v>
      </c>
      <c r="S296" s="7">
        <f t="shared" si="18"/>
        <v>43399.208333333328</v>
      </c>
      <c r="T296" s="6">
        <f t="shared" si="19"/>
        <v>43411.25</v>
      </c>
    </row>
    <row r="297" spans="1:20" ht="17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12">
        <f t="shared" si="16"/>
        <v>36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>
        <f t="shared" si="17"/>
        <v>36.004712041884815</v>
      </c>
      <c r="Q297" t="str" cm="1">
        <f t="array" ref="Q297:R297">_xlfn.TEXTSPLIT(O297,"/")</f>
        <v>theater</v>
      </c>
      <c r="R297" t="str">
        <v>plays</v>
      </c>
      <c r="S297" s="7">
        <f t="shared" si="18"/>
        <v>41562.208333333336</v>
      </c>
      <c r="T297" s="6">
        <f t="shared" si="19"/>
        <v>41587.25</v>
      </c>
    </row>
    <row r="298" spans="1:20" ht="17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12">
        <f t="shared" si="16"/>
        <v>55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>
        <f t="shared" si="17"/>
        <v>88.21052631578948</v>
      </c>
      <c r="Q298" t="str" cm="1">
        <f t="array" ref="Q298:R298">_xlfn.TEXTSPLIT(O298,"/")</f>
        <v>theater</v>
      </c>
      <c r="R298" t="str">
        <v>plays</v>
      </c>
      <c r="S298" s="7">
        <f t="shared" si="18"/>
        <v>43493.25</v>
      </c>
      <c r="T298" s="6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12">
        <f t="shared" si="16"/>
        <v>94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>
        <f t="shared" si="17"/>
        <v>65.240384615384613</v>
      </c>
      <c r="Q299" t="str" cm="1">
        <f t="array" ref="Q299:R299">_xlfn.TEXTSPLIT(O299,"/")</f>
        <v>theater</v>
      </c>
      <c r="R299" t="str">
        <v>plays</v>
      </c>
      <c r="S299" s="7">
        <f t="shared" si="18"/>
        <v>41653.25</v>
      </c>
      <c r="T299" s="6">
        <f t="shared" si="19"/>
        <v>41662.25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12">
        <f t="shared" si="16"/>
        <v>144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>
        <f t="shared" si="17"/>
        <v>69.958333333333329</v>
      </c>
      <c r="Q300" t="str" cm="1">
        <f t="array" ref="Q300:R300">_xlfn.TEXTSPLIT(O300,"/")</f>
        <v>music</v>
      </c>
      <c r="R300" t="str">
        <v>rock</v>
      </c>
      <c r="S300" s="7">
        <f t="shared" si="18"/>
        <v>42426.25</v>
      </c>
      <c r="T300" s="6">
        <f t="shared" si="19"/>
        <v>42444.208333333328</v>
      </c>
    </row>
    <row r="301" spans="1:20" ht="17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12">
        <f t="shared" si="16"/>
        <v>51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>
        <f t="shared" si="17"/>
        <v>39.877551020408163</v>
      </c>
      <c r="Q301" t="str" cm="1">
        <f t="array" ref="Q301:R301">_xlfn.TEXTSPLIT(O301,"/")</f>
        <v>food</v>
      </c>
      <c r="R301" t="str">
        <v>food trucks</v>
      </c>
      <c r="S301" s="7">
        <f t="shared" si="18"/>
        <v>42432.25</v>
      </c>
      <c r="T301" s="6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12">
        <f t="shared" si="16"/>
        <v>5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>
        <f t="shared" si="17"/>
        <v>5</v>
      </c>
      <c r="Q302" t="str" cm="1">
        <f t="array" ref="Q302:R302">_xlfn.TEXTSPLIT(O302,"/")</f>
        <v>publishing</v>
      </c>
      <c r="R302" t="str">
        <v>nonfiction</v>
      </c>
      <c r="S302" s="7">
        <f t="shared" si="18"/>
        <v>42977.208333333328</v>
      </c>
      <c r="T302" s="6">
        <f t="shared" si="19"/>
        <v>42978.208333333328</v>
      </c>
    </row>
    <row r="303" spans="1:20" ht="17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12">
        <f t="shared" si="16"/>
        <v>1345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>
        <f t="shared" si="17"/>
        <v>41.023728813559323</v>
      </c>
      <c r="Q303" t="str" cm="1">
        <f t="array" ref="Q303:R303">_xlfn.TEXTSPLIT(O303,"/")</f>
        <v>film &amp; video</v>
      </c>
      <c r="R303" t="str">
        <v>documentary</v>
      </c>
      <c r="S303" s="7">
        <f t="shared" si="18"/>
        <v>42061.25</v>
      </c>
      <c r="T303" s="6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12">
        <f t="shared" si="16"/>
        <v>32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>
        <f t="shared" si="17"/>
        <v>98.914285714285711</v>
      </c>
      <c r="Q304" t="str" cm="1">
        <f t="array" ref="Q304:R304">_xlfn.TEXTSPLIT(O304,"/")</f>
        <v>theater</v>
      </c>
      <c r="R304" t="str">
        <v>plays</v>
      </c>
      <c r="S304" s="7">
        <f t="shared" si="18"/>
        <v>43345.208333333328</v>
      </c>
      <c r="T304" s="6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12">
        <f t="shared" si="16"/>
        <v>83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>
        <f t="shared" si="17"/>
        <v>87.78125</v>
      </c>
      <c r="Q305" t="str" cm="1">
        <f t="array" ref="Q305:R305">_xlfn.TEXTSPLIT(O305,"/")</f>
        <v>music</v>
      </c>
      <c r="R305" t="str">
        <v>indie rock</v>
      </c>
      <c r="S305" s="7">
        <f t="shared" si="18"/>
        <v>42376.25</v>
      </c>
      <c r="T305" s="6">
        <f t="shared" si="19"/>
        <v>42381.25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12">
        <f t="shared" si="16"/>
        <v>546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>
        <f t="shared" si="17"/>
        <v>80.767605633802816</v>
      </c>
      <c r="Q306" t="str" cm="1">
        <f t="array" ref="Q306:R306">_xlfn.TEXTSPLIT(O306,"/")</f>
        <v>film &amp; video</v>
      </c>
      <c r="R306" t="str">
        <v>documentary</v>
      </c>
      <c r="S306" s="7">
        <f t="shared" si="18"/>
        <v>42589.208333333328</v>
      </c>
      <c r="T306" s="6">
        <f t="shared" si="19"/>
        <v>42630.208333333328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12">
        <f t="shared" si="16"/>
        <v>286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>
        <f t="shared" si="17"/>
        <v>94.28235294117647</v>
      </c>
      <c r="Q307" t="str" cm="1">
        <f t="array" ref="Q307:R307">_xlfn.TEXTSPLIT(O307,"/")</f>
        <v>theater</v>
      </c>
      <c r="R307" t="str">
        <v>plays</v>
      </c>
      <c r="S307" s="7">
        <f t="shared" si="18"/>
        <v>42448.208333333328</v>
      </c>
      <c r="T307" s="6">
        <f t="shared" si="19"/>
        <v>42489.208333333328</v>
      </c>
    </row>
    <row r="308" spans="1:20" ht="17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12">
        <f t="shared" si="16"/>
        <v>8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>
        <f t="shared" si="17"/>
        <v>73.428571428571431</v>
      </c>
      <c r="Q308" t="str" cm="1">
        <f t="array" ref="Q308:R308">_xlfn.TEXTSPLIT(O308,"/")</f>
        <v>theater</v>
      </c>
      <c r="R308" t="str">
        <v>plays</v>
      </c>
      <c r="S308" s="7">
        <f t="shared" si="18"/>
        <v>42930.208333333328</v>
      </c>
      <c r="T308" s="6">
        <f t="shared" si="19"/>
        <v>42933.208333333328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12">
        <f t="shared" si="16"/>
        <v>132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>
        <f t="shared" si="17"/>
        <v>65.968133535660087</v>
      </c>
      <c r="Q309" t="str" cm="1">
        <f t="array" ref="Q309:R309">_xlfn.TEXTSPLIT(O309,"/")</f>
        <v>publishing</v>
      </c>
      <c r="R309" t="str">
        <v>fiction</v>
      </c>
      <c r="S309" s="7">
        <f t="shared" si="18"/>
        <v>41066.208333333336</v>
      </c>
      <c r="T309" s="6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12">
        <f t="shared" si="16"/>
        <v>74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>
        <f t="shared" si="17"/>
        <v>109.04109589041096</v>
      </c>
      <c r="Q310" t="str" cm="1">
        <f t="array" ref="Q310:R310">_xlfn.TEXTSPLIT(O310,"/")</f>
        <v>theater</v>
      </c>
      <c r="R310" t="str">
        <v>plays</v>
      </c>
      <c r="S310" s="7">
        <f t="shared" si="18"/>
        <v>40651.208333333336</v>
      </c>
      <c r="T310" s="6">
        <f t="shared" si="19"/>
        <v>40652.208333333336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12">
        <f t="shared" si="16"/>
        <v>75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>
        <f t="shared" si="17"/>
        <v>41.16</v>
      </c>
      <c r="Q311" t="str" cm="1">
        <f t="array" ref="Q311:R311">_xlfn.TEXTSPLIT(O311,"/")</f>
        <v>music</v>
      </c>
      <c r="R311" t="str">
        <v>indie rock</v>
      </c>
      <c r="S311" s="7">
        <f t="shared" si="18"/>
        <v>40807.208333333336</v>
      </c>
      <c r="T311" s="6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12">
        <f t="shared" si="16"/>
        <v>20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>
        <f t="shared" si="17"/>
        <v>99.125</v>
      </c>
      <c r="Q312" t="str" cm="1">
        <f t="array" ref="Q312:R312">_xlfn.TEXTSPLIT(O312,"/")</f>
        <v>games</v>
      </c>
      <c r="R312" t="str">
        <v>video games</v>
      </c>
      <c r="S312" s="7">
        <f t="shared" si="18"/>
        <v>40277.208333333336</v>
      </c>
      <c r="T312" s="6">
        <f t="shared" si="19"/>
        <v>40293.208333333336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12">
        <f t="shared" si="16"/>
        <v>203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>
        <f t="shared" si="17"/>
        <v>105.88429752066116</v>
      </c>
      <c r="Q313" t="str" cm="1">
        <f t="array" ref="Q313:R313">_xlfn.TEXTSPLIT(O313,"/")</f>
        <v>theater</v>
      </c>
      <c r="R313" t="str">
        <v>plays</v>
      </c>
      <c r="S313" s="7">
        <f t="shared" si="18"/>
        <v>40590.25</v>
      </c>
      <c r="T313" s="6">
        <f t="shared" si="19"/>
        <v>40602.25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12">
        <f t="shared" si="16"/>
        <v>310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>
        <f t="shared" si="17"/>
        <v>48.996525921966864</v>
      </c>
      <c r="Q314" t="str" cm="1">
        <f t="array" ref="Q314:R314">_xlfn.TEXTSPLIT(O314,"/")</f>
        <v>theater</v>
      </c>
      <c r="R314" t="str">
        <v>plays</v>
      </c>
      <c r="S314" s="7">
        <f t="shared" si="18"/>
        <v>41572.208333333336</v>
      </c>
      <c r="T314" s="6">
        <f t="shared" si="19"/>
        <v>41579.208333333336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12">
        <f t="shared" si="16"/>
        <v>395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>
        <f t="shared" si="17"/>
        <v>39</v>
      </c>
      <c r="Q315" t="str" cm="1">
        <f t="array" ref="Q315:R315">_xlfn.TEXTSPLIT(O315,"/")</f>
        <v>music</v>
      </c>
      <c r="R315" t="str">
        <v>rock</v>
      </c>
      <c r="S315" s="7">
        <f t="shared" si="18"/>
        <v>40966.25</v>
      </c>
      <c r="T315" s="6">
        <f t="shared" si="19"/>
        <v>40968.25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12">
        <f t="shared" si="16"/>
        <v>295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>
        <f t="shared" si="17"/>
        <v>31.022556390977442</v>
      </c>
      <c r="Q316" t="str" cm="1">
        <f t="array" ref="Q316:R316">_xlfn.TEXTSPLIT(O316,"/")</f>
        <v>film &amp; video</v>
      </c>
      <c r="R316" t="str">
        <v>documentary</v>
      </c>
      <c r="S316" s="7">
        <f t="shared" si="18"/>
        <v>43536.208333333328</v>
      </c>
      <c r="T316" s="6">
        <f t="shared" si="19"/>
        <v>43541.208333333328</v>
      </c>
    </row>
    <row r="317" spans="1:20" ht="17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12">
        <f t="shared" si="16"/>
        <v>34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>
        <f t="shared" si="17"/>
        <v>103.87096774193549</v>
      </c>
      <c r="Q317" t="str" cm="1">
        <f t="array" ref="Q317:R317">_xlfn.TEXTSPLIT(O317,"/")</f>
        <v>theater</v>
      </c>
      <c r="R317" t="str">
        <v>plays</v>
      </c>
      <c r="S317" s="7">
        <f t="shared" si="18"/>
        <v>41783.208333333336</v>
      </c>
      <c r="T317" s="6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12">
        <f t="shared" si="16"/>
        <v>67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>
        <f t="shared" si="17"/>
        <v>59.268518518518519</v>
      </c>
      <c r="Q318" t="str" cm="1">
        <f t="array" ref="Q318:R318">_xlfn.TEXTSPLIT(O318,"/")</f>
        <v>food</v>
      </c>
      <c r="R318" t="str">
        <v>food trucks</v>
      </c>
      <c r="S318" s="7">
        <f t="shared" si="18"/>
        <v>43788.25</v>
      </c>
      <c r="T318" s="6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12">
        <f t="shared" si="16"/>
        <v>19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>
        <f t="shared" si="17"/>
        <v>42.3</v>
      </c>
      <c r="Q319" t="str" cm="1">
        <f t="array" ref="Q319:R319">_xlfn.TEXTSPLIT(O319,"/")</f>
        <v>theater</v>
      </c>
      <c r="R319" t="str">
        <v>plays</v>
      </c>
      <c r="S319" s="7">
        <f t="shared" si="18"/>
        <v>42869.208333333328</v>
      </c>
      <c r="T319" s="6">
        <f t="shared" si="19"/>
        <v>42882.208333333328</v>
      </c>
    </row>
    <row r="320" spans="1:20" ht="17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12">
        <f t="shared" si="16"/>
        <v>16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>
        <f t="shared" si="17"/>
        <v>53.117647058823529</v>
      </c>
      <c r="Q320" t="str" cm="1">
        <f t="array" ref="Q320:R320">_xlfn.TEXTSPLIT(O320,"/")</f>
        <v>music</v>
      </c>
      <c r="R320" t="str">
        <v>rock</v>
      </c>
      <c r="S320" s="7">
        <f t="shared" si="18"/>
        <v>41684.25</v>
      </c>
      <c r="T320" s="6">
        <f t="shared" si="19"/>
        <v>41686.25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12">
        <f t="shared" si="16"/>
        <v>39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>
        <f t="shared" si="17"/>
        <v>50.796875</v>
      </c>
      <c r="Q321" t="str" cm="1">
        <f t="array" ref="Q321:R321">_xlfn.TEXTSPLIT(O321,"/")</f>
        <v>technology</v>
      </c>
      <c r="R321" t="str">
        <v>web</v>
      </c>
      <c r="S321" s="7">
        <f t="shared" si="18"/>
        <v>40402.208333333336</v>
      </c>
      <c r="T321" s="6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12">
        <f t="shared" si="16"/>
        <v>10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>
        <f t="shared" si="17"/>
        <v>101.15</v>
      </c>
      <c r="Q322" t="str" cm="1">
        <f t="array" ref="Q322:R322">_xlfn.TEXTSPLIT(O322,"/")</f>
        <v>publishing</v>
      </c>
      <c r="R322" t="str">
        <v>fiction</v>
      </c>
      <c r="S322" s="7">
        <f t="shared" si="18"/>
        <v>40673.208333333336</v>
      </c>
      <c r="T322" s="6">
        <f t="shared" si="19"/>
        <v>40682.208333333336</v>
      </c>
    </row>
    <row r="323" spans="1:20" ht="17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12">
        <f t="shared" ref="G323:G386" si="20">ROUND(((E323/D323)*100),0)</f>
        <v>94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>
        <f t="shared" ref="P323:P386" si="21">AVERAGE(E323/H323)</f>
        <v>65.000810372771468</v>
      </c>
      <c r="Q323" t="str" cm="1">
        <f t="array" ref="Q323:R323">_xlfn.TEXTSPLIT(O323,"/")</f>
        <v>film &amp; video</v>
      </c>
      <c r="R323" t="str">
        <v>shorts</v>
      </c>
      <c r="S323" s="7">
        <f t="shared" ref="S323:S386" si="22">(((K323/60)/60)/24)+DATE(1970,1,1)</f>
        <v>40634.208333333336</v>
      </c>
      <c r="T323" s="6">
        <f t="shared" ref="T323:T386" si="23">(((L323/60)/60)/24)+DATE(1970,1,1)</f>
        <v>40642.208333333336</v>
      </c>
    </row>
    <row r="324" spans="1:20" ht="17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12">
        <f t="shared" si="20"/>
        <v>167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>
        <f t="shared" si="21"/>
        <v>37.998645510835914</v>
      </c>
      <c r="Q324" t="str" cm="1">
        <f t="array" ref="Q324:R324">_xlfn.TEXTSPLIT(O324,"/")</f>
        <v>theater</v>
      </c>
      <c r="R324" t="str">
        <v>plays</v>
      </c>
      <c r="S324" s="7">
        <f t="shared" si="22"/>
        <v>40507.25</v>
      </c>
      <c r="T324" s="6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12">
        <f t="shared" si="20"/>
        <v>24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>
        <f t="shared" si="21"/>
        <v>82.615384615384613</v>
      </c>
      <c r="Q325" t="str" cm="1">
        <f t="array" ref="Q325:R325">_xlfn.TEXTSPLIT(O325,"/")</f>
        <v>film &amp; video</v>
      </c>
      <c r="R325" t="str">
        <v>documentary</v>
      </c>
      <c r="S325" s="7">
        <f t="shared" si="22"/>
        <v>41725.208333333336</v>
      </c>
      <c r="T325" s="6">
        <f t="shared" si="23"/>
        <v>41727.208333333336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12">
        <f t="shared" si="20"/>
        <v>164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>
        <f t="shared" si="21"/>
        <v>37.941368078175898</v>
      </c>
      <c r="Q326" t="str" cm="1">
        <f t="array" ref="Q326:R326">_xlfn.TEXTSPLIT(O326,"/")</f>
        <v>theater</v>
      </c>
      <c r="R326" t="str">
        <v>plays</v>
      </c>
      <c r="S326" s="7">
        <f t="shared" si="22"/>
        <v>42176.208333333328</v>
      </c>
      <c r="T326" s="6">
        <f t="shared" si="23"/>
        <v>42188.208333333328</v>
      </c>
    </row>
    <row r="327" spans="1:20" ht="17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12">
        <f t="shared" si="20"/>
        <v>91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>
        <f t="shared" si="21"/>
        <v>80.780821917808225</v>
      </c>
      <c r="Q327" t="str" cm="1">
        <f t="array" ref="Q327:R327">_xlfn.TEXTSPLIT(O327,"/")</f>
        <v>theater</v>
      </c>
      <c r="R327" t="str">
        <v>plays</v>
      </c>
      <c r="S327" s="7">
        <f t="shared" si="22"/>
        <v>43267.208333333328</v>
      </c>
      <c r="T327" s="6">
        <f t="shared" si="23"/>
        <v>43290.208333333328</v>
      </c>
    </row>
    <row r="328" spans="1:20" ht="17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12">
        <f t="shared" si="20"/>
        <v>46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>
        <f t="shared" si="21"/>
        <v>25.984375</v>
      </c>
      <c r="Q328" t="str" cm="1">
        <f t="array" ref="Q328:R328">_xlfn.TEXTSPLIT(O328,"/")</f>
        <v>film &amp; video</v>
      </c>
      <c r="R328" t="str">
        <v>animation</v>
      </c>
      <c r="S328" s="7">
        <f t="shared" si="22"/>
        <v>42364.25</v>
      </c>
      <c r="T328" s="6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12">
        <f t="shared" si="20"/>
        <v>39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>
        <f t="shared" si="21"/>
        <v>30.363636363636363</v>
      </c>
      <c r="Q329" t="str" cm="1">
        <f t="array" ref="Q329:R329">_xlfn.TEXTSPLIT(O329,"/")</f>
        <v>theater</v>
      </c>
      <c r="R329" t="str">
        <v>plays</v>
      </c>
      <c r="S329" s="7">
        <f t="shared" si="22"/>
        <v>43705.208333333328</v>
      </c>
      <c r="T329" s="6">
        <f t="shared" si="23"/>
        <v>43709.208333333328</v>
      </c>
    </row>
    <row r="330" spans="1:20" ht="17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12">
        <f t="shared" si="20"/>
        <v>134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>
        <f t="shared" si="21"/>
        <v>54.004916018025398</v>
      </c>
      <c r="Q330" t="str" cm="1">
        <f t="array" ref="Q330:R330">_xlfn.TEXTSPLIT(O330,"/")</f>
        <v>music</v>
      </c>
      <c r="R330" t="str">
        <v>rock</v>
      </c>
      <c r="S330" s="7">
        <f t="shared" si="22"/>
        <v>43434.25</v>
      </c>
      <c r="T330" s="6">
        <f t="shared" si="23"/>
        <v>43445.25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12">
        <f t="shared" si="20"/>
        <v>23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>
        <f t="shared" si="21"/>
        <v>101.78672985781991</v>
      </c>
      <c r="Q331" t="str" cm="1">
        <f t="array" ref="Q331:R331">_xlfn.TEXTSPLIT(O331,"/")</f>
        <v>games</v>
      </c>
      <c r="R331" t="str">
        <v>video games</v>
      </c>
      <c r="S331" s="7">
        <f t="shared" si="22"/>
        <v>42716.25</v>
      </c>
      <c r="T331" s="6">
        <f t="shared" si="23"/>
        <v>42727.25</v>
      </c>
    </row>
    <row r="332" spans="1:20" ht="17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12">
        <f t="shared" si="20"/>
        <v>185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>
        <f t="shared" si="21"/>
        <v>45.003610108303249</v>
      </c>
      <c r="Q332" t="str" cm="1">
        <f t="array" ref="Q332:R332">_xlfn.TEXTSPLIT(O332,"/")</f>
        <v>film &amp; video</v>
      </c>
      <c r="R332" t="str">
        <v>documentary</v>
      </c>
      <c r="S332" s="7">
        <f t="shared" si="22"/>
        <v>43077.25</v>
      </c>
      <c r="T332" s="6">
        <f t="shared" si="23"/>
        <v>43078.25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12">
        <f t="shared" si="20"/>
        <v>444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>
        <f t="shared" si="21"/>
        <v>77.068421052631578</v>
      </c>
      <c r="Q333" t="str" cm="1">
        <f t="array" ref="Q333:R333">_xlfn.TEXTSPLIT(O333,"/")</f>
        <v>food</v>
      </c>
      <c r="R333" t="str">
        <v>food trucks</v>
      </c>
      <c r="S333" s="7">
        <f t="shared" si="22"/>
        <v>40896.25</v>
      </c>
      <c r="T333" s="6">
        <f t="shared" si="23"/>
        <v>40897.25</v>
      </c>
    </row>
    <row r="334" spans="1:20" ht="17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12">
        <f t="shared" si="20"/>
        <v>200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>
        <f t="shared" si="21"/>
        <v>88.076595744680844</v>
      </c>
      <c r="Q334" t="str" cm="1">
        <f t="array" ref="Q334:R334">_xlfn.TEXTSPLIT(O334,"/")</f>
        <v>technology</v>
      </c>
      <c r="R334" t="str">
        <v>wearables</v>
      </c>
      <c r="S334" s="7">
        <f t="shared" si="22"/>
        <v>41361.208333333336</v>
      </c>
      <c r="T334" s="6">
        <f t="shared" si="23"/>
        <v>41362.208333333336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12">
        <f t="shared" si="20"/>
        <v>124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>
        <f t="shared" si="21"/>
        <v>47.035573122529641</v>
      </c>
      <c r="Q335" t="str" cm="1">
        <f t="array" ref="Q335:R335">_xlfn.TEXTSPLIT(O335,"/")</f>
        <v>theater</v>
      </c>
      <c r="R335" t="str">
        <v>plays</v>
      </c>
      <c r="S335" s="7">
        <f t="shared" si="22"/>
        <v>43424.25</v>
      </c>
      <c r="T335" s="6">
        <f t="shared" si="23"/>
        <v>43452.25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12">
        <f t="shared" si="20"/>
        <v>187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>
        <f t="shared" si="21"/>
        <v>110.99550763701707</v>
      </c>
      <c r="Q336" t="str" cm="1">
        <f t="array" ref="Q336:R336">_xlfn.TEXTSPLIT(O336,"/")</f>
        <v>music</v>
      </c>
      <c r="R336" t="str">
        <v>rock</v>
      </c>
      <c r="S336" s="7">
        <f t="shared" si="22"/>
        <v>43110.25</v>
      </c>
      <c r="T336" s="6">
        <f t="shared" si="23"/>
        <v>43117.25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12">
        <f t="shared" si="20"/>
        <v>114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>
        <f t="shared" si="21"/>
        <v>87.003066141042481</v>
      </c>
      <c r="Q337" t="str" cm="1">
        <f t="array" ref="Q337:R337">_xlfn.TEXTSPLIT(O337,"/")</f>
        <v>music</v>
      </c>
      <c r="R337" t="str">
        <v>rock</v>
      </c>
      <c r="S337" s="7">
        <f t="shared" si="22"/>
        <v>43784.25</v>
      </c>
      <c r="T337" s="6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12">
        <f t="shared" si="20"/>
        <v>97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>
        <f t="shared" si="21"/>
        <v>63.994402985074629</v>
      </c>
      <c r="Q338" t="str" cm="1">
        <f t="array" ref="Q338:R338">_xlfn.TEXTSPLIT(O338,"/")</f>
        <v>music</v>
      </c>
      <c r="R338" t="str">
        <v>rock</v>
      </c>
      <c r="S338" s="7">
        <f t="shared" si="22"/>
        <v>40527.25</v>
      </c>
      <c r="T338" s="6">
        <f t="shared" si="23"/>
        <v>40528.25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12">
        <f t="shared" si="20"/>
        <v>123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>
        <f t="shared" si="21"/>
        <v>105.9945205479452</v>
      </c>
      <c r="Q339" t="str" cm="1">
        <f t="array" ref="Q339:R339">_xlfn.TEXTSPLIT(O339,"/")</f>
        <v>theater</v>
      </c>
      <c r="R339" t="str">
        <v>plays</v>
      </c>
      <c r="S339" s="7">
        <f t="shared" si="22"/>
        <v>43780.25</v>
      </c>
      <c r="T339" s="6">
        <f t="shared" si="23"/>
        <v>43781.25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12">
        <f t="shared" si="20"/>
        <v>179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>
        <f t="shared" si="21"/>
        <v>73.989349112426041</v>
      </c>
      <c r="Q340" t="str" cm="1">
        <f t="array" ref="Q340:R340">_xlfn.TEXTSPLIT(O340,"/")</f>
        <v>theater</v>
      </c>
      <c r="R340" t="str">
        <v>plays</v>
      </c>
      <c r="S340" s="7">
        <f t="shared" si="22"/>
        <v>40821.208333333336</v>
      </c>
      <c r="T340" s="6">
        <f t="shared" si="23"/>
        <v>40851.208333333336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12">
        <f t="shared" si="20"/>
        <v>80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>
        <f t="shared" si="21"/>
        <v>84.02004626060139</v>
      </c>
      <c r="Q341" t="str" cm="1">
        <f t="array" ref="Q341:R341">_xlfn.TEXTSPLIT(O341,"/")</f>
        <v>theater</v>
      </c>
      <c r="R341" t="str">
        <v>plays</v>
      </c>
      <c r="S341" s="7">
        <f t="shared" si="22"/>
        <v>42949.208333333328</v>
      </c>
      <c r="T341" s="6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12">
        <f t="shared" si="20"/>
        <v>94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>
        <f t="shared" si="21"/>
        <v>88.966921119592882</v>
      </c>
      <c r="Q342" t="str" cm="1">
        <f t="array" ref="Q342:R342">_xlfn.TEXTSPLIT(O342,"/")</f>
        <v>photography</v>
      </c>
      <c r="R342" t="str">
        <v>photography books</v>
      </c>
      <c r="S342" s="7">
        <f t="shared" si="22"/>
        <v>40889.25</v>
      </c>
      <c r="T342" s="6">
        <f t="shared" si="23"/>
        <v>40890.25</v>
      </c>
    </row>
    <row r="343" spans="1:20" ht="17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12">
        <f t="shared" si="20"/>
        <v>85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>
        <f t="shared" si="21"/>
        <v>76.990453460620529</v>
      </c>
      <c r="Q343" t="str" cm="1">
        <f t="array" ref="Q343:R343">_xlfn.TEXTSPLIT(O343,"/")</f>
        <v>music</v>
      </c>
      <c r="R343" t="str">
        <v>indie rock</v>
      </c>
      <c r="S343" s="7">
        <f t="shared" si="22"/>
        <v>42244.208333333328</v>
      </c>
      <c r="T343" s="6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12">
        <f t="shared" si="20"/>
        <v>67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>
        <f t="shared" si="21"/>
        <v>97.146341463414629</v>
      </c>
      <c r="Q344" t="str" cm="1">
        <f t="array" ref="Q344:R344">_xlfn.TEXTSPLIT(O344,"/")</f>
        <v>theater</v>
      </c>
      <c r="R344" t="str">
        <v>plays</v>
      </c>
      <c r="S344" s="7">
        <f t="shared" si="22"/>
        <v>41475.208333333336</v>
      </c>
      <c r="T344" s="6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12">
        <f t="shared" si="20"/>
        <v>54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>
        <f t="shared" si="21"/>
        <v>33.013605442176868</v>
      </c>
      <c r="Q345" t="str" cm="1">
        <f t="array" ref="Q345:R345">_xlfn.TEXTSPLIT(O345,"/")</f>
        <v>theater</v>
      </c>
      <c r="R345" t="str">
        <v>plays</v>
      </c>
      <c r="S345" s="7">
        <f t="shared" si="22"/>
        <v>41597.25</v>
      </c>
      <c r="T345" s="6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12">
        <f t="shared" si="20"/>
        <v>42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>
        <f t="shared" si="21"/>
        <v>99.950602409638549</v>
      </c>
      <c r="Q346" t="str" cm="1">
        <f t="array" ref="Q346:R346">_xlfn.TEXTSPLIT(O346,"/")</f>
        <v>games</v>
      </c>
      <c r="R346" t="str">
        <v>video games</v>
      </c>
      <c r="S346" s="7">
        <f t="shared" si="22"/>
        <v>43122.25</v>
      </c>
      <c r="T346" s="6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12">
        <f t="shared" si="20"/>
        <v>15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>
        <f t="shared" si="21"/>
        <v>69.966767371601208</v>
      </c>
      <c r="Q347" t="str" cm="1">
        <f t="array" ref="Q347:R347">_xlfn.TEXTSPLIT(O347,"/")</f>
        <v>film &amp; video</v>
      </c>
      <c r="R347" t="str">
        <v>drama</v>
      </c>
      <c r="S347" s="7">
        <f t="shared" si="22"/>
        <v>42194.208333333328</v>
      </c>
      <c r="T347" s="6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12">
        <f t="shared" si="20"/>
        <v>34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>
        <f t="shared" si="21"/>
        <v>110.32</v>
      </c>
      <c r="Q348" t="str" cm="1">
        <f t="array" ref="Q348:R348">_xlfn.TEXTSPLIT(O348,"/")</f>
        <v>music</v>
      </c>
      <c r="R348" t="str">
        <v>indie rock</v>
      </c>
      <c r="S348" s="7">
        <f t="shared" si="22"/>
        <v>42971.208333333328</v>
      </c>
      <c r="T348" s="6">
        <f t="shared" si="23"/>
        <v>43026.208333333328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12">
        <f t="shared" si="20"/>
        <v>1401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>
        <f t="shared" si="21"/>
        <v>66.005235602094245</v>
      </c>
      <c r="Q349" t="str" cm="1">
        <f t="array" ref="Q349:R349">_xlfn.TEXTSPLIT(O349,"/")</f>
        <v>technology</v>
      </c>
      <c r="R349" t="str">
        <v>web</v>
      </c>
      <c r="S349" s="7">
        <f t="shared" si="22"/>
        <v>42046.25</v>
      </c>
      <c r="T349" s="6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12">
        <f t="shared" si="20"/>
        <v>72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>
        <f t="shared" si="21"/>
        <v>41.005742176284812</v>
      </c>
      <c r="Q350" t="str" cm="1">
        <f t="array" ref="Q350:R350">_xlfn.TEXTSPLIT(O350,"/")</f>
        <v>food</v>
      </c>
      <c r="R350" t="str">
        <v>food trucks</v>
      </c>
      <c r="S350" s="7">
        <f t="shared" si="22"/>
        <v>42782.25</v>
      </c>
      <c r="T350" s="6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12">
        <f t="shared" si="20"/>
        <v>53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>
        <f t="shared" si="21"/>
        <v>103.96316359696641</v>
      </c>
      <c r="Q351" t="str" cm="1">
        <f t="array" ref="Q351:R351">_xlfn.TEXTSPLIT(O351,"/")</f>
        <v>theater</v>
      </c>
      <c r="R351" t="str">
        <v>plays</v>
      </c>
      <c r="S351" s="7">
        <f t="shared" si="22"/>
        <v>42930.208333333328</v>
      </c>
      <c r="T351" s="6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12">
        <f t="shared" si="20"/>
        <v>5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>
        <f t="shared" si="21"/>
        <v>5</v>
      </c>
      <c r="Q352" t="str" cm="1">
        <f t="array" ref="Q352:R352">_xlfn.TEXTSPLIT(O352,"/")</f>
        <v>music</v>
      </c>
      <c r="R352" t="str">
        <v>jazz</v>
      </c>
      <c r="S352" s="7">
        <f t="shared" si="22"/>
        <v>42144.208333333328</v>
      </c>
      <c r="T352" s="6">
        <f t="shared" si="23"/>
        <v>42162.208333333328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12">
        <f t="shared" si="20"/>
        <v>128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>
        <f t="shared" si="21"/>
        <v>47.009935419771487</v>
      </c>
      <c r="Q353" t="str" cm="1">
        <f t="array" ref="Q353:R353">_xlfn.TEXTSPLIT(O353,"/")</f>
        <v>music</v>
      </c>
      <c r="R353" t="str">
        <v>rock</v>
      </c>
      <c r="S353" s="7">
        <f t="shared" si="22"/>
        <v>42240.208333333328</v>
      </c>
      <c r="T353" s="6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12">
        <f t="shared" si="20"/>
        <v>35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>
        <f t="shared" si="21"/>
        <v>29.606060606060606</v>
      </c>
      <c r="Q354" t="str" cm="1">
        <f t="array" ref="Q354:R354">_xlfn.TEXTSPLIT(O354,"/")</f>
        <v>theater</v>
      </c>
      <c r="R354" t="str">
        <v>plays</v>
      </c>
      <c r="S354" s="7">
        <f t="shared" si="22"/>
        <v>42315.25</v>
      </c>
      <c r="T354" s="6">
        <f t="shared" si="23"/>
        <v>42323.25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12">
        <f t="shared" si="20"/>
        <v>411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>
        <f t="shared" si="21"/>
        <v>81.010569583088667</v>
      </c>
      <c r="Q355" t="str" cm="1">
        <f t="array" ref="Q355:R355">_xlfn.TEXTSPLIT(O355,"/")</f>
        <v>theater</v>
      </c>
      <c r="R355" t="str">
        <v>plays</v>
      </c>
      <c r="S355" s="7">
        <f t="shared" si="22"/>
        <v>43651.208333333328</v>
      </c>
      <c r="T355" s="6">
        <f t="shared" si="23"/>
        <v>43652.208333333328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12">
        <f t="shared" si="20"/>
        <v>124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>
        <f t="shared" si="21"/>
        <v>94.35</v>
      </c>
      <c r="Q356" t="str" cm="1">
        <f t="array" ref="Q356:R356">_xlfn.TEXTSPLIT(O356,"/")</f>
        <v>film &amp; video</v>
      </c>
      <c r="R356" t="str">
        <v>documentary</v>
      </c>
      <c r="S356" s="7">
        <f t="shared" si="22"/>
        <v>41520.208333333336</v>
      </c>
      <c r="T356" s="6">
        <f t="shared" si="23"/>
        <v>41527.208333333336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12">
        <f t="shared" si="20"/>
        <v>59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>
        <f t="shared" si="21"/>
        <v>26.058139534883722</v>
      </c>
      <c r="Q357" t="str" cm="1">
        <f t="array" ref="Q357:R357">_xlfn.TEXTSPLIT(O357,"/")</f>
        <v>technology</v>
      </c>
      <c r="R357" t="str">
        <v>wearables</v>
      </c>
      <c r="S357" s="7">
        <f t="shared" si="22"/>
        <v>42757.25</v>
      </c>
      <c r="T357" s="6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12">
        <f t="shared" si="20"/>
        <v>37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>
        <f t="shared" si="21"/>
        <v>85.775000000000006</v>
      </c>
      <c r="Q358" t="str" cm="1">
        <f t="array" ref="Q358:R358">_xlfn.TEXTSPLIT(O358,"/")</f>
        <v>theater</v>
      </c>
      <c r="R358" t="str">
        <v>plays</v>
      </c>
      <c r="S358" s="7">
        <f t="shared" si="22"/>
        <v>40922.25</v>
      </c>
      <c r="T358" s="6">
        <f t="shared" si="23"/>
        <v>40931.25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12">
        <f t="shared" si="20"/>
        <v>185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>
        <f t="shared" si="21"/>
        <v>103.73170731707317</v>
      </c>
      <c r="Q359" t="str" cm="1">
        <f t="array" ref="Q359:R359">_xlfn.TEXTSPLIT(O359,"/")</f>
        <v>games</v>
      </c>
      <c r="R359" t="str">
        <v>video games</v>
      </c>
      <c r="S359" s="7">
        <f t="shared" si="22"/>
        <v>42250.208333333328</v>
      </c>
      <c r="T359" s="6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12">
        <f t="shared" si="20"/>
        <v>12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>
        <f t="shared" si="21"/>
        <v>49.826086956521742</v>
      </c>
      <c r="Q360" t="str" cm="1">
        <f t="array" ref="Q360:R360">_xlfn.TEXTSPLIT(O360,"/")</f>
        <v>photography</v>
      </c>
      <c r="R360" t="str">
        <v>photography books</v>
      </c>
      <c r="S360" s="7">
        <f t="shared" si="22"/>
        <v>43322.208333333328</v>
      </c>
      <c r="T360" s="6">
        <f t="shared" si="23"/>
        <v>43325.208333333328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12">
        <f t="shared" si="20"/>
        <v>299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>
        <f t="shared" si="21"/>
        <v>63.893048128342244</v>
      </c>
      <c r="Q361" t="str" cm="1">
        <f t="array" ref="Q361:R361">_xlfn.TEXTSPLIT(O361,"/")</f>
        <v>film &amp; video</v>
      </c>
      <c r="R361" t="str">
        <v>animation</v>
      </c>
      <c r="S361" s="7">
        <f t="shared" si="22"/>
        <v>40782.208333333336</v>
      </c>
      <c r="T361" s="6">
        <f t="shared" si="23"/>
        <v>40789.208333333336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12">
        <f t="shared" si="20"/>
        <v>226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>
        <f t="shared" si="21"/>
        <v>47.002434782608695</v>
      </c>
      <c r="Q362" t="str" cm="1">
        <f t="array" ref="Q362:R362">_xlfn.TEXTSPLIT(O362,"/")</f>
        <v>theater</v>
      </c>
      <c r="R362" t="str">
        <v>plays</v>
      </c>
      <c r="S362" s="7">
        <f t="shared" si="22"/>
        <v>40544.25</v>
      </c>
      <c r="T362" s="6">
        <f t="shared" si="23"/>
        <v>40558.25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12">
        <f t="shared" si="20"/>
        <v>174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>
        <f t="shared" si="21"/>
        <v>108.47727272727273</v>
      </c>
      <c r="Q363" t="str" cm="1">
        <f t="array" ref="Q363:R363">_xlfn.TEXTSPLIT(O363,"/")</f>
        <v>theater</v>
      </c>
      <c r="R363" t="str">
        <v>plays</v>
      </c>
      <c r="S363" s="7">
        <f t="shared" si="22"/>
        <v>43015.208333333328</v>
      </c>
      <c r="T363" s="6">
        <f t="shared" si="23"/>
        <v>43039.208333333328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12">
        <f t="shared" si="20"/>
        <v>372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>
        <f t="shared" si="21"/>
        <v>72.015706806282722</v>
      </c>
      <c r="Q364" t="str" cm="1">
        <f t="array" ref="Q364:R364">_xlfn.TEXTSPLIT(O364,"/")</f>
        <v>music</v>
      </c>
      <c r="R364" t="str">
        <v>rock</v>
      </c>
      <c r="S364" s="7">
        <f t="shared" si="22"/>
        <v>40570.25</v>
      </c>
      <c r="T364" s="6">
        <f t="shared" si="23"/>
        <v>40608.25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12">
        <f t="shared" si="20"/>
        <v>160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>
        <f t="shared" si="21"/>
        <v>59.928057553956833</v>
      </c>
      <c r="Q365" t="str" cm="1">
        <f t="array" ref="Q365:R365">_xlfn.TEXTSPLIT(O365,"/")</f>
        <v>music</v>
      </c>
      <c r="R365" t="str">
        <v>rock</v>
      </c>
      <c r="S365" s="7">
        <f t="shared" si="22"/>
        <v>40904.25</v>
      </c>
      <c r="T365" s="6">
        <f t="shared" si="23"/>
        <v>40905.25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12">
        <f t="shared" si="20"/>
        <v>1616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>
        <f t="shared" si="21"/>
        <v>78.209677419354833</v>
      </c>
      <c r="Q366" t="str" cm="1">
        <f t="array" ref="Q366:R366">_xlfn.TEXTSPLIT(O366,"/")</f>
        <v>music</v>
      </c>
      <c r="R366" t="str">
        <v>indie rock</v>
      </c>
      <c r="S366" s="7">
        <f t="shared" si="22"/>
        <v>43164.25</v>
      </c>
      <c r="T366" s="6">
        <f t="shared" si="23"/>
        <v>43194.208333333328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12">
        <f t="shared" si="20"/>
        <v>733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>
        <f t="shared" si="21"/>
        <v>104.77678571428571</v>
      </c>
      <c r="Q367" t="str" cm="1">
        <f t="array" ref="Q367:R367">_xlfn.TEXTSPLIT(O367,"/")</f>
        <v>theater</v>
      </c>
      <c r="R367" t="str">
        <v>plays</v>
      </c>
      <c r="S367" s="7">
        <f t="shared" si="22"/>
        <v>42733.25</v>
      </c>
      <c r="T367" s="6">
        <f t="shared" si="23"/>
        <v>42760.25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12">
        <f t="shared" si="20"/>
        <v>592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>
        <f t="shared" si="21"/>
        <v>105.52475247524752</v>
      </c>
      <c r="Q368" t="str" cm="1">
        <f t="array" ref="Q368:R368">_xlfn.TEXTSPLIT(O368,"/")</f>
        <v>theater</v>
      </c>
      <c r="R368" t="str">
        <v>plays</v>
      </c>
      <c r="S368" s="7">
        <f t="shared" si="22"/>
        <v>40546.25</v>
      </c>
      <c r="T368" s="6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12">
        <f t="shared" si="20"/>
        <v>19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>
        <f t="shared" si="21"/>
        <v>24.933333333333334</v>
      </c>
      <c r="Q369" t="str" cm="1">
        <f t="array" ref="Q369:R369">_xlfn.TEXTSPLIT(O369,"/")</f>
        <v>theater</v>
      </c>
      <c r="R369" t="str">
        <v>plays</v>
      </c>
      <c r="S369" s="7">
        <f t="shared" si="22"/>
        <v>41930.208333333336</v>
      </c>
      <c r="T369" s="6">
        <f t="shared" si="23"/>
        <v>41954.25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12">
        <f t="shared" si="20"/>
        <v>277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>
        <f t="shared" si="21"/>
        <v>69.873786407766985</v>
      </c>
      <c r="Q370" t="str" cm="1">
        <f t="array" ref="Q370:R370">_xlfn.TEXTSPLIT(O370,"/")</f>
        <v>film &amp; video</v>
      </c>
      <c r="R370" t="str">
        <v>documentary</v>
      </c>
      <c r="S370" s="7">
        <f t="shared" si="22"/>
        <v>40464.208333333336</v>
      </c>
      <c r="T370" s="6">
        <f t="shared" si="23"/>
        <v>40487.208333333336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12">
        <f t="shared" si="20"/>
        <v>273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>
        <f t="shared" si="21"/>
        <v>95.733766233766232</v>
      </c>
      <c r="Q371" t="str" cm="1">
        <f t="array" ref="Q371:R371">_xlfn.TEXTSPLIT(O371,"/")</f>
        <v>film &amp; video</v>
      </c>
      <c r="R371" t="str">
        <v>television</v>
      </c>
      <c r="S371" s="7">
        <f t="shared" si="22"/>
        <v>41308.25</v>
      </c>
      <c r="T371" s="6">
        <f t="shared" si="23"/>
        <v>41347.208333333336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12">
        <f t="shared" si="20"/>
        <v>159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>
        <f t="shared" si="21"/>
        <v>29.997485752598056</v>
      </c>
      <c r="Q372" t="str" cm="1">
        <f t="array" ref="Q372:R372">_xlfn.TEXTSPLIT(O372,"/")</f>
        <v>theater</v>
      </c>
      <c r="R372" t="str">
        <v>plays</v>
      </c>
      <c r="S372" s="7">
        <f t="shared" si="22"/>
        <v>43570.208333333328</v>
      </c>
      <c r="T372" s="6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12">
        <f t="shared" si="20"/>
        <v>68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>
        <f t="shared" si="21"/>
        <v>59.011948529411768</v>
      </c>
      <c r="Q373" t="str" cm="1">
        <f t="array" ref="Q373:R373">_xlfn.TEXTSPLIT(O373,"/")</f>
        <v>theater</v>
      </c>
      <c r="R373" t="str">
        <v>plays</v>
      </c>
      <c r="S373" s="7">
        <f t="shared" si="22"/>
        <v>42043.25</v>
      </c>
      <c r="T373" s="6">
        <f t="shared" si="23"/>
        <v>42094.208333333328</v>
      </c>
    </row>
    <row r="374" spans="1:20" ht="17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12">
        <f t="shared" si="20"/>
        <v>1592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>
        <f t="shared" si="21"/>
        <v>84.757396449704146</v>
      </c>
      <c r="Q374" t="str" cm="1">
        <f t="array" ref="Q374:R374">_xlfn.TEXTSPLIT(O374,"/")</f>
        <v>film &amp; video</v>
      </c>
      <c r="R374" t="str">
        <v>documentary</v>
      </c>
      <c r="S374" s="7">
        <f t="shared" si="22"/>
        <v>42012.25</v>
      </c>
      <c r="T374" s="6">
        <f t="shared" si="23"/>
        <v>42032.25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12">
        <f t="shared" si="20"/>
        <v>730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>
        <f t="shared" si="21"/>
        <v>78.010921177587846</v>
      </c>
      <c r="Q375" t="str" cm="1">
        <f t="array" ref="Q375:R375">_xlfn.TEXTSPLIT(O375,"/")</f>
        <v>theater</v>
      </c>
      <c r="R375" t="str">
        <v>plays</v>
      </c>
      <c r="S375" s="7">
        <f t="shared" si="22"/>
        <v>42964.208333333328</v>
      </c>
      <c r="T375" s="6">
        <f t="shared" si="23"/>
        <v>42972.208333333328</v>
      </c>
    </row>
    <row r="376" spans="1:20" ht="17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12">
        <f t="shared" si="20"/>
        <v>13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>
        <f t="shared" si="21"/>
        <v>50.05215419501134</v>
      </c>
      <c r="Q376" t="str" cm="1">
        <f t="array" ref="Q376:R376">_xlfn.TEXTSPLIT(O376,"/")</f>
        <v>film &amp; video</v>
      </c>
      <c r="R376" t="str">
        <v>documentary</v>
      </c>
      <c r="S376" s="7">
        <f t="shared" si="22"/>
        <v>43476.25</v>
      </c>
      <c r="T376" s="6">
        <f t="shared" si="23"/>
        <v>43481.25</v>
      </c>
    </row>
    <row r="377" spans="1:20" ht="17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12">
        <f t="shared" si="20"/>
        <v>55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>
        <f t="shared" si="21"/>
        <v>59.16</v>
      </c>
      <c r="Q377" t="str" cm="1">
        <f t="array" ref="Q377:R377">_xlfn.TEXTSPLIT(O377,"/")</f>
        <v>music</v>
      </c>
      <c r="R377" t="str">
        <v>indie rock</v>
      </c>
      <c r="S377" s="7">
        <f t="shared" si="22"/>
        <v>42293.208333333328</v>
      </c>
      <c r="T377" s="6">
        <f t="shared" si="23"/>
        <v>42350.25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12">
        <f t="shared" si="20"/>
        <v>361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>
        <f t="shared" si="21"/>
        <v>93.702290076335885</v>
      </c>
      <c r="Q378" t="str" cm="1">
        <f t="array" ref="Q378:R378">_xlfn.TEXTSPLIT(O378,"/")</f>
        <v>music</v>
      </c>
      <c r="R378" t="str">
        <v>rock</v>
      </c>
      <c r="S378" s="7">
        <f t="shared" si="22"/>
        <v>41826.208333333336</v>
      </c>
      <c r="T378" s="6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12">
        <f t="shared" si="20"/>
        <v>10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>
        <f t="shared" si="21"/>
        <v>40.14173228346457</v>
      </c>
      <c r="Q379" t="str" cm="1">
        <f t="array" ref="Q379:R379">_xlfn.TEXTSPLIT(O379,"/")</f>
        <v>theater</v>
      </c>
      <c r="R379" t="str">
        <v>plays</v>
      </c>
      <c r="S379" s="7">
        <f t="shared" si="22"/>
        <v>43760.208333333328</v>
      </c>
      <c r="T379" s="6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12">
        <f t="shared" si="20"/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>
        <f t="shared" si="21"/>
        <v>70.090140845070422</v>
      </c>
      <c r="Q380" t="str" cm="1">
        <f t="array" ref="Q380:R380">_xlfn.TEXTSPLIT(O380,"/")</f>
        <v>film &amp; video</v>
      </c>
      <c r="R380" t="str">
        <v>documentary</v>
      </c>
      <c r="S380" s="7">
        <f t="shared" si="22"/>
        <v>43241.208333333328</v>
      </c>
      <c r="T380" s="6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12">
        <f t="shared" si="20"/>
        <v>40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>
        <f t="shared" si="21"/>
        <v>66.181818181818187</v>
      </c>
      <c r="Q381" t="str" cm="1">
        <f t="array" ref="Q381:R381">_xlfn.TEXTSPLIT(O381,"/")</f>
        <v>theater</v>
      </c>
      <c r="R381" t="str">
        <v>plays</v>
      </c>
      <c r="S381" s="7">
        <f t="shared" si="22"/>
        <v>40843.208333333336</v>
      </c>
      <c r="T381" s="6">
        <f t="shared" si="23"/>
        <v>40857.25</v>
      </c>
    </row>
    <row r="382" spans="1:20" ht="17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12">
        <f t="shared" si="20"/>
        <v>160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>
        <f t="shared" si="21"/>
        <v>47.714285714285715</v>
      </c>
      <c r="Q382" t="str" cm="1">
        <f t="array" ref="Q382:R382">_xlfn.TEXTSPLIT(O382,"/")</f>
        <v>theater</v>
      </c>
      <c r="R382" t="str">
        <v>plays</v>
      </c>
      <c r="S382" s="7">
        <f t="shared" si="22"/>
        <v>41448.208333333336</v>
      </c>
      <c r="T382" s="6">
        <f t="shared" si="23"/>
        <v>41453.208333333336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12">
        <f t="shared" si="20"/>
        <v>184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>
        <f t="shared" si="21"/>
        <v>62.896774193548389</v>
      </c>
      <c r="Q383" t="str" cm="1">
        <f t="array" ref="Q383:R383">_xlfn.TEXTSPLIT(O383,"/")</f>
        <v>theater</v>
      </c>
      <c r="R383" t="str">
        <v>plays</v>
      </c>
      <c r="S383" s="7">
        <f t="shared" si="22"/>
        <v>42163.208333333328</v>
      </c>
      <c r="T383" s="6">
        <f t="shared" si="23"/>
        <v>42209.208333333328</v>
      </c>
    </row>
    <row r="384" spans="1:20" ht="17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12">
        <f t="shared" si="20"/>
        <v>64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>
        <f t="shared" si="21"/>
        <v>86.611940298507463</v>
      </c>
      <c r="Q384" t="str" cm="1">
        <f t="array" ref="Q384:R384">_xlfn.TEXTSPLIT(O384,"/")</f>
        <v>photography</v>
      </c>
      <c r="R384" t="str">
        <v>photography books</v>
      </c>
      <c r="S384" s="7">
        <f t="shared" si="22"/>
        <v>43024.208333333328</v>
      </c>
      <c r="T384" s="6">
        <f t="shared" si="23"/>
        <v>43043.208333333328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12">
        <f t="shared" si="20"/>
        <v>225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>
        <f t="shared" si="21"/>
        <v>75.126984126984127</v>
      </c>
      <c r="Q385" t="str" cm="1">
        <f t="array" ref="Q385:R385">_xlfn.TEXTSPLIT(O385,"/")</f>
        <v>food</v>
      </c>
      <c r="R385" t="str">
        <v>food trucks</v>
      </c>
      <c r="S385" s="7">
        <f t="shared" si="22"/>
        <v>43509.25</v>
      </c>
      <c r="T385" s="6">
        <f t="shared" si="23"/>
        <v>43515.25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12">
        <f t="shared" si="20"/>
        <v>172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>
        <f t="shared" si="21"/>
        <v>41.004167534903104</v>
      </c>
      <c r="Q386" t="str" cm="1">
        <f t="array" ref="Q386:R386">_xlfn.TEXTSPLIT(O386,"/")</f>
        <v>film &amp; video</v>
      </c>
      <c r="R386" t="str">
        <v>documentary</v>
      </c>
      <c r="S386" s="7">
        <f t="shared" si="22"/>
        <v>42776.25</v>
      </c>
      <c r="T386" s="6">
        <f t="shared" si="23"/>
        <v>42803.25</v>
      </c>
    </row>
    <row r="387" spans="1:20" ht="17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12">
        <f t="shared" ref="G387:G450" si="24">ROUND(((E387/D387)*100),0)</f>
        <v>146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>
        <f t="shared" ref="P387:P450" si="25">AVERAGE(E387/H387)</f>
        <v>50.007915567282325</v>
      </c>
      <c r="Q387" t="str" cm="1">
        <f t="array" ref="Q387:R387">_xlfn.TEXTSPLIT(O387,"/")</f>
        <v>publishing</v>
      </c>
      <c r="R387" t="str">
        <v>nonfiction</v>
      </c>
      <c r="S387" s="7">
        <f t="shared" ref="S387:S450" si="26">(((K387/60)/60)/24)+DATE(1970,1,1)</f>
        <v>43553.208333333328</v>
      </c>
      <c r="T387" s="6">
        <f t="shared" ref="T387:T450" si="27">(((L387/60)/60)/24)+DATE(1970,1,1)</f>
        <v>43585.208333333328</v>
      </c>
    </row>
    <row r="388" spans="1:20" ht="17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12">
        <f t="shared" si="24"/>
        <v>76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>
        <f t="shared" si="25"/>
        <v>96.960674157303373</v>
      </c>
      <c r="Q388" t="str" cm="1">
        <f t="array" ref="Q388:R388">_xlfn.TEXTSPLIT(O388,"/")</f>
        <v>theater</v>
      </c>
      <c r="R388" t="str">
        <v>plays</v>
      </c>
      <c r="S388" s="7">
        <f t="shared" si="26"/>
        <v>40355.208333333336</v>
      </c>
      <c r="T388" s="6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12">
        <f t="shared" si="24"/>
        <v>39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>
        <f t="shared" si="25"/>
        <v>100.93160377358491</v>
      </c>
      <c r="Q389" t="str" cm="1">
        <f t="array" ref="Q389:R389">_xlfn.TEXTSPLIT(O389,"/")</f>
        <v>technology</v>
      </c>
      <c r="R389" t="str">
        <v>wearables</v>
      </c>
      <c r="S389" s="7">
        <f t="shared" si="26"/>
        <v>41072.208333333336</v>
      </c>
      <c r="T389" s="6">
        <f t="shared" si="27"/>
        <v>41077.208333333336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12">
        <f t="shared" si="24"/>
        <v>11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>
        <f t="shared" si="25"/>
        <v>89.227586206896547</v>
      </c>
      <c r="Q390" t="str" cm="1">
        <f t="array" ref="Q390:R390">_xlfn.TEXTSPLIT(O390,"/")</f>
        <v>music</v>
      </c>
      <c r="R390" t="str">
        <v>indie rock</v>
      </c>
      <c r="S390" s="7">
        <f t="shared" si="26"/>
        <v>40912.25</v>
      </c>
      <c r="T390" s="6">
        <f t="shared" si="27"/>
        <v>40914.25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12">
        <f t="shared" si="24"/>
        <v>122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>
        <f t="shared" si="25"/>
        <v>87.979166666666671</v>
      </c>
      <c r="Q391" t="str" cm="1">
        <f t="array" ref="Q391:R391">_xlfn.TEXTSPLIT(O391,"/")</f>
        <v>theater</v>
      </c>
      <c r="R391" t="str">
        <v>plays</v>
      </c>
      <c r="S391" s="7">
        <f t="shared" si="26"/>
        <v>40479.208333333336</v>
      </c>
      <c r="T391" s="6">
        <f t="shared" si="27"/>
        <v>40506.25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12">
        <f t="shared" si="24"/>
        <v>187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>
        <f t="shared" si="25"/>
        <v>89.54</v>
      </c>
      <c r="Q392" t="str" cm="1">
        <f t="array" ref="Q392:R392">_xlfn.TEXTSPLIT(O392,"/")</f>
        <v>photography</v>
      </c>
      <c r="R392" t="str">
        <v>photography books</v>
      </c>
      <c r="S392" s="7">
        <f t="shared" si="26"/>
        <v>41530.208333333336</v>
      </c>
      <c r="T392" s="6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12">
        <f t="shared" si="24"/>
        <v>7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>
        <f t="shared" si="25"/>
        <v>29.09271523178808</v>
      </c>
      <c r="Q393" t="str" cm="1">
        <f t="array" ref="Q393:R393">_xlfn.TEXTSPLIT(O393,"/")</f>
        <v>publishing</v>
      </c>
      <c r="R393" t="str">
        <v>nonfiction</v>
      </c>
      <c r="S393" s="7">
        <f t="shared" si="26"/>
        <v>41653.25</v>
      </c>
      <c r="T393" s="6">
        <f t="shared" si="27"/>
        <v>41655.25</v>
      </c>
    </row>
    <row r="394" spans="1:20" ht="17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12">
        <f t="shared" si="24"/>
        <v>66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>
        <f t="shared" si="25"/>
        <v>42.006218905472636</v>
      </c>
      <c r="Q394" t="str" cm="1">
        <f t="array" ref="Q394:R394">_xlfn.TEXTSPLIT(O394,"/")</f>
        <v>technology</v>
      </c>
      <c r="R394" t="str">
        <v>wearables</v>
      </c>
      <c r="S394" s="7">
        <f t="shared" si="26"/>
        <v>40549.25</v>
      </c>
      <c r="T394" s="6">
        <f t="shared" si="27"/>
        <v>40551.25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12">
        <f t="shared" si="24"/>
        <v>229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>
        <f t="shared" si="25"/>
        <v>47.004903563255965</v>
      </c>
      <c r="Q395" t="str" cm="1">
        <f t="array" ref="Q395:R395">_xlfn.TEXTSPLIT(O395,"/")</f>
        <v>music</v>
      </c>
      <c r="R395" t="str">
        <v>jazz</v>
      </c>
      <c r="S395" s="7">
        <f t="shared" si="26"/>
        <v>42933.208333333328</v>
      </c>
      <c r="T395" s="6">
        <f t="shared" si="27"/>
        <v>42934.208333333328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12">
        <f t="shared" si="24"/>
        <v>469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>
        <f t="shared" si="25"/>
        <v>110.44117647058823</v>
      </c>
      <c r="Q396" t="str" cm="1">
        <f t="array" ref="Q396:R396">_xlfn.TEXTSPLIT(O396,"/")</f>
        <v>film &amp; video</v>
      </c>
      <c r="R396" t="str">
        <v>documentary</v>
      </c>
      <c r="S396" s="7">
        <f t="shared" si="26"/>
        <v>41484.208333333336</v>
      </c>
      <c r="T396" s="6">
        <f t="shared" si="27"/>
        <v>41494.208333333336</v>
      </c>
    </row>
    <row r="397" spans="1:20" ht="17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12">
        <f t="shared" si="24"/>
        <v>130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>
        <f t="shared" si="25"/>
        <v>41.990909090909092</v>
      </c>
      <c r="Q397" t="str" cm="1">
        <f t="array" ref="Q397:R397">_xlfn.TEXTSPLIT(O397,"/")</f>
        <v>theater</v>
      </c>
      <c r="R397" t="str">
        <v>plays</v>
      </c>
      <c r="S397" s="7">
        <f t="shared" si="26"/>
        <v>40885.25</v>
      </c>
      <c r="T397" s="6">
        <f t="shared" si="27"/>
        <v>40886.25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12">
        <f t="shared" si="24"/>
        <v>167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>
        <f t="shared" si="25"/>
        <v>48.012468827930178</v>
      </c>
      <c r="Q398" t="str" cm="1">
        <f t="array" ref="Q398:R398">_xlfn.TEXTSPLIT(O398,"/")</f>
        <v>film &amp; video</v>
      </c>
      <c r="R398" t="str">
        <v>drama</v>
      </c>
      <c r="S398" s="7">
        <f t="shared" si="26"/>
        <v>43378.208333333328</v>
      </c>
      <c r="T398" s="6">
        <f t="shared" si="27"/>
        <v>43386.208333333328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12">
        <f t="shared" si="24"/>
        <v>174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>
        <f t="shared" si="25"/>
        <v>31.019823788546255</v>
      </c>
      <c r="Q399" t="str" cm="1">
        <f t="array" ref="Q399:R399">_xlfn.TEXTSPLIT(O399,"/")</f>
        <v>music</v>
      </c>
      <c r="R399" t="str">
        <v>rock</v>
      </c>
      <c r="S399" s="7">
        <f t="shared" si="26"/>
        <v>41417.208333333336</v>
      </c>
      <c r="T399" s="6">
        <f t="shared" si="27"/>
        <v>41423.208333333336</v>
      </c>
    </row>
    <row r="400" spans="1:20" ht="17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12">
        <f t="shared" si="24"/>
        <v>718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>
        <f t="shared" si="25"/>
        <v>99.203252032520325</v>
      </c>
      <c r="Q400" t="str" cm="1">
        <f t="array" ref="Q400:R400">_xlfn.TEXTSPLIT(O400,"/")</f>
        <v>film &amp; video</v>
      </c>
      <c r="R400" t="str">
        <v>animation</v>
      </c>
      <c r="S400" s="7">
        <f t="shared" si="26"/>
        <v>43228.208333333328</v>
      </c>
      <c r="T400" s="6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12">
        <f t="shared" si="24"/>
        <v>64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>
        <f t="shared" si="25"/>
        <v>66.022316684378325</v>
      </c>
      <c r="Q401" t="str" cm="1">
        <f t="array" ref="Q401:R401">_xlfn.TEXTSPLIT(O401,"/")</f>
        <v>music</v>
      </c>
      <c r="R401" t="str">
        <v>indie rock</v>
      </c>
      <c r="S401" s="7">
        <f t="shared" si="26"/>
        <v>40576.25</v>
      </c>
      <c r="T401" s="6">
        <f t="shared" si="27"/>
        <v>40583.25</v>
      </c>
    </row>
    <row r="402" spans="1:20" ht="17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12">
        <f t="shared" si="24"/>
        <v>2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>
        <f t="shared" si="25"/>
        <v>2</v>
      </c>
      <c r="Q402" t="str" cm="1">
        <f t="array" ref="Q402:R402">_xlfn.TEXTSPLIT(O402,"/")</f>
        <v>photography</v>
      </c>
      <c r="R402" t="str">
        <v>photography books</v>
      </c>
      <c r="S402" s="7">
        <f t="shared" si="26"/>
        <v>41502.208333333336</v>
      </c>
      <c r="T402" s="6">
        <f t="shared" si="27"/>
        <v>41524.208333333336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12">
        <f t="shared" si="24"/>
        <v>1530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>
        <f t="shared" si="25"/>
        <v>46.060200668896321</v>
      </c>
      <c r="Q403" t="str" cm="1">
        <f t="array" ref="Q403:R403">_xlfn.TEXTSPLIT(O403,"/")</f>
        <v>theater</v>
      </c>
      <c r="R403" t="str">
        <v>plays</v>
      </c>
      <c r="S403" s="7">
        <f t="shared" si="26"/>
        <v>43765.208333333328</v>
      </c>
      <c r="T403" s="6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12">
        <f t="shared" si="24"/>
        <v>40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>
        <f t="shared" si="25"/>
        <v>73.650000000000006</v>
      </c>
      <c r="Q404" t="str" cm="1">
        <f t="array" ref="Q404:R404">_xlfn.TEXTSPLIT(O404,"/")</f>
        <v>film &amp; video</v>
      </c>
      <c r="R404" t="str">
        <v>shorts</v>
      </c>
      <c r="S404" s="7">
        <f t="shared" si="26"/>
        <v>40914.25</v>
      </c>
      <c r="T404" s="6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12">
        <f t="shared" si="24"/>
        <v>86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>
        <f t="shared" si="25"/>
        <v>55.99336650082919</v>
      </c>
      <c r="Q405" t="str" cm="1">
        <f t="array" ref="Q405:R405">_xlfn.TEXTSPLIT(O405,"/")</f>
        <v>theater</v>
      </c>
      <c r="R405" t="str">
        <v>plays</v>
      </c>
      <c r="S405" s="7">
        <f t="shared" si="26"/>
        <v>40310.208333333336</v>
      </c>
      <c r="T405" s="6">
        <f t="shared" si="27"/>
        <v>40346.208333333336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12">
        <f t="shared" si="24"/>
        <v>316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>
        <f t="shared" si="25"/>
        <v>68.985695127402778</v>
      </c>
      <c r="Q406" t="str" cm="1">
        <f t="array" ref="Q406:R406">_xlfn.TEXTSPLIT(O406,"/")</f>
        <v>theater</v>
      </c>
      <c r="R406" t="str">
        <v>plays</v>
      </c>
      <c r="S406" s="7">
        <f t="shared" si="26"/>
        <v>43053.25</v>
      </c>
      <c r="T406" s="6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12">
        <f t="shared" si="24"/>
        <v>90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>
        <f t="shared" si="25"/>
        <v>60.981609195402299</v>
      </c>
      <c r="Q407" t="str" cm="1">
        <f t="array" ref="Q407:R407">_xlfn.TEXTSPLIT(O407,"/")</f>
        <v>theater</v>
      </c>
      <c r="R407" t="str">
        <v>plays</v>
      </c>
      <c r="S407" s="7">
        <f t="shared" si="26"/>
        <v>43255.208333333328</v>
      </c>
      <c r="T407" s="6">
        <f t="shared" si="27"/>
        <v>43305.208333333328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12">
        <f t="shared" si="24"/>
        <v>182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>
        <f t="shared" si="25"/>
        <v>110.98139534883721</v>
      </c>
      <c r="Q408" t="str" cm="1">
        <f t="array" ref="Q408:R408">_xlfn.TEXTSPLIT(O408,"/")</f>
        <v>film &amp; video</v>
      </c>
      <c r="R408" t="str">
        <v>documentary</v>
      </c>
      <c r="S408" s="7">
        <f t="shared" si="26"/>
        <v>41304.25</v>
      </c>
      <c r="T408" s="6">
        <f t="shared" si="27"/>
        <v>41316.25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12">
        <f t="shared" si="24"/>
        <v>356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>
        <f t="shared" si="25"/>
        <v>25</v>
      </c>
      <c r="Q409" t="str" cm="1">
        <f t="array" ref="Q409:R409">_xlfn.TEXTSPLIT(O409,"/")</f>
        <v>theater</v>
      </c>
      <c r="R409" t="str">
        <v>plays</v>
      </c>
      <c r="S409" s="7">
        <f t="shared" si="26"/>
        <v>43751.208333333328</v>
      </c>
      <c r="T409" s="6">
        <f t="shared" si="27"/>
        <v>43758.208333333328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12">
        <f t="shared" si="24"/>
        <v>132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>
        <f t="shared" si="25"/>
        <v>78.759740259740255</v>
      </c>
      <c r="Q410" t="str" cm="1">
        <f t="array" ref="Q410:R410">_xlfn.TEXTSPLIT(O410,"/")</f>
        <v>film &amp; video</v>
      </c>
      <c r="R410" t="str">
        <v>documentary</v>
      </c>
      <c r="S410" s="7">
        <f t="shared" si="26"/>
        <v>42541.208333333328</v>
      </c>
      <c r="T410" s="6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12">
        <f t="shared" si="24"/>
        <v>46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>
        <f t="shared" si="25"/>
        <v>87.960784313725483</v>
      </c>
      <c r="Q411" t="str" cm="1">
        <f t="array" ref="Q411:R411">_xlfn.TEXTSPLIT(O411,"/")</f>
        <v>music</v>
      </c>
      <c r="R411" t="str">
        <v>rock</v>
      </c>
      <c r="S411" s="7">
        <f t="shared" si="26"/>
        <v>42843.208333333328</v>
      </c>
      <c r="T411" s="6">
        <f t="shared" si="27"/>
        <v>42847.208333333328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12">
        <f t="shared" si="24"/>
        <v>36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>
        <f t="shared" si="25"/>
        <v>49.987398739873989</v>
      </c>
      <c r="Q412" t="str" cm="1">
        <f t="array" ref="Q412:R412">_xlfn.TEXTSPLIT(O412,"/")</f>
        <v>games</v>
      </c>
      <c r="R412" t="str">
        <v>mobile games</v>
      </c>
      <c r="S412" s="7">
        <f t="shared" si="26"/>
        <v>42122.208333333328</v>
      </c>
      <c r="T412" s="6">
        <f t="shared" si="27"/>
        <v>42122.208333333328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12">
        <f t="shared" si="24"/>
        <v>105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>
        <f t="shared" si="25"/>
        <v>99.524390243902445</v>
      </c>
      <c r="Q413" t="str" cm="1">
        <f t="array" ref="Q413:R413">_xlfn.TEXTSPLIT(O413,"/")</f>
        <v>theater</v>
      </c>
      <c r="R413" t="str">
        <v>plays</v>
      </c>
      <c r="S413" s="7">
        <f t="shared" si="26"/>
        <v>42884.208333333328</v>
      </c>
      <c r="T413" s="6">
        <f t="shared" si="27"/>
        <v>42886.208333333328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12">
        <f t="shared" si="24"/>
        <v>669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>
        <f t="shared" si="25"/>
        <v>104.82089552238806</v>
      </c>
      <c r="Q414" t="str" cm="1">
        <f t="array" ref="Q414:R414">_xlfn.TEXTSPLIT(O414,"/")</f>
        <v>publishing</v>
      </c>
      <c r="R414" t="str">
        <v>fiction</v>
      </c>
      <c r="S414" s="7">
        <f t="shared" si="26"/>
        <v>41642.25</v>
      </c>
      <c r="T414" s="6">
        <f t="shared" si="27"/>
        <v>41652.25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12">
        <f t="shared" si="24"/>
        <v>62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>
        <f t="shared" si="25"/>
        <v>108.01469237832875</v>
      </c>
      <c r="Q415" t="str" cm="1">
        <f t="array" ref="Q415:R415">_xlfn.TEXTSPLIT(O415,"/")</f>
        <v>film &amp; video</v>
      </c>
      <c r="R415" t="str">
        <v>animation</v>
      </c>
      <c r="S415" s="7">
        <f t="shared" si="26"/>
        <v>43431.25</v>
      </c>
      <c r="T415" s="6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12">
        <f t="shared" si="24"/>
        <v>85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>
        <f t="shared" si="25"/>
        <v>28.998544660724033</v>
      </c>
      <c r="Q416" t="str" cm="1">
        <f t="array" ref="Q416:R416">_xlfn.TEXTSPLIT(O416,"/")</f>
        <v>food</v>
      </c>
      <c r="R416" t="str">
        <v>food trucks</v>
      </c>
      <c r="S416" s="7">
        <f t="shared" si="26"/>
        <v>40288.208333333336</v>
      </c>
      <c r="T416" s="6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12">
        <f t="shared" si="24"/>
        <v>11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>
        <f t="shared" si="25"/>
        <v>30.028708133971293</v>
      </c>
      <c r="Q417" t="str" cm="1">
        <f t="array" ref="Q417:R417">_xlfn.TEXTSPLIT(O417,"/")</f>
        <v>theater</v>
      </c>
      <c r="R417" t="str">
        <v>plays</v>
      </c>
      <c r="S417" s="7">
        <f t="shared" si="26"/>
        <v>40921.25</v>
      </c>
      <c r="T417" s="6">
        <f t="shared" si="27"/>
        <v>40938.25</v>
      </c>
    </row>
    <row r="418" spans="1:20" ht="17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12">
        <f t="shared" si="24"/>
        <v>44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>
        <f t="shared" si="25"/>
        <v>41.005559416261292</v>
      </c>
      <c r="Q418" t="str" cm="1">
        <f t="array" ref="Q418:R418">_xlfn.TEXTSPLIT(O418,"/")</f>
        <v>film &amp; video</v>
      </c>
      <c r="R418" t="str">
        <v>documentary</v>
      </c>
      <c r="S418" s="7">
        <f t="shared" si="26"/>
        <v>40560.25</v>
      </c>
      <c r="T418" s="6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12">
        <f t="shared" si="24"/>
        <v>55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>
        <f t="shared" si="25"/>
        <v>62.866666666666667</v>
      </c>
      <c r="Q419" t="str" cm="1">
        <f t="array" ref="Q419:R419">_xlfn.TEXTSPLIT(O419,"/")</f>
        <v>theater</v>
      </c>
      <c r="R419" t="str">
        <v>plays</v>
      </c>
      <c r="S419" s="7">
        <f t="shared" si="26"/>
        <v>43407.208333333328</v>
      </c>
      <c r="T419" s="6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12">
        <f t="shared" si="24"/>
        <v>57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>
        <f t="shared" si="25"/>
        <v>47.005002501250623</v>
      </c>
      <c r="Q420" t="str" cm="1">
        <f t="array" ref="Q420:R420">_xlfn.TEXTSPLIT(O420,"/")</f>
        <v>film &amp; video</v>
      </c>
      <c r="R420" t="str">
        <v>documentary</v>
      </c>
      <c r="S420" s="7">
        <f t="shared" si="26"/>
        <v>41035.208333333336</v>
      </c>
      <c r="T420" s="6">
        <f t="shared" si="27"/>
        <v>41036.208333333336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12">
        <f t="shared" si="24"/>
        <v>123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>
        <f t="shared" si="25"/>
        <v>26.997693638285604</v>
      </c>
      <c r="Q421" t="str" cm="1">
        <f t="array" ref="Q421:R421">_xlfn.TEXTSPLIT(O421,"/")</f>
        <v>technology</v>
      </c>
      <c r="R421" t="str">
        <v>web</v>
      </c>
      <c r="S421" s="7">
        <f t="shared" si="26"/>
        <v>40899.25</v>
      </c>
      <c r="T421" s="6">
        <f t="shared" si="27"/>
        <v>40905.25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12">
        <f t="shared" si="24"/>
        <v>128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>
        <f t="shared" si="25"/>
        <v>68.329787234042556</v>
      </c>
      <c r="Q422" t="str" cm="1">
        <f t="array" ref="Q422:R422">_xlfn.TEXTSPLIT(O422,"/")</f>
        <v>theater</v>
      </c>
      <c r="R422" t="str">
        <v>plays</v>
      </c>
      <c r="S422" s="7">
        <f t="shared" si="26"/>
        <v>42911.208333333328</v>
      </c>
      <c r="T422" s="6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12">
        <f t="shared" si="24"/>
        <v>64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>
        <f t="shared" si="25"/>
        <v>50.974576271186443</v>
      </c>
      <c r="Q423" t="str" cm="1">
        <f t="array" ref="Q423:R423">_xlfn.TEXTSPLIT(O423,"/")</f>
        <v>technology</v>
      </c>
      <c r="R423" t="str">
        <v>wearables</v>
      </c>
      <c r="S423" s="7">
        <f t="shared" si="26"/>
        <v>42915.208333333328</v>
      </c>
      <c r="T423" s="6">
        <f t="shared" si="27"/>
        <v>42945.208333333328</v>
      </c>
    </row>
    <row r="424" spans="1:20" ht="17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12">
        <f t="shared" si="24"/>
        <v>127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>
        <f t="shared" si="25"/>
        <v>54.024390243902438</v>
      </c>
      <c r="Q424" t="str" cm="1">
        <f t="array" ref="Q424:R424">_xlfn.TEXTSPLIT(O424,"/")</f>
        <v>theater</v>
      </c>
      <c r="R424" t="str">
        <v>plays</v>
      </c>
      <c r="S424" s="7">
        <f t="shared" si="26"/>
        <v>40285.208333333336</v>
      </c>
      <c r="T424" s="6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12">
        <f t="shared" si="24"/>
        <v>11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>
        <f t="shared" si="25"/>
        <v>97.055555555555557</v>
      </c>
      <c r="Q425" t="str" cm="1">
        <f t="array" ref="Q425:R425">_xlfn.TEXTSPLIT(O425,"/")</f>
        <v>food</v>
      </c>
      <c r="R425" t="str">
        <v>food trucks</v>
      </c>
      <c r="S425" s="7">
        <f t="shared" si="26"/>
        <v>40808.208333333336</v>
      </c>
      <c r="T425" s="6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12">
        <f t="shared" si="24"/>
        <v>40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>
        <f t="shared" si="25"/>
        <v>24.867469879518072</v>
      </c>
      <c r="Q426" t="str" cm="1">
        <f t="array" ref="Q426:R426">_xlfn.TEXTSPLIT(O426,"/")</f>
        <v>music</v>
      </c>
      <c r="R426" t="str">
        <v>indie rock</v>
      </c>
      <c r="S426" s="7">
        <f t="shared" si="26"/>
        <v>43208.208333333328</v>
      </c>
      <c r="T426" s="6">
        <f t="shared" si="27"/>
        <v>43214.208333333328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12">
        <f t="shared" si="24"/>
        <v>288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>
        <f t="shared" si="25"/>
        <v>84.423913043478265</v>
      </c>
      <c r="Q427" t="str" cm="1">
        <f t="array" ref="Q427:R427">_xlfn.TEXTSPLIT(O427,"/")</f>
        <v>photography</v>
      </c>
      <c r="R427" t="str">
        <v>photography books</v>
      </c>
      <c r="S427" s="7">
        <f t="shared" si="26"/>
        <v>42213.208333333328</v>
      </c>
      <c r="T427" s="6">
        <f t="shared" si="27"/>
        <v>42219.208333333328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12">
        <f t="shared" si="24"/>
        <v>573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>
        <f t="shared" si="25"/>
        <v>47.091324200913242</v>
      </c>
      <c r="Q428" t="str" cm="1">
        <f t="array" ref="Q428:R428">_xlfn.TEXTSPLIT(O428,"/")</f>
        <v>theater</v>
      </c>
      <c r="R428" t="str">
        <v>plays</v>
      </c>
      <c r="S428" s="7">
        <f t="shared" si="26"/>
        <v>41332.25</v>
      </c>
      <c r="T428" s="6">
        <f t="shared" si="27"/>
        <v>41339.25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12">
        <f t="shared" si="24"/>
        <v>113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>
        <f t="shared" si="25"/>
        <v>77.996041171813147</v>
      </c>
      <c r="Q429" t="str" cm="1">
        <f t="array" ref="Q429:R429">_xlfn.TEXTSPLIT(O429,"/")</f>
        <v>theater</v>
      </c>
      <c r="R429" t="str">
        <v>plays</v>
      </c>
      <c r="S429" s="7">
        <f t="shared" si="26"/>
        <v>41895.208333333336</v>
      </c>
      <c r="T429" s="6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12">
        <f t="shared" si="24"/>
        <v>46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>
        <f t="shared" si="25"/>
        <v>62.967871485943775</v>
      </c>
      <c r="Q430" t="str" cm="1">
        <f t="array" ref="Q430:R430">_xlfn.TEXTSPLIT(O430,"/")</f>
        <v>film &amp; video</v>
      </c>
      <c r="R430" t="str">
        <v>animation</v>
      </c>
      <c r="S430" s="7">
        <f t="shared" si="26"/>
        <v>40585.25</v>
      </c>
      <c r="T430" s="6">
        <f t="shared" si="27"/>
        <v>40592.25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12">
        <f t="shared" si="24"/>
        <v>91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>
        <f t="shared" si="25"/>
        <v>81.006080449017773</v>
      </c>
      <c r="Q431" t="str" cm="1">
        <f t="array" ref="Q431:R431">_xlfn.TEXTSPLIT(O431,"/")</f>
        <v>photography</v>
      </c>
      <c r="R431" t="str">
        <v>photography books</v>
      </c>
      <c r="S431" s="7">
        <f t="shared" si="26"/>
        <v>41680.25</v>
      </c>
      <c r="T431" s="6">
        <f t="shared" si="27"/>
        <v>41708.208333333336</v>
      </c>
    </row>
    <row r="432" spans="1:20" ht="17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12">
        <f t="shared" si="24"/>
        <v>68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>
        <f t="shared" si="25"/>
        <v>65.321428571428569</v>
      </c>
      <c r="Q432" t="str" cm="1">
        <f t="array" ref="Q432:R432">_xlfn.TEXTSPLIT(O432,"/")</f>
        <v>theater</v>
      </c>
      <c r="R432" t="str">
        <v>plays</v>
      </c>
      <c r="S432" s="7">
        <f t="shared" si="26"/>
        <v>43737.208333333328</v>
      </c>
      <c r="T432" s="6">
        <f t="shared" si="27"/>
        <v>43771.208333333328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12">
        <f t="shared" si="24"/>
        <v>192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>
        <f t="shared" si="25"/>
        <v>104.43617021276596</v>
      </c>
      <c r="Q433" t="str" cm="1">
        <f t="array" ref="Q433:R433">_xlfn.TEXTSPLIT(O433,"/")</f>
        <v>theater</v>
      </c>
      <c r="R433" t="str">
        <v>plays</v>
      </c>
      <c r="S433" s="7">
        <f t="shared" si="26"/>
        <v>43273.208333333328</v>
      </c>
      <c r="T433" s="6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12">
        <f t="shared" si="24"/>
        <v>83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>
        <f t="shared" si="25"/>
        <v>69.989010989010993</v>
      </c>
      <c r="Q434" t="str" cm="1">
        <f t="array" ref="Q434:R434">_xlfn.TEXTSPLIT(O434,"/")</f>
        <v>theater</v>
      </c>
      <c r="R434" t="str">
        <v>plays</v>
      </c>
      <c r="S434" s="7">
        <f t="shared" si="26"/>
        <v>41761.208333333336</v>
      </c>
      <c r="T434" s="6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12">
        <f t="shared" si="24"/>
        <v>54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>
        <f t="shared" si="25"/>
        <v>83.023989898989896</v>
      </c>
      <c r="Q435" t="str" cm="1">
        <f t="array" ref="Q435:R435">_xlfn.TEXTSPLIT(O435,"/")</f>
        <v>film &amp; video</v>
      </c>
      <c r="R435" t="str">
        <v>documentary</v>
      </c>
      <c r="S435" s="7">
        <f t="shared" si="26"/>
        <v>41603.25</v>
      </c>
      <c r="T435" s="6">
        <f t="shared" si="27"/>
        <v>41619.25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12">
        <f t="shared" si="24"/>
        <v>17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>
        <f t="shared" si="25"/>
        <v>90.3</v>
      </c>
      <c r="Q436" t="str" cm="1">
        <f t="array" ref="Q436:R436">_xlfn.TEXTSPLIT(O436,"/")</f>
        <v>theater</v>
      </c>
      <c r="R436" t="str">
        <v>plays</v>
      </c>
      <c r="S436" s="7">
        <f t="shared" si="26"/>
        <v>42705.25</v>
      </c>
      <c r="T436" s="6">
        <f t="shared" si="27"/>
        <v>42719.25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12">
        <f t="shared" si="24"/>
        <v>117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>
        <f t="shared" si="25"/>
        <v>103.98131932282546</v>
      </c>
      <c r="Q437" t="str" cm="1">
        <f t="array" ref="Q437:R437">_xlfn.TEXTSPLIT(O437,"/")</f>
        <v>theater</v>
      </c>
      <c r="R437" t="str">
        <v>plays</v>
      </c>
      <c r="S437" s="7">
        <f t="shared" si="26"/>
        <v>41988.25</v>
      </c>
      <c r="T437" s="6">
        <f t="shared" si="27"/>
        <v>42000.25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12">
        <f t="shared" si="24"/>
        <v>1052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>
        <f t="shared" si="25"/>
        <v>54.931726907630519</v>
      </c>
      <c r="Q438" t="str" cm="1">
        <f t="array" ref="Q438:R438">_xlfn.TEXTSPLIT(O438,"/")</f>
        <v>music</v>
      </c>
      <c r="R438" t="str">
        <v>jazz</v>
      </c>
      <c r="S438" s="7">
        <f t="shared" si="26"/>
        <v>43575.208333333328</v>
      </c>
      <c r="T438" s="6">
        <f t="shared" si="27"/>
        <v>43576.208333333328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12">
        <f t="shared" si="24"/>
        <v>123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>
        <f t="shared" si="25"/>
        <v>51.921875</v>
      </c>
      <c r="Q439" t="str" cm="1">
        <f t="array" ref="Q439:R439">_xlfn.TEXTSPLIT(O439,"/")</f>
        <v>film &amp; video</v>
      </c>
      <c r="R439" t="str">
        <v>animation</v>
      </c>
      <c r="S439" s="7">
        <f t="shared" si="26"/>
        <v>42260.208333333328</v>
      </c>
      <c r="T439" s="6">
        <f t="shared" si="27"/>
        <v>42263.208333333328</v>
      </c>
    </row>
    <row r="440" spans="1:20" ht="17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12">
        <f t="shared" si="24"/>
        <v>179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>
        <f t="shared" si="25"/>
        <v>60.02834008097166</v>
      </c>
      <c r="Q440" t="str" cm="1">
        <f t="array" ref="Q440:R440">_xlfn.TEXTSPLIT(O440,"/")</f>
        <v>theater</v>
      </c>
      <c r="R440" t="str">
        <v>plays</v>
      </c>
      <c r="S440" s="7">
        <f t="shared" si="26"/>
        <v>41337.25</v>
      </c>
      <c r="T440" s="6">
        <f t="shared" si="27"/>
        <v>41367.208333333336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12">
        <f t="shared" si="24"/>
        <v>355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>
        <f t="shared" si="25"/>
        <v>44.003488879197555</v>
      </c>
      <c r="Q441" t="str" cm="1">
        <f t="array" ref="Q441:R441">_xlfn.TEXTSPLIT(O441,"/")</f>
        <v>film &amp; video</v>
      </c>
      <c r="R441" t="str">
        <v>science fiction</v>
      </c>
      <c r="S441" s="7">
        <f t="shared" si="26"/>
        <v>42680.208333333328</v>
      </c>
      <c r="T441" s="6">
        <f t="shared" si="27"/>
        <v>42687.25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12">
        <f t="shared" si="24"/>
        <v>162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>
        <f t="shared" si="25"/>
        <v>53.003513254551258</v>
      </c>
      <c r="Q442" t="str" cm="1">
        <f t="array" ref="Q442:R442">_xlfn.TEXTSPLIT(O442,"/")</f>
        <v>film &amp; video</v>
      </c>
      <c r="R442" t="str">
        <v>television</v>
      </c>
      <c r="S442" s="7">
        <f t="shared" si="26"/>
        <v>42916.208333333328</v>
      </c>
      <c r="T442" s="6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12">
        <f t="shared" si="24"/>
        <v>25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>
        <f t="shared" si="25"/>
        <v>54.5</v>
      </c>
      <c r="Q443" t="str" cm="1">
        <f t="array" ref="Q443:R443">_xlfn.TEXTSPLIT(O443,"/")</f>
        <v>technology</v>
      </c>
      <c r="R443" t="str">
        <v>wearables</v>
      </c>
      <c r="S443" s="7">
        <f t="shared" si="26"/>
        <v>41025.208333333336</v>
      </c>
      <c r="T443" s="6">
        <f t="shared" si="27"/>
        <v>41053.208333333336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12">
        <f t="shared" si="24"/>
        <v>199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>
        <f t="shared" si="25"/>
        <v>75.04195804195804</v>
      </c>
      <c r="Q444" t="str" cm="1">
        <f t="array" ref="Q444:R444">_xlfn.TEXTSPLIT(O444,"/")</f>
        <v>theater</v>
      </c>
      <c r="R444" t="str">
        <v>plays</v>
      </c>
      <c r="S444" s="7">
        <f t="shared" si="26"/>
        <v>42980.208333333328</v>
      </c>
      <c r="T444" s="6">
        <f t="shared" si="27"/>
        <v>42996.208333333328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12">
        <f t="shared" si="24"/>
        <v>35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>
        <f t="shared" si="25"/>
        <v>35.911111111111111</v>
      </c>
      <c r="Q445" t="str" cm="1">
        <f t="array" ref="Q445:R445">_xlfn.TEXTSPLIT(O445,"/")</f>
        <v>theater</v>
      </c>
      <c r="R445" t="str">
        <v>plays</v>
      </c>
      <c r="S445" s="7">
        <f t="shared" si="26"/>
        <v>40451.208333333336</v>
      </c>
      <c r="T445" s="6">
        <f t="shared" si="27"/>
        <v>40470.208333333336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12">
        <f t="shared" si="24"/>
        <v>176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>
        <f t="shared" si="25"/>
        <v>36.952702702702702</v>
      </c>
      <c r="Q446" t="str" cm="1">
        <f t="array" ref="Q446:R446">_xlfn.TEXTSPLIT(O446,"/")</f>
        <v>music</v>
      </c>
      <c r="R446" t="str">
        <v>indie rock</v>
      </c>
      <c r="S446" s="7">
        <f t="shared" si="26"/>
        <v>40748.208333333336</v>
      </c>
      <c r="T446" s="6">
        <f t="shared" si="27"/>
        <v>40750.208333333336</v>
      </c>
    </row>
    <row r="447" spans="1:20" ht="17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12">
        <f t="shared" si="24"/>
        <v>511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>
        <f t="shared" si="25"/>
        <v>63.170588235294119</v>
      </c>
      <c r="Q447" t="str" cm="1">
        <f t="array" ref="Q447:R447">_xlfn.TEXTSPLIT(O447,"/")</f>
        <v>theater</v>
      </c>
      <c r="R447" t="str">
        <v>plays</v>
      </c>
      <c r="S447" s="7">
        <f t="shared" si="26"/>
        <v>40515.25</v>
      </c>
      <c r="T447" s="6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12">
        <f t="shared" si="24"/>
        <v>82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>
        <f t="shared" si="25"/>
        <v>29.99462365591398</v>
      </c>
      <c r="Q448" t="str" cm="1">
        <f t="array" ref="Q448:R448">_xlfn.TEXTSPLIT(O448,"/")</f>
        <v>technology</v>
      </c>
      <c r="R448" t="str">
        <v>wearables</v>
      </c>
      <c r="S448" s="7">
        <f t="shared" si="26"/>
        <v>41261.25</v>
      </c>
      <c r="T448" s="6">
        <f t="shared" si="27"/>
        <v>41263.25</v>
      </c>
    </row>
    <row r="449" spans="1:20" ht="17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12">
        <f t="shared" si="24"/>
        <v>24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>
        <f t="shared" si="25"/>
        <v>86</v>
      </c>
      <c r="Q449" t="str" cm="1">
        <f t="array" ref="Q449:R449">_xlfn.TEXTSPLIT(O449,"/")</f>
        <v>film &amp; video</v>
      </c>
      <c r="R449" t="str">
        <v>television</v>
      </c>
      <c r="S449" s="7">
        <f t="shared" si="26"/>
        <v>43088.25</v>
      </c>
      <c r="T449" s="6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12">
        <f t="shared" si="24"/>
        <v>50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>
        <f t="shared" si="25"/>
        <v>75.014876033057845</v>
      </c>
      <c r="Q450" t="str" cm="1">
        <f t="array" ref="Q450:R450">_xlfn.TEXTSPLIT(O450,"/")</f>
        <v>games</v>
      </c>
      <c r="R450" t="str">
        <v>video games</v>
      </c>
      <c r="S450" s="7">
        <f t="shared" si="26"/>
        <v>41378.208333333336</v>
      </c>
      <c r="T450" s="6">
        <f t="shared" si="27"/>
        <v>41380.208333333336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12">
        <f t="shared" ref="G451:G514" si="28">ROUND(((E451/D451)*100),0)</f>
        <v>967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>
        <f t="shared" ref="P451:P514" si="29">AVERAGE(E451/H451)</f>
        <v>101.19767441860465</v>
      </c>
      <c r="Q451" t="str" cm="1">
        <f t="array" ref="Q451:R451">_xlfn.TEXTSPLIT(O451,"/")</f>
        <v>games</v>
      </c>
      <c r="R451" t="str">
        <v>video games</v>
      </c>
      <c r="S451" s="7">
        <f t="shared" ref="S451:S514" si="30">(((K451/60)/60)/24)+DATE(1970,1,1)</f>
        <v>43530.25</v>
      </c>
      <c r="T451" s="6">
        <f t="shared" ref="T451:T514" si="31">(((L451/60)/60)/24)+DATE(1970,1,1)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12">
        <f t="shared" si="28"/>
        <v>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>
        <f t="shared" si="29"/>
        <v>4</v>
      </c>
      <c r="Q452" t="str" cm="1">
        <f t="array" ref="Q452:R452">_xlfn.TEXTSPLIT(O452,"/")</f>
        <v>film &amp; video</v>
      </c>
      <c r="R452" t="str">
        <v>animation</v>
      </c>
      <c r="S452" s="7">
        <f t="shared" si="30"/>
        <v>43394.208333333328</v>
      </c>
      <c r="T452" s="6">
        <f t="shared" si="31"/>
        <v>43417.25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12">
        <f t="shared" si="28"/>
        <v>123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>
        <f t="shared" si="29"/>
        <v>29.001272669424118</v>
      </c>
      <c r="Q453" t="str" cm="1">
        <f t="array" ref="Q453:R453">_xlfn.TEXTSPLIT(O453,"/")</f>
        <v>music</v>
      </c>
      <c r="R453" t="str">
        <v>rock</v>
      </c>
      <c r="S453" s="7">
        <f t="shared" si="30"/>
        <v>42935.208333333328</v>
      </c>
      <c r="T453" s="6">
        <f t="shared" si="31"/>
        <v>42966.208333333328</v>
      </c>
    </row>
    <row r="454" spans="1:20" ht="17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12">
        <f t="shared" si="28"/>
        <v>63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>
        <f t="shared" si="29"/>
        <v>98.225806451612897</v>
      </c>
      <c r="Q454" t="str" cm="1">
        <f t="array" ref="Q454:R454">_xlfn.TEXTSPLIT(O454,"/")</f>
        <v>film &amp; video</v>
      </c>
      <c r="R454" t="str">
        <v>drama</v>
      </c>
      <c r="S454" s="7">
        <f t="shared" si="30"/>
        <v>40365.208333333336</v>
      </c>
      <c r="T454" s="6">
        <f t="shared" si="31"/>
        <v>40366.208333333336</v>
      </c>
    </row>
    <row r="455" spans="1:20" ht="17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12">
        <f t="shared" si="28"/>
        <v>56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>
        <f t="shared" si="29"/>
        <v>87.001693480101608</v>
      </c>
      <c r="Q455" t="str" cm="1">
        <f t="array" ref="Q455:R455">_xlfn.TEXTSPLIT(O455,"/")</f>
        <v>film &amp; video</v>
      </c>
      <c r="R455" t="str">
        <v>science fiction</v>
      </c>
      <c r="S455" s="7">
        <f t="shared" si="30"/>
        <v>42705.25</v>
      </c>
      <c r="T455" s="6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12">
        <f t="shared" si="28"/>
        <v>44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>
        <f t="shared" si="29"/>
        <v>45.205128205128204</v>
      </c>
      <c r="Q456" t="str" cm="1">
        <f t="array" ref="Q456:R456">_xlfn.TEXTSPLIT(O456,"/")</f>
        <v>film &amp; video</v>
      </c>
      <c r="R456" t="str">
        <v>drama</v>
      </c>
      <c r="S456" s="7">
        <f t="shared" si="30"/>
        <v>41568.208333333336</v>
      </c>
      <c r="T456" s="6">
        <f t="shared" si="31"/>
        <v>41604.25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12">
        <f t="shared" si="28"/>
        <v>118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>
        <f t="shared" si="29"/>
        <v>37.001341561577675</v>
      </c>
      <c r="Q457" t="str" cm="1">
        <f t="array" ref="Q457:R457">_xlfn.TEXTSPLIT(O457,"/")</f>
        <v>theater</v>
      </c>
      <c r="R457" t="str">
        <v>plays</v>
      </c>
      <c r="S457" s="7">
        <f t="shared" si="30"/>
        <v>40809.208333333336</v>
      </c>
      <c r="T457" s="6">
        <f t="shared" si="31"/>
        <v>40832.208333333336</v>
      </c>
    </row>
    <row r="458" spans="1:20" ht="17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12">
        <f t="shared" si="28"/>
        <v>104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>
        <f t="shared" si="29"/>
        <v>94.976947040498445</v>
      </c>
      <c r="Q458" t="str" cm="1">
        <f t="array" ref="Q458:R458">_xlfn.TEXTSPLIT(O458,"/")</f>
        <v>music</v>
      </c>
      <c r="R458" t="str">
        <v>indie rock</v>
      </c>
      <c r="S458" s="7">
        <f t="shared" si="30"/>
        <v>43141.25</v>
      </c>
      <c r="T458" s="6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12">
        <f t="shared" si="28"/>
        <v>27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>
        <f t="shared" si="29"/>
        <v>28.956521739130434</v>
      </c>
      <c r="Q459" t="str" cm="1">
        <f t="array" ref="Q459:R459">_xlfn.TEXTSPLIT(O459,"/")</f>
        <v>theater</v>
      </c>
      <c r="R459" t="str">
        <v>plays</v>
      </c>
      <c r="S459" s="7">
        <f t="shared" si="30"/>
        <v>42657.208333333328</v>
      </c>
      <c r="T459" s="6">
        <f t="shared" si="31"/>
        <v>42659.208333333328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12">
        <f t="shared" si="28"/>
        <v>351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>
        <f t="shared" si="29"/>
        <v>55.993396226415094</v>
      </c>
      <c r="Q460" t="str" cm="1">
        <f t="array" ref="Q460:R460">_xlfn.TEXTSPLIT(O460,"/")</f>
        <v>theater</v>
      </c>
      <c r="R460" t="str">
        <v>plays</v>
      </c>
      <c r="S460" s="7">
        <f t="shared" si="30"/>
        <v>40265.208333333336</v>
      </c>
      <c r="T460" s="6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12">
        <f t="shared" si="28"/>
        <v>90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>
        <f t="shared" si="29"/>
        <v>54.038095238095238</v>
      </c>
      <c r="Q461" t="str" cm="1">
        <f t="array" ref="Q461:R461">_xlfn.TEXTSPLIT(O461,"/")</f>
        <v>film &amp; video</v>
      </c>
      <c r="R461" t="str">
        <v>documentary</v>
      </c>
      <c r="S461" s="7">
        <f t="shared" si="30"/>
        <v>42001.25</v>
      </c>
      <c r="T461" s="6">
        <f t="shared" si="31"/>
        <v>42026.25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12">
        <f t="shared" si="28"/>
        <v>172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>
        <f t="shared" si="29"/>
        <v>82.38</v>
      </c>
      <c r="Q462" t="str" cm="1">
        <f t="array" ref="Q462:R462">_xlfn.TEXTSPLIT(O462,"/")</f>
        <v>theater</v>
      </c>
      <c r="R462" t="str">
        <v>plays</v>
      </c>
      <c r="S462" s="7">
        <f t="shared" si="30"/>
        <v>40399.208333333336</v>
      </c>
      <c r="T462" s="6">
        <f t="shared" si="31"/>
        <v>40402.208333333336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12">
        <f t="shared" si="28"/>
        <v>141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>
        <f t="shared" si="29"/>
        <v>66.997115384615384</v>
      </c>
      <c r="Q463" t="str" cm="1">
        <f t="array" ref="Q463:R463">_xlfn.TEXTSPLIT(O463,"/")</f>
        <v>film &amp; video</v>
      </c>
      <c r="R463" t="str">
        <v>drama</v>
      </c>
      <c r="S463" s="7">
        <f t="shared" si="30"/>
        <v>41757.208333333336</v>
      </c>
      <c r="T463" s="6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12">
        <f t="shared" si="28"/>
        <v>31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>
        <f t="shared" si="29"/>
        <v>107.91401869158878</v>
      </c>
      <c r="Q464" t="str" cm="1">
        <f t="array" ref="Q464:R464">_xlfn.TEXTSPLIT(O464,"/")</f>
        <v>games</v>
      </c>
      <c r="R464" t="str">
        <v>mobile games</v>
      </c>
      <c r="S464" s="7">
        <f t="shared" si="30"/>
        <v>41304.25</v>
      </c>
      <c r="T464" s="6">
        <f t="shared" si="31"/>
        <v>41342.25</v>
      </c>
    </row>
    <row r="465" spans="1:20" ht="17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12">
        <f t="shared" si="28"/>
        <v>108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>
        <f t="shared" si="29"/>
        <v>69.009501187648453</v>
      </c>
      <c r="Q465" t="str" cm="1">
        <f t="array" ref="Q465:R465">_xlfn.TEXTSPLIT(O465,"/")</f>
        <v>film &amp; video</v>
      </c>
      <c r="R465" t="str">
        <v>animation</v>
      </c>
      <c r="S465" s="7">
        <f t="shared" si="30"/>
        <v>41639.25</v>
      </c>
      <c r="T465" s="6">
        <f t="shared" si="31"/>
        <v>41643.25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12">
        <f t="shared" si="28"/>
        <v>133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>
        <f t="shared" si="29"/>
        <v>39.006568144499177</v>
      </c>
      <c r="Q466" t="str" cm="1">
        <f t="array" ref="Q466:R466">_xlfn.TEXTSPLIT(O466,"/")</f>
        <v>theater</v>
      </c>
      <c r="R466" t="str">
        <v>plays</v>
      </c>
      <c r="S466" s="7">
        <f t="shared" si="30"/>
        <v>43142.25</v>
      </c>
      <c r="T466" s="6">
        <f t="shared" si="31"/>
        <v>43156.25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12">
        <f t="shared" si="28"/>
        <v>188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>
        <f t="shared" si="29"/>
        <v>110.3625</v>
      </c>
      <c r="Q467" t="str" cm="1">
        <f t="array" ref="Q467:R467">_xlfn.TEXTSPLIT(O467,"/")</f>
        <v>publishing</v>
      </c>
      <c r="R467" t="str">
        <v>translations</v>
      </c>
      <c r="S467" s="7">
        <f t="shared" si="30"/>
        <v>43127.25</v>
      </c>
      <c r="T467" s="6">
        <f t="shared" si="31"/>
        <v>43136.25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12">
        <f t="shared" si="28"/>
        <v>332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>
        <f t="shared" si="29"/>
        <v>94.857142857142861</v>
      </c>
      <c r="Q468" t="str" cm="1">
        <f t="array" ref="Q468:R468">_xlfn.TEXTSPLIT(O468,"/")</f>
        <v>technology</v>
      </c>
      <c r="R468" t="str">
        <v>wearables</v>
      </c>
      <c r="S468" s="7">
        <f t="shared" si="30"/>
        <v>41409.208333333336</v>
      </c>
      <c r="T468" s="6">
        <f t="shared" si="31"/>
        <v>41432.208333333336</v>
      </c>
    </row>
    <row r="469" spans="1:20" ht="17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12">
        <f t="shared" si="28"/>
        <v>575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>
        <f t="shared" si="29"/>
        <v>57.935251798561154</v>
      </c>
      <c r="Q469" t="str" cm="1">
        <f t="array" ref="Q469:R469">_xlfn.TEXTSPLIT(O469,"/")</f>
        <v>technology</v>
      </c>
      <c r="R469" t="str">
        <v>web</v>
      </c>
      <c r="S469" s="7">
        <f t="shared" si="30"/>
        <v>42331.25</v>
      </c>
      <c r="T469" s="6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12">
        <f t="shared" si="28"/>
        <v>41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>
        <f t="shared" si="29"/>
        <v>101.25</v>
      </c>
      <c r="Q470" t="str" cm="1">
        <f t="array" ref="Q470:R470">_xlfn.TEXTSPLIT(O470,"/")</f>
        <v>theater</v>
      </c>
      <c r="R470" t="str">
        <v>plays</v>
      </c>
      <c r="S470" s="7">
        <f t="shared" si="30"/>
        <v>43569.208333333328</v>
      </c>
      <c r="T470" s="6">
        <f t="shared" si="31"/>
        <v>43585.208333333328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12">
        <f t="shared" si="28"/>
        <v>184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>
        <f t="shared" si="29"/>
        <v>64.95597484276729</v>
      </c>
      <c r="Q471" t="str" cm="1">
        <f t="array" ref="Q471:R471">_xlfn.TEXTSPLIT(O471,"/")</f>
        <v>film &amp; video</v>
      </c>
      <c r="R471" t="str">
        <v>drama</v>
      </c>
      <c r="S471" s="7">
        <f t="shared" si="30"/>
        <v>42142.208333333328</v>
      </c>
      <c r="T471" s="6">
        <f t="shared" si="31"/>
        <v>42144.208333333328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12">
        <f t="shared" si="28"/>
        <v>286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>
        <f t="shared" si="29"/>
        <v>27.00524934383202</v>
      </c>
      <c r="Q472" t="str" cm="1">
        <f t="array" ref="Q472:R472">_xlfn.TEXTSPLIT(O472,"/")</f>
        <v>technology</v>
      </c>
      <c r="R472" t="str">
        <v>wearables</v>
      </c>
      <c r="S472" s="7">
        <f t="shared" si="30"/>
        <v>42716.25</v>
      </c>
      <c r="T472" s="6">
        <f t="shared" si="31"/>
        <v>42723.25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12">
        <f t="shared" si="28"/>
        <v>319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>
        <f t="shared" si="29"/>
        <v>50.97422680412371</v>
      </c>
      <c r="Q473" t="str" cm="1">
        <f t="array" ref="Q473:R473">_xlfn.TEXTSPLIT(O473,"/")</f>
        <v>food</v>
      </c>
      <c r="R473" t="str">
        <v>food trucks</v>
      </c>
      <c r="S473" s="7">
        <f t="shared" si="30"/>
        <v>41031.208333333336</v>
      </c>
      <c r="T473" s="6">
        <f t="shared" si="31"/>
        <v>41031.208333333336</v>
      </c>
    </row>
    <row r="474" spans="1:20" ht="17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12">
        <f t="shared" si="28"/>
        <v>39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>
        <f t="shared" si="29"/>
        <v>104.94260869565217</v>
      </c>
      <c r="Q474" t="str" cm="1">
        <f t="array" ref="Q474:R474">_xlfn.TEXTSPLIT(O474,"/")</f>
        <v>music</v>
      </c>
      <c r="R474" t="str">
        <v>rock</v>
      </c>
      <c r="S474" s="7">
        <f t="shared" si="30"/>
        <v>43535.208333333328</v>
      </c>
      <c r="T474" s="6">
        <f t="shared" si="31"/>
        <v>43589.208333333328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12">
        <f t="shared" si="28"/>
        <v>178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>
        <f t="shared" si="29"/>
        <v>84.028301886792448</v>
      </c>
      <c r="Q475" t="str" cm="1">
        <f t="array" ref="Q475:R475">_xlfn.TEXTSPLIT(O475,"/")</f>
        <v>music</v>
      </c>
      <c r="R475" t="str">
        <v>electric music</v>
      </c>
      <c r="S475" s="7">
        <f t="shared" si="30"/>
        <v>43277.208333333328</v>
      </c>
      <c r="T475" s="6">
        <f t="shared" si="31"/>
        <v>43278.208333333328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12">
        <f t="shared" si="28"/>
        <v>365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>
        <f t="shared" si="29"/>
        <v>102.85915492957747</v>
      </c>
      <c r="Q476" t="str" cm="1">
        <f t="array" ref="Q476:R476">_xlfn.TEXTSPLIT(O476,"/")</f>
        <v>film &amp; video</v>
      </c>
      <c r="R476" t="str">
        <v>television</v>
      </c>
      <c r="S476" s="7">
        <f t="shared" si="30"/>
        <v>41989.25</v>
      </c>
      <c r="T476" s="6">
        <f t="shared" si="31"/>
        <v>41990.25</v>
      </c>
    </row>
    <row r="477" spans="1:20" ht="17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12">
        <f t="shared" si="28"/>
        <v>114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>
        <f t="shared" si="29"/>
        <v>39.962085308056871</v>
      </c>
      <c r="Q477" t="str" cm="1">
        <f t="array" ref="Q477:R477">_xlfn.TEXTSPLIT(O477,"/")</f>
        <v>publishing</v>
      </c>
      <c r="R477" t="str">
        <v>translations</v>
      </c>
      <c r="S477" s="7">
        <f t="shared" si="30"/>
        <v>41450.208333333336</v>
      </c>
      <c r="T477" s="6">
        <f t="shared" si="31"/>
        <v>41454.208333333336</v>
      </c>
    </row>
    <row r="478" spans="1:20" ht="17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12">
        <f t="shared" si="28"/>
        <v>30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>
        <f t="shared" si="29"/>
        <v>51.001785714285717</v>
      </c>
      <c r="Q478" t="str" cm="1">
        <f t="array" ref="Q478:R478">_xlfn.TEXTSPLIT(O478,"/")</f>
        <v>publishing</v>
      </c>
      <c r="R478" t="str">
        <v>fiction</v>
      </c>
      <c r="S478" s="7">
        <f t="shared" si="30"/>
        <v>43322.208333333328</v>
      </c>
      <c r="T478" s="6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12">
        <f t="shared" si="28"/>
        <v>54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>
        <f t="shared" si="29"/>
        <v>40.823008849557525</v>
      </c>
      <c r="Q479" t="str" cm="1">
        <f t="array" ref="Q479:R479">_xlfn.TEXTSPLIT(O479,"/")</f>
        <v>film &amp; video</v>
      </c>
      <c r="R479" t="str">
        <v>science fiction</v>
      </c>
      <c r="S479" s="7">
        <f t="shared" si="30"/>
        <v>40720.208333333336</v>
      </c>
      <c r="T479" s="6">
        <f t="shared" si="31"/>
        <v>40747.208333333336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12">
        <f t="shared" si="28"/>
        <v>236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>
        <f t="shared" si="29"/>
        <v>58.999637155297535</v>
      </c>
      <c r="Q480" t="str" cm="1">
        <f t="array" ref="Q480:R480">_xlfn.TEXTSPLIT(O480,"/")</f>
        <v>technology</v>
      </c>
      <c r="R480" t="str">
        <v>wearables</v>
      </c>
      <c r="S480" s="7">
        <f t="shared" si="30"/>
        <v>42072.208333333328</v>
      </c>
      <c r="T480" s="6">
        <f t="shared" si="31"/>
        <v>42084.208333333328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12">
        <f t="shared" si="28"/>
        <v>513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>
        <f t="shared" si="29"/>
        <v>71.156069364161851</v>
      </c>
      <c r="Q481" t="str" cm="1">
        <f t="array" ref="Q481:R481">_xlfn.TEXTSPLIT(O481,"/")</f>
        <v>food</v>
      </c>
      <c r="R481" t="str">
        <v>food trucks</v>
      </c>
      <c r="S481" s="7">
        <f t="shared" si="30"/>
        <v>42945.208333333328</v>
      </c>
      <c r="T481" s="6">
        <f t="shared" si="31"/>
        <v>42947.208333333328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12">
        <f t="shared" si="28"/>
        <v>101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>
        <f t="shared" si="29"/>
        <v>99.494252873563212</v>
      </c>
      <c r="Q482" t="str" cm="1">
        <f t="array" ref="Q482:R482">_xlfn.TEXTSPLIT(O482,"/")</f>
        <v>photography</v>
      </c>
      <c r="R482" t="str">
        <v>photography books</v>
      </c>
      <c r="S482" s="7">
        <f t="shared" si="30"/>
        <v>40248.25</v>
      </c>
      <c r="T482" s="6">
        <f t="shared" si="31"/>
        <v>40257.208333333336</v>
      </c>
    </row>
    <row r="483" spans="1:20" ht="17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12">
        <f t="shared" si="28"/>
        <v>81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>
        <f t="shared" si="29"/>
        <v>103.98634590377114</v>
      </c>
      <c r="Q483" t="str" cm="1">
        <f t="array" ref="Q483:R483">_xlfn.TEXTSPLIT(O483,"/")</f>
        <v>theater</v>
      </c>
      <c r="R483" t="str">
        <v>plays</v>
      </c>
      <c r="S483" s="7">
        <f t="shared" si="30"/>
        <v>41913.208333333336</v>
      </c>
      <c r="T483" s="6">
        <f t="shared" si="31"/>
        <v>41955.25</v>
      </c>
    </row>
    <row r="484" spans="1:20" ht="17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12">
        <f t="shared" si="28"/>
        <v>16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>
        <f t="shared" si="29"/>
        <v>76.555555555555557</v>
      </c>
      <c r="Q484" t="str" cm="1">
        <f t="array" ref="Q484:R484">_xlfn.TEXTSPLIT(O484,"/")</f>
        <v>publishing</v>
      </c>
      <c r="R484" t="str">
        <v>fiction</v>
      </c>
      <c r="S484" s="7">
        <f t="shared" si="30"/>
        <v>40963.25</v>
      </c>
      <c r="T484" s="6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12">
        <f t="shared" si="28"/>
        <v>53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>
        <f t="shared" si="29"/>
        <v>87.068592057761734</v>
      </c>
      <c r="Q485" t="str" cm="1">
        <f t="array" ref="Q485:R485">_xlfn.TEXTSPLIT(O485,"/")</f>
        <v>theater</v>
      </c>
      <c r="R485" t="str">
        <v>plays</v>
      </c>
      <c r="S485" s="7">
        <f t="shared" si="30"/>
        <v>43811.25</v>
      </c>
      <c r="T485" s="6">
        <f t="shared" si="31"/>
        <v>43818.25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12">
        <f t="shared" si="28"/>
        <v>260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>
        <f t="shared" si="29"/>
        <v>48.99554707379135</v>
      </c>
      <c r="Q486" t="str" cm="1">
        <f t="array" ref="Q486:R486">_xlfn.TEXTSPLIT(O486,"/")</f>
        <v>food</v>
      </c>
      <c r="R486" t="str">
        <v>food trucks</v>
      </c>
      <c r="S486" s="7">
        <f t="shared" si="30"/>
        <v>41855.208333333336</v>
      </c>
      <c r="T486" s="6">
        <f t="shared" si="31"/>
        <v>41904.208333333336</v>
      </c>
    </row>
    <row r="487" spans="1:20" ht="17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12">
        <f t="shared" si="28"/>
        <v>31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>
        <f t="shared" si="29"/>
        <v>42.969135802469133</v>
      </c>
      <c r="Q487" t="str" cm="1">
        <f t="array" ref="Q487:R487">_xlfn.TEXTSPLIT(O487,"/")</f>
        <v>theater</v>
      </c>
      <c r="R487" t="str">
        <v>plays</v>
      </c>
      <c r="S487" s="7">
        <f t="shared" si="30"/>
        <v>43626.208333333328</v>
      </c>
      <c r="T487" s="6">
        <f t="shared" si="31"/>
        <v>43667.208333333328</v>
      </c>
    </row>
    <row r="488" spans="1:20" ht="17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12">
        <f t="shared" si="28"/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>
        <f t="shared" si="29"/>
        <v>33.428571428571431</v>
      </c>
      <c r="Q488" t="str" cm="1">
        <f t="array" ref="Q488:R488">_xlfn.TEXTSPLIT(O488,"/")</f>
        <v>publishing</v>
      </c>
      <c r="R488" t="str">
        <v>translations</v>
      </c>
      <c r="S488" s="7">
        <f t="shared" si="30"/>
        <v>43168.25</v>
      </c>
      <c r="T488" s="6">
        <f t="shared" si="31"/>
        <v>43183.208333333328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12">
        <f t="shared" si="28"/>
        <v>179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>
        <f t="shared" si="29"/>
        <v>83.982949701619773</v>
      </c>
      <c r="Q489" t="str" cm="1">
        <f t="array" ref="Q489:R489">_xlfn.TEXTSPLIT(O489,"/")</f>
        <v>theater</v>
      </c>
      <c r="R489" t="str">
        <v>plays</v>
      </c>
      <c r="S489" s="7">
        <f t="shared" si="30"/>
        <v>42845.208333333328</v>
      </c>
      <c r="T489" s="6">
        <f t="shared" si="31"/>
        <v>42878.208333333328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12">
        <f t="shared" si="28"/>
        <v>220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>
        <f t="shared" si="29"/>
        <v>101.41739130434783</v>
      </c>
      <c r="Q490" t="str" cm="1">
        <f t="array" ref="Q490:R490">_xlfn.TEXTSPLIT(O490,"/")</f>
        <v>theater</v>
      </c>
      <c r="R490" t="str">
        <v>plays</v>
      </c>
      <c r="S490" s="7">
        <f t="shared" si="30"/>
        <v>42403.25</v>
      </c>
      <c r="T490" s="6">
        <f t="shared" si="31"/>
        <v>42420.25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12">
        <f t="shared" si="28"/>
        <v>102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>
        <f t="shared" si="29"/>
        <v>109.87058823529412</v>
      </c>
      <c r="Q491" t="str" cm="1">
        <f t="array" ref="Q491:R491">_xlfn.TEXTSPLIT(O491,"/")</f>
        <v>technology</v>
      </c>
      <c r="R491" t="str">
        <v>wearables</v>
      </c>
      <c r="S491" s="7">
        <f t="shared" si="30"/>
        <v>40406.208333333336</v>
      </c>
      <c r="T491" s="6">
        <f t="shared" si="31"/>
        <v>40411.208333333336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12">
        <f t="shared" si="28"/>
        <v>192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>
        <f t="shared" si="29"/>
        <v>31.916666666666668</v>
      </c>
      <c r="Q492" t="str" cm="1">
        <f t="array" ref="Q492:R492">_xlfn.TEXTSPLIT(O492,"/")</f>
        <v>journalism</v>
      </c>
      <c r="R492" t="str">
        <v>audio</v>
      </c>
      <c r="S492" s="7">
        <f t="shared" si="30"/>
        <v>43786.25</v>
      </c>
      <c r="T492" s="6">
        <f t="shared" si="31"/>
        <v>43793.25</v>
      </c>
    </row>
    <row r="493" spans="1:20" ht="17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12">
        <f t="shared" si="28"/>
        <v>305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>
        <f t="shared" si="29"/>
        <v>70.993450675399103</v>
      </c>
      <c r="Q493" t="str" cm="1">
        <f t="array" ref="Q493:R493">_xlfn.TEXTSPLIT(O493,"/")</f>
        <v>food</v>
      </c>
      <c r="R493" t="str">
        <v>food trucks</v>
      </c>
      <c r="S493" s="7">
        <f t="shared" si="30"/>
        <v>41456.208333333336</v>
      </c>
      <c r="T493" s="6">
        <f t="shared" si="31"/>
        <v>41482.208333333336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12">
        <f t="shared" si="28"/>
        <v>24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>
        <f t="shared" si="29"/>
        <v>77.026890756302521</v>
      </c>
      <c r="Q494" t="str" cm="1">
        <f t="array" ref="Q494:R494">_xlfn.TEXTSPLIT(O494,"/")</f>
        <v>film &amp; video</v>
      </c>
      <c r="R494" t="str">
        <v>shorts</v>
      </c>
      <c r="S494" s="7">
        <f t="shared" si="30"/>
        <v>40336.208333333336</v>
      </c>
      <c r="T494" s="6">
        <f t="shared" si="31"/>
        <v>40371.208333333336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12">
        <f t="shared" si="28"/>
        <v>724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>
        <f t="shared" si="29"/>
        <v>101.78125</v>
      </c>
      <c r="Q495" t="str" cm="1">
        <f t="array" ref="Q495:R495">_xlfn.TEXTSPLIT(O495,"/")</f>
        <v>photography</v>
      </c>
      <c r="R495" t="str">
        <v>photography books</v>
      </c>
      <c r="S495" s="7">
        <f t="shared" si="30"/>
        <v>43645.208333333328</v>
      </c>
      <c r="T495" s="6">
        <f t="shared" si="31"/>
        <v>43658.208333333328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12">
        <f t="shared" si="28"/>
        <v>547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>
        <f t="shared" si="29"/>
        <v>51.059701492537314</v>
      </c>
      <c r="Q496" t="str" cm="1">
        <f t="array" ref="Q496:R496">_xlfn.TEXTSPLIT(O496,"/")</f>
        <v>technology</v>
      </c>
      <c r="R496" t="str">
        <v>wearables</v>
      </c>
      <c r="S496" s="7">
        <f t="shared" si="30"/>
        <v>40990.208333333336</v>
      </c>
      <c r="T496" s="6">
        <f t="shared" si="31"/>
        <v>40991.208333333336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12">
        <f t="shared" si="28"/>
        <v>415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>
        <f t="shared" si="29"/>
        <v>68.02051282051282</v>
      </c>
      <c r="Q497" t="str" cm="1">
        <f t="array" ref="Q497:R497">_xlfn.TEXTSPLIT(O497,"/")</f>
        <v>theater</v>
      </c>
      <c r="R497" t="str">
        <v>plays</v>
      </c>
      <c r="S497" s="7">
        <f t="shared" si="30"/>
        <v>41800.208333333336</v>
      </c>
      <c r="T497" s="6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12">
        <f t="shared" si="28"/>
        <v>1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>
        <f t="shared" si="29"/>
        <v>30.87037037037037</v>
      </c>
      <c r="Q498" t="str" cm="1">
        <f t="array" ref="Q498:R498">_xlfn.TEXTSPLIT(O498,"/")</f>
        <v>film &amp; video</v>
      </c>
      <c r="R498" t="str">
        <v>animation</v>
      </c>
      <c r="S498" s="7">
        <f t="shared" si="30"/>
        <v>42876.208333333328</v>
      </c>
      <c r="T498" s="6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12">
        <f t="shared" si="28"/>
        <v>34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>
        <f t="shared" si="29"/>
        <v>27.908333333333335</v>
      </c>
      <c r="Q499" t="str" cm="1">
        <f t="array" ref="Q499:R499">_xlfn.TEXTSPLIT(O499,"/")</f>
        <v>technology</v>
      </c>
      <c r="R499" t="str">
        <v>wearables</v>
      </c>
      <c r="S499" s="7">
        <f t="shared" si="30"/>
        <v>42724.25</v>
      </c>
      <c r="T499" s="6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12">
        <f t="shared" si="28"/>
        <v>24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>
        <f t="shared" si="29"/>
        <v>79.994818652849744</v>
      </c>
      <c r="Q500" t="str" cm="1">
        <f t="array" ref="Q500:R500">_xlfn.TEXTSPLIT(O500,"/")</f>
        <v>technology</v>
      </c>
      <c r="R500" t="str">
        <v>web</v>
      </c>
      <c r="S500" s="7">
        <f t="shared" si="30"/>
        <v>42005.25</v>
      </c>
      <c r="T500" s="6">
        <f t="shared" si="31"/>
        <v>42007.25</v>
      </c>
    </row>
    <row r="501" spans="1:20" ht="17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12">
        <f t="shared" si="28"/>
        <v>48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>
        <f t="shared" si="29"/>
        <v>38.003378378378379</v>
      </c>
      <c r="Q501" t="str" cm="1">
        <f t="array" ref="Q501:R501">_xlfn.TEXTSPLIT(O501,"/")</f>
        <v>film &amp; video</v>
      </c>
      <c r="R501" t="str">
        <v>documentary</v>
      </c>
      <c r="S501" s="7">
        <f t="shared" si="30"/>
        <v>42444.208333333328</v>
      </c>
      <c r="T501" s="6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12">
        <f t="shared" si="28"/>
        <v>0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t="e">
        <f t="shared" si="29"/>
        <v>#DIV/0!</v>
      </c>
      <c r="Q502" t="str" cm="1">
        <f t="array" ref="Q502:R502">_xlfn.TEXTSPLIT(O502,"/")</f>
        <v>theater</v>
      </c>
      <c r="R502" t="str">
        <v>plays</v>
      </c>
      <c r="S502" s="7">
        <f t="shared" si="30"/>
        <v>41395.208333333336</v>
      </c>
      <c r="T502" s="6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12">
        <f t="shared" si="28"/>
        <v>70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>
        <f t="shared" si="29"/>
        <v>59.990534521158132</v>
      </c>
      <c r="Q503" t="str" cm="1">
        <f t="array" ref="Q503:R503">_xlfn.TEXTSPLIT(O503,"/")</f>
        <v>film &amp; video</v>
      </c>
      <c r="R503" t="str">
        <v>documentary</v>
      </c>
      <c r="S503" s="7">
        <f t="shared" si="30"/>
        <v>41345.208333333336</v>
      </c>
      <c r="T503" s="6">
        <f t="shared" si="31"/>
        <v>41347.208333333336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12">
        <f t="shared" si="28"/>
        <v>530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>
        <f t="shared" si="29"/>
        <v>37.037634408602152</v>
      </c>
      <c r="Q504" t="str" cm="1">
        <f t="array" ref="Q504:R504">_xlfn.TEXTSPLIT(O504,"/")</f>
        <v>games</v>
      </c>
      <c r="R504" t="str">
        <v>video games</v>
      </c>
      <c r="S504" s="7">
        <f t="shared" si="30"/>
        <v>41117.208333333336</v>
      </c>
      <c r="T504" s="6">
        <f t="shared" si="31"/>
        <v>41146.208333333336</v>
      </c>
    </row>
    <row r="505" spans="1:20" ht="17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12">
        <f t="shared" si="28"/>
        <v>180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>
        <f t="shared" si="29"/>
        <v>99.963043478260872</v>
      </c>
      <c r="Q505" t="str" cm="1">
        <f t="array" ref="Q505:R505">_xlfn.TEXTSPLIT(O505,"/")</f>
        <v>film &amp; video</v>
      </c>
      <c r="R505" t="str">
        <v>drama</v>
      </c>
      <c r="S505" s="7">
        <f t="shared" si="30"/>
        <v>42186.208333333328</v>
      </c>
      <c r="T505" s="6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12">
        <f t="shared" si="28"/>
        <v>92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>
        <f t="shared" si="29"/>
        <v>111.6774193548387</v>
      </c>
      <c r="Q506" t="str" cm="1">
        <f t="array" ref="Q506:R506">_xlfn.TEXTSPLIT(O506,"/")</f>
        <v>music</v>
      </c>
      <c r="R506" t="str">
        <v>rock</v>
      </c>
      <c r="S506" s="7">
        <f t="shared" si="30"/>
        <v>42142.208333333328</v>
      </c>
      <c r="T506" s="6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12">
        <f t="shared" si="28"/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>
        <f t="shared" si="29"/>
        <v>36.014409221902014</v>
      </c>
      <c r="Q507" t="str" cm="1">
        <f t="array" ref="Q507:R507">_xlfn.TEXTSPLIT(O507,"/")</f>
        <v>publishing</v>
      </c>
      <c r="R507" t="str">
        <v>radio &amp; podcasts</v>
      </c>
      <c r="S507" s="7">
        <f t="shared" si="30"/>
        <v>41341.25</v>
      </c>
      <c r="T507" s="6">
        <f t="shared" si="31"/>
        <v>41383.208333333336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12">
        <f t="shared" si="28"/>
        <v>927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>
        <f t="shared" si="29"/>
        <v>66.010284810126578</v>
      </c>
      <c r="Q508" t="str" cm="1">
        <f t="array" ref="Q508:R508">_xlfn.TEXTSPLIT(O508,"/")</f>
        <v>theater</v>
      </c>
      <c r="R508" t="str">
        <v>plays</v>
      </c>
      <c r="S508" s="7">
        <f t="shared" si="30"/>
        <v>43062.25</v>
      </c>
      <c r="T508" s="6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12">
        <f t="shared" si="28"/>
        <v>40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>
        <f t="shared" si="29"/>
        <v>44.05263157894737</v>
      </c>
      <c r="Q509" t="str" cm="1">
        <f t="array" ref="Q509:R509">_xlfn.TEXTSPLIT(O509,"/")</f>
        <v>technology</v>
      </c>
      <c r="R509" t="str">
        <v>web</v>
      </c>
      <c r="S509" s="7">
        <f t="shared" si="30"/>
        <v>41373.208333333336</v>
      </c>
      <c r="T509" s="6">
        <f t="shared" si="31"/>
        <v>41422.208333333336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12">
        <f t="shared" si="28"/>
        <v>112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>
        <f t="shared" si="29"/>
        <v>52.999726551818434</v>
      </c>
      <c r="Q510" t="str" cm="1">
        <f t="array" ref="Q510:R510">_xlfn.TEXTSPLIT(O510,"/")</f>
        <v>theater</v>
      </c>
      <c r="R510" t="str">
        <v>plays</v>
      </c>
      <c r="S510" s="7">
        <f t="shared" si="30"/>
        <v>43310.208333333328</v>
      </c>
      <c r="T510" s="6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12">
        <f t="shared" si="28"/>
        <v>71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>
        <f t="shared" si="29"/>
        <v>95</v>
      </c>
      <c r="Q511" t="str" cm="1">
        <f t="array" ref="Q511:R511">_xlfn.TEXTSPLIT(O511,"/")</f>
        <v>theater</v>
      </c>
      <c r="R511" t="str">
        <v>plays</v>
      </c>
      <c r="S511" s="7">
        <f t="shared" si="30"/>
        <v>41034.208333333336</v>
      </c>
      <c r="T511" s="6">
        <f t="shared" si="31"/>
        <v>41044.208333333336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12">
        <f t="shared" si="28"/>
        <v>119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>
        <f t="shared" si="29"/>
        <v>70.908396946564892</v>
      </c>
      <c r="Q512" t="str" cm="1">
        <f t="array" ref="Q512:R512">_xlfn.TEXTSPLIT(O512,"/")</f>
        <v>film &amp; video</v>
      </c>
      <c r="R512" t="str">
        <v>drama</v>
      </c>
      <c r="S512" s="7">
        <f t="shared" si="30"/>
        <v>43251.208333333328</v>
      </c>
      <c r="T512" s="6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12">
        <f t="shared" si="28"/>
        <v>24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>
        <f t="shared" si="29"/>
        <v>98.060773480662988</v>
      </c>
      <c r="Q513" t="str" cm="1">
        <f t="array" ref="Q513:R513">_xlfn.TEXTSPLIT(O513,"/")</f>
        <v>theater</v>
      </c>
      <c r="R513" t="str">
        <v>plays</v>
      </c>
      <c r="S513" s="7">
        <f t="shared" si="30"/>
        <v>43671.208333333328</v>
      </c>
      <c r="T513" s="6">
        <f t="shared" si="31"/>
        <v>43681.208333333328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12">
        <f t="shared" si="28"/>
        <v>139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>
        <f t="shared" si="29"/>
        <v>53.046025104602514</v>
      </c>
      <c r="Q514" t="str" cm="1">
        <f t="array" ref="Q514:R514">_xlfn.TEXTSPLIT(O514,"/")</f>
        <v>games</v>
      </c>
      <c r="R514" t="str">
        <v>video games</v>
      </c>
      <c r="S514" s="7">
        <f t="shared" si="30"/>
        <v>41825.208333333336</v>
      </c>
      <c r="T514" s="6">
        <f t="shared" si="31"/>
        <v>41826.208333333336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12">
        <f t="shared" ref="G515:G578" si="32">ROUND(((E515/D515)*100),0)</f>
        <v>39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>
        <f t="shared" ref="P515:P578" si="33">AVERAGE(E515/H515)</f>
        <v>93.142857142857139</v>
      </c>
      <c r="Q515" t="str" cm="1">
        <f t="array" ref="Q515:R515">_xlfn.TEXTSPLIT(O515,"/")</f>
        <v>film &amp; video</v>
      </c>
      <c r="R515" t="str">
        <v>television</v>
      </c>
      <c r="S515" s="7">
        <f t="shared" ref="S515:S578" si="34">(((K515/60)/60)/24)+DATE(1970,1,1)</f>
        <v>40430.208333333336</v>
      </c>
      <c r="T515" s="6">
        <f t="shared" ref="T515:T578" si="35">(((L515/60)/60)/24)+DATE(1970,1,1)</f>
        <v>40432.208333333336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12">
        <f t="shared" si="32"/>
        <v>22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>
        <f t="shared" si="33"/>
        <v>58.945075757575758</v>
      </c>
      <c r="Q516" t="str" cm="1">
        <f t="array" ref="Q516:R516">_xlfn.TEXTSPLIT(O516,"/")</f>
        <v>music</v>
      </c>
      <c r="R516" t="str">
        <v>rock</v>
      </c>
      <c r="S516" s="7">
        <f t="shared" si="34"/>
        <v>41614.25</v>
      </c>
      <c r="T516" s="6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12">
        <f t="shared" si="32"/>
        <v>56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>
        <f t="shared" si="33"/>
        <v>36.067669172932334</v>
      </c>
      <c r="Q517" t="str" cm="1">
        <f t="array" ref="Q517:R517">_xlfn.TEXTSPLIT(O517,"/")</f>
        <v>theater</v>
      </c>
      <c r="R517" t="str">
        <v>plays</v>
      </c>
      <c r="S517" s="7">
        <f t="shared" si="34"/>
        <v>40900.25</v>
      </c>
      <c r="T517" s="6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12">
        <f t="shared" si="32"/>
        <v>43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>
        <f t="shared" si="33"/>
        <v>63.030732860520096</v>
      </c>
      <c r="Q518" t="str" cm="1">
        <f t="array" ref="Q518:R518">_xlfn.TEXTSPLIT(O518,"/")</f>
        <v>publishing</v>
      </c>
      <c r="R518" t="str">
        <v>nonfiction</v>
      </c>
      <c r="S518" s="7">
        <f t="shared" si="34"/>
        <v>40396.208333333336</v>
      </c>
      <c r="T518" s="6">
        <f t="shared" si="35"/>
        <v>40434.208333333336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12">
        <f t="shared" si="32"/>
        <v>112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>
        <f t="shared" si="33"/>
        <v>84.717948717948715</v>
      </c>
      <c r="Q519" t="str" cm="1">
        <f t="array" ref="Q519:R519">_xlfn.TEXTSPLIT(O519,"/")</f>
        <v>food</v>
      </c>
      <c r="R519" t="str">
        <v>food trucks</v>
      </c>
      <c r="S519" s="7">
        <f t="shared" si="34"/>
        <v>42860.208333333328</v>
      </c>
      <c r="T519" s="6">
        <f t="shared" si="35"/>
        <v>42865.208333333328</v>
      </c>
    </row>
    <row r="520" spans="1:20" ht="17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12">
        <f t="shared" si="32"/>
        <v>7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>
        <f t="shared" si="33"/>
        <v>62.2</v>
      </c>
      <c r="Q520" t="str" cm="1">
        <f t="array" ref="Q520:R520">_xlfn.TEXTSPLIT(O520,"/")</f>
        <v>film &amp; video</v>
      </c>
      <c r="R520" t="str">
        <v>animation</v>
      </c>
      <c r="S520" s="7">
        <f t="shared" si="34"/>
        <v>43154.25</v>
      </c>
      <c r="T520" s="6">
        <f t="shared" si="35"/>
        <v>43156.25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12">
        <f t="shared" si="32"/>
        <v>102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>
        <f t="shared" si="33"/>
        <v>101.97518330513255</v>
      </c>
      <c r="Q521" t="str" cm="1">
        <f t="array" ref="Q521:R521">_xlfn.TEXTSPLIT(O521,"/")</f>
        <v>music</v>
      </c>
      <c r="R521" t="str">
        <v>rock</v>
      </c>
      <c r="S521" s="7">
        <f t="shared" si="34"/>
        <v>42012.25</v>
      </c>
      <c r="T521" s="6">
        <f t="shared" si="35"/>
        <v>42026.25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12">
        <f t="shared" si="32"/>
        <v>426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>
        <f t="shared" si="33"/>
        <v>106.4375</v>
      </c>
      <c r="Q522" t="str" cm="1">
        <f t="array" ref="Q522:R522">_xlfn.TEXTSPLIT(O522,"/")</f>
        <v>theater</v>
      </c>
      <c r="R522" t="str">
        <v>plays</v>
      </c>
      <c r="S522" s="7">
        <f t="shared" si="34"/>
        <v>43574.208333333328</v>
      </c>
      <c r="T522" s="6">
        <f t="shared" si="35"/>
        <v>43577.208333333328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12">
        <f t="shared" si="32"/>
        <v>146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>
        <f t="shared" si="33"/>
        <v>29.975609756097562</v>
      </c>
      <c r="Q523" t="str" cm="1">
        <f t="array" ref="Q523:R523">_xlfn.TEXTSPLIT(O523,"/")</f>
        <v>film &amp; video</v>
      </c>
      <c r="R523" t="str">
        <v>drama</v>
      </c>
      <c r="S523" s="7">
        <f t="shared" si="34"/>
        <v>42605.208333333328</v>
      </c>
      <c r="T523" s="6">
        <f t="shared" si="35"/>
        <v>42611.208333333328</v>
      </c>
    </row>
    <row r="524" spans="1:20" ht="17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12">
        <f t="shared" si="32"/>
        <v>32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>
        <f t="shared" si="33"/>
        <v>85.806282722513089</v>
      </c>
      <c r="Q524" t="str" cm="1">
        <f t="array" ref="Q524:R524">_xlfn.TEXTSPLIT(O524,"/")</f>
        <v>film &amp; video</v>
      </c>
      <c r="R524" t="str">
        <v>shorts</v>
      </c>
      <c r="S524" s="7">
        <f t="shared" si="34"/>
        <v>41093.208333333336</v>
      </c>
      <c r="T524" s="6">
        <f t="shared" si="35"/>
        <v>41105.208333333336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12">
        <f t="shared" si="32"/>
        <v>700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>
        <f t="shared" si="33"/>
        <v>70.82022471910112</v>
      </c>
      <c r="Q525" t="str" cm="1">
        <f t="array" ref="Q525:R525">_xlfn.TEXTSPLIT(O525,"/")</f>
        <v>film &amp; video</v>
      </c>
      <c r="R525" t="str">
        <v>shorts</v>
      </c>
      <c r="S525" s="7">
        <f t="shared" si="34"/>
        <v>40241.25</v>
      </c>
      <c r="T525" s="6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12">
        <f t="shared" si="32"/>
        <v>84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>
        <f t="shared" si="33"/>
        <v>40.998484082870135</v>
      </c>
      <c r="Q526" t="str" cm="1">
        <f t="array" ref="Q526:R526">_xlfn.TEXTSPLIT(O526,"/")</f>
        <v>theater</v>
      </c>
      <c r="R526" t="str">
        <v>plays</v>
      </c>
      <c r="S526" s="7">
        <f t="shared" si="34"/>
        <v>40294.208333333336</v>
      </c>
      <c r="T526" s="6">
        <f t="shared" si="35"/>
        <v>40307.208333333336</v>
      </c>
    </row>
    <row r="527" spans="1:20" ht="17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12">
        <f t="shared" si="32"/>
        <v>84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>
        <f t="shared" si="33"/>
        <v>28.063492063492063</v>
      </c>
      <c r="Q527" t="str" cm="1">
        <f t="array" ref="Q527:R527">_xlfn.TEXTSPLIT(O527,"/")</f>
        <v>technology</v>
      </c>
      <c r="R527" t="str">
        <v>wearables</v>
      </c>
      <c r="S527" s="7">
        <f t="shared" si="34"/>
        <v>40505.25</v>
      </c>
      <c r="T527" s="6">
        <f t="shared" si="35"/>
        <v>40509.25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12">
        <f t="shared" si="32"/>
        <v>156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>
        <f t="shared" si="33"/>
        <v>88.054421768707485</v>
      </c>
      <c r="Q528" t="str" cm="1">
        <f t="array" ref="Q528:R528">_xlfn.TEXTSPLIT(O528,"/")</f>
        <v>theater</v>
      </c>
      <c r="R528" t="str">
        <v>plays</v>
      </c>
      <c r="S528" s="7">
        <f t="shared" si="34"/>
        <v>42364.25</v>
      </c>
      <c r="T528" s="6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12">
        <f t="shared" si="32"/>
        <v>100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>
        <f t="shared" si="33"/>
        <v>31</v>
      </c>
      <c r="Q529" t="str" cm="1">
        <f t="array" ref="Q529:R529">_xlfn.TEXTSPLIT(O529,"/")</f>
        <v>film &amp; video</v>
      </c>
      <c r="R529" t="str">
        <v>animation</v>
      </c>
      <c r="S529" s="7">
        <f t="shared" si="34"/>
        <v>42405.25</v>
      </c>
      <c r="T529" s="6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12">
        <f t="shared" si="32"/>
        <v>80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>
        <f t="shared" si="33"/>
        <v>90.337500000000006</v>
      </c>
      <c r="Q530" t="str" cm="1">
        <f t="array" ref="Q530:R530">_xlfn.TEXTSPLIT(O530,"/")</f>
        <v>music</v>
      </c>
      <c r="R530" t="str">
        <v>indie rock</v>
      </c>
      <c r="S530" s="7">
        <f t="shared" si="34"/>
        <v>41601.25</v>
      </c>
      <c r="T530" s="6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12">
        <f t="shared" si="32"/>
        <v>11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>
        <f t="shared" si="33"/>
        <v>63.777777777777779</v>
      </c>
      <c r="Q531" t="str" cm="1">
        <f t="array" ref="Q531:R531">_xlfn.TEXTSPLIT(O531,"/")</f>
        <v>games</v>
      </c>
      <c r="R531" t="str">
        <v>video games</v>
      </c>
      <c r="S531" s="7">
        <f t="shared" si="34"/>
        <v>41769.208333333336</v>
      </c>
      <c r="T531" s="6">
        <f t="shared" si="35"/>
        <v>41797.208333333336</v>
      </c>
    </row>
    <row r="532" spans="1:20" ht="17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12">
        <f t="shared" si="32"/>
        <v>92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>
        <f t="shared" si="33"/>
        <v>53.995515695067262</v>
      </c>
      <c r="Q532" t="str" cm="1">
        <f t="array" ref="Q532:R532">_xlfn.TEXTSPLIT(O532,"/")</f>
        <v>publishing</v>
      </c>
      <c r="R532" t="str">
        <v>fiction</v>
      </c>
      <c r="S532" s="7">
        <f t="shared" si="34"/>
        <v>40421.208333333336</v>
      </c>
      <c r="T532" s="6">
        <f t="shared" si="35"/>
        <v>40435.208333333336</v>
      </c>
    </row>
    <row r="533" spans="1:20" ht="17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12">
        <f t="shared" si="32"/>
        <v>96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>
        <f t="shared" si="33"/>
        <v>48.993956043956047</v>
      </c>
      <c r="Q533" t="str" cm="1">
        <f t="array" ref="Q533:R533">_xlfn.TEXTSPLIT(O533,"/")</f>
        <v>games</v>
      </c>
      <c r="R533" t="str">
        <v>video games</v>
      </c>
      <c r="S533" s="7">
        <f t="shared" si="34"/>
        <v>41589.25</v>
      </c>
      <c r="T533" s="6">
        <f t="shared" si="35"/>
        <v>41645.25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12">
        <f t="shared" si="32"/>
        <v>503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>
        <f t="shared" si="33"/>
        <v>63.857142857142854</v>
      </c>
      <c r="Q534" t="str" cm="1">
        <f t="array" ref="Q534:R534">_xlfn.TEXTSPLIT(O534,"/")</f>
        <v>theater</v>
      </c>
      <c r="R534" t="str">
        <v>plays</v>
      </c>
      <c r="S534" s="7">
        <f t="shared" si="34"/>
        <v>43125.25</v>
      </c>
      <c r="T534" s="6">
        <f t="shared" si="35"/>
        <v>43126.25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12">
        <f t="shared" si="32"/>
        <v>159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>
        <f t="shared" si="33"/>
        <v>82.996393146979258</v>
      </c>
      <c r="Q535" t="str" cm="1">
        <f t="array" ref="Q535:R535">_xlfn.TEXTSPLIT(O535,"/")</f>
        <v>music</v>
      </c>
      <c r="R535" t="str">
        <v>indie rock</v>
      </c>
      <c r="S535" s="7">
        <f t="shared" si="34"/>
        <v>41479.208333333336</v>
      </c>
      <c r="T535" s="6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12">
        <f t="shared" si="32"/>
        <v>15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>
        <f t="shared" si="33"/>
        <v>55.08230452674897</v>
      </c>
      <c r="Q536" t="str" cm="1">
        <f t="array" ref="Q536:R536">_xlfn.TEXTSPLIT(O536,"/")</f>
        <v>film &amp; video</v>
      </c>
      <c r="R536" t="str">
        <v>drama</v>
      </c>
      <c r="S536" s="7">
        <f t="shared" si="34"/>
        <v>43329.208333333328</v>
      </c>
      <c r="T536" s="6">
        <f t="shared" si="35"/>
        <v>43330.208333333328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12">
        <f t="shared" si="32"/>
        <v>482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>
        <f t="shared" si="33"/>
        <v>62.044554455445542</v>
      </c>
      <c r="Q537" t="str" cm="1">
        <f t="array" ref="Q537:R537">_xlfn.TEXTSPLIT(O537,"/")</f>
        <v>theater</v>
      </c>
      <c r="R537" t="str">
        <v>plays</v>
      </c>
      <c r="S537" s="7">
        <f t="shared" si="34"/>
        <v>43259.208333333328</v>
      </c>
      <c r="T537" s="6">
        <f t="shared" si="35"/>
        <v>43261.208333333328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12">
        <f t="shared" si="32"/>
        <v>150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>
        <f t="shared" si="33"/>
        <v>104.97857142857143</v>
      </c>
      <c r="Q538" t="str" cm="1">
        <f t="array" ref="Q538:R538">_xlfn.TEXTSPLIT(O538,"/")</f>
        <v>publishing</v>
      </c>
      <c r="R538" t="str">
        <v>fiction</v>
      </c>
      <c r="S538" s="7">
        <f t="shared" si="34"/>
        <v>40414.208333333336</v>
      </c>
      <c r="T538" s="6">
        <f t="shared" si="35"/>
        <v>40440.208333333336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12">
        <f t="shared" si="32"/>
        <v>117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>
        <f t="shared" si="33"/>
        <v>94.044676806083643</v>
      </c>
      <c r="Q539" t="str" cm="1">
        <f t="array" ref="Q539:R539">_xlfn.TEXTSPLIT(O539,"/")</f>
        <v>film &amp; video</v>
      </c>
      <c r="R539" t="str">
        <v>documentary</v>
      </c>
      <c r="S539" s="7">
        <f t="shared" si="34"/>
        <v>43342.208333333328</v>
      </c>
      <c r="T539" s="6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12">
        <f t="shared" si="32"/>
        <v>38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>
        <f t="shared" si="33"/>
        <v>44.007716049382715</v>
      </c>
      <c r="Q540" t="str" cm="1">
        <f t="array" ref="Q540:R540">_xlfn.TEXTSPLIT(O540,"/")</f>
        <v>games</v>
      </c>
      <c r="R540" t="str">
        <v>mobile games</v>
      </c>
      <c r="S540" s="7">
        <f t="shared" si="34"/>
        <v>41539.208333333336</v>
      </c>
      <c r="T540" s="6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12">
        <f t="shared" si="32"/>
        <v>73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>
        <f t="shared" si="33"/>
        <v>92.467532467532465</v>
      </c>
      <c r="Q541" t="str" cm="1">
        <f t="array" ref="Q541:R541">_xlfn.TEXTSPLIT(O541,"/")</f>
        <v>food</v>
      </c>
      <c r="R541" t="str">
        <v>food trucks</v>
      </c>
      <c r="S541" s="7">
        <f t="shared" si="34"/>
        <v>43647.208333333328</v>
      </c>
      <c r="T541" s="6">
        <f t="shared" si="35"/>
        <v>43653.208333333328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12">
        <f t="shared" si="32"/>
        <v>266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>
        <f t="shared" si="33"/>
        <v>57.072874493927124</v>
      </c>
      <c r="Q542" t="str" cm="1">
        <f t="array" ref="Q542:R542">_xlfn.TEXTSPLIT(O542,"/")</f>
        <v>photography</v>
      </c>
      <c r="R542" t="str">
        <v>photography books</v>
      </c>
      <c r="S542" s="7">
        <f t="shared" si="34"/>
        <v>43225.208333333328</v>
      </c>
      <c r="T542" s="6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12">
        <f t="shared" si="32"/>
        <v>24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>
        <f t="shared" si="33"/>
        <v>109.07848101265823</v>
      </c>
      <c r="Q543" t="str" cm="1">
        <f t="array" ref="Q543:R543">_xlfn.TEXTSPLIT(O543,"/")</f>
        <v>games</v>
      </c>
      <c r="R543" t="str">
        <v>mobile games</v>
      </c>
      <c r="S543" s="7">
        <f t="shared" si="34"/>
        <v>42165.208333333328</v>
      </c>
      <c r="T543" s="6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12">
        <f t="shared" si="32"/>
        <v>3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>
        <f t="shared" si="33"/>
        <v>39.387755102040813</v>
      </c>
      <c r="Q544" t="str" cm="1">
        <f t="array" ref="Q544:R544">_xlfn.TEXTSPLIT(O544,"/")</f>
        <v>music</v>
      </c>
      <c r="R544" t="str">
        <v>indie rock</v>
      </c>
      <c r="S544" s="7">
        <f t="shared" si="34"/>
        <v>42391.25</v>
      </c>
      <c r="T544" s="6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12">
        <f t="shared" si="32"/>
        <v>16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>
        <f t="shared" si="33"/>
        <v>77.022222222222226</v>
      </c>
      <c r="Q545" t="str" cm="1">
        <f t="array" ref="Q545:R545">_xlfn.TEXTSPLIT(O545,"/")</f>
        <v>games</v>
      </c>
      <c r="R545" t="str">
        <v>video games</v>
      </c>
      <c r="S545" s="7">
        <f t="shared" si="34"/>
        <v>41528.208333333336</v>
      </c>
      <c r="T545" s="6">
        <f t="shared" si="35"/>
        <v>41543.208333333336</v>
      </c>
    </row>
    <row r="546" spans="1:20" ht="17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12">
        <f t="shared" si="32"/>
        <v>277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>
        <f t="shared" si="33"/>
        <v>92.166666666666671</v>
      </c>
      <c r="Q546" t="str" cm="1">
        <f t="array" ref="Q546:R546">_xlfn.TEXTSPLIT(O546,"/")</f>
        <v>music</v>
      </c>
      <c r="R546" t="str">
        <v>rock</v>
      </c>
      <c r="S546" s="7">
        <f t="shared" si="34"/>
        <v>42377.25</v>
      </c>
      <c r="T546" s="6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12">
        <f t="shared" si="32"/>
        <v>89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>
        <f t="shared" si="33"/>
        <v>61.007063197026021</v>
      </c>
      <c r="Q547" t="str" cm="1">
        <f t="array" ref="Q547:R547">_xlfn.TEXTSPLIT(O547,"/")</f>
        <v>theater</v>
      </c>
      <c r="R547" t="str">
        <v>plays</v>
      </c>
      <c r="S547" s="7">
        <f t="shared" si="34"/>
        <v>43824.25</v>
      </c>
      <c r="T547" s="6">
        <f t="shared" si="35"/>
        <v>43844.25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12">
        <f t="shared" si="32"/>
        <v>164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>
        <f t="shared" si="33"/>
        <v>78.068181818181813</v>
      </c>
      <c r="Q548" t="str" cm="1">
        <f t="array" ref="Q548:R548">_xlfn.TEXTSPLIT(O548,"/")</f>
        <v>theater</v>
      </c>
      <c r="R548" t="str">
        <v>plays</v>
      </c>
      <c r="S548" s="7">
        <f t="shared" si="34"/>
        <v>43360.208333333328</v>
      </c>
      <c r="T548" s="6">
        <f t="shared" si="35"/>
        <v>43363.208333333328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12">
        <f t="shared" si="32"/>
        <v>969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>
        <f t="shared" si="33"/>
        <v>80.75</v>
      </c>
      <c r="Q549" t="str" cm="1">
        <f t="array" ref="Q549:R549">_xlfn.TEXTSPLIT(O549,"/")</f>
        <v>film &amp; video</v>
      </c>
      <c r="R549" t="str">
        <v>drama</v>
      </c>
      <c r="S549" s="7">
        <f t="shared" si="34"/>
        <v>42029.25</v>
      </c>
      <c r="T549" s="6">
        <f t="shared" si="35"/>
        <v>42041.25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12">
        <f t="shared" si="32"/>
        <v>271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>
        <f t="shared" si="33"/>
        <v>59.991289782244557</v>
      </c>
      <c r="Q550" t="str" cm="1">
        <f t="array" ref="Q550:R550">_xlfn.TEXTSPLIT(O550,"/")</f>
        <v>theater</v>
      </c>
      <c r="R550" t="str">
        <v>plays</v>
      </c>
      <c r="S550" s="7">
        <f t="shared" si="34"/>
        <v>42461.208333333328</v>
      </c>
      <c r="T550" s="6">
        <f t="shared" si="35"/>
        <v>42474.208333333328</v>
      </c>
    </row>
    <row r="551" spans="1:20" ht="17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12">
        <f t="shared" si="32"/>
        <v>284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>
        <f t="shared" si="33"/>
        <v>110.03018372703411</v>
      </c>
      <c r="Q551" t="str" cm="1">
        <f t="array" ref="Q551:R551">_xlfn.TEXTSPLIT(O551,"/")</f>
        <v>technology</v>
      </c>
      <c r="R551" t="str">
        <v>wearables</v>
      </c>
      <c r="S551" s="7">
        <f t="shared" si="34"/>
        <v>41422.208333333336</v>
      </c>
      <c r="T551" s="6">
        <f t="shared" si="35"/>
        <v>41431.208333333336</v>
      </c>
    </row>
    <row r="552" spans="1:20" ht="17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12">
        <f t="shared" si="32"/>
        <v>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>
        <f t="shared" si="33"/>
        <v>4</v>
      </c>
      <c r="Q552" t="str" cm="1">
        <f t="array" ref="Q552:R552">_xlfn.TEXTSPLIT(O552,"/")</f>
        <v>music</v>
      </c>
      <c r="R552" t="str">
        <v>indie rock</v>
      </c>
      <c r="S552" s="7">
        <f t="shared" si="34"/>
        <v>40968.25</v>
      </c>
      <c r="T552" s="6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12">
        <f t="shared" si="32"/>
        <v>59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>
        <f t="shared" si="33"/>
        <v>37.99856063332134</v>
      </c>
      <c r="Q553" t="str" cm="1">
        <f t="array" ref="Q553:R553">_xlfn.TEXTSPLIT(O553,"/")</f>
        <v>technology</v>
      </c>
      <c r="R553" t="str">
        <v>web</v>
      </c>
      <c r="S553" s="7">
        <f t="shared" si="34"/>
        <v>41993.25</v>
      </c>
      <c r="T553" s="6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12">
        <f t="shared" si="32"/>
        <v>99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>
        <f t="shared" si="33"/>
        <v>96.369565217391298</v>
      </c>
      <c r="Q554" t="str" cm="1">
        <f t="array" ref="Q554:R554">_xlfn.TEXTSPLIT(O554,"/")</f>
        <v>theater</v>
      </c>
      <c r="R554" t="str">
        <v>plays</v>
      </c>
      <c r="S554" s="7">
        <f t="shared" si="34"/>
        <v>42700.25</v>
      </c>
      <c r="T554" s="6">
        <f t="shared" si="35"/>
        <v>42702.25</v>
      </c>
    </row>
    <row r="555" spans="1:20" ht="17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12">
        <f t="shared" si="32"/>
        <v>44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>
        <f t="shared" si="33"/>
        <v>72.978599221789878</v>
      </c>
      <c r="Q555" t="str" cm="1">
        <f t="array" ref="Q555:R555">_xlfn.TEXTSPLIT(O555,"/")</f>
        <v>music</v>
      </c>
      <c r="R555" t="str">
        <v>rock</v>
      </c>
      <c r="S555" s="7">
        <f t="shared" si="34"/>
        <v>40545.25</v>
      </c>
      <c r="T555" s="6">
        <f t="shared" si="35"/>
        <v>40546.25</v>
      </c>
    </row>
    <row r="556" spans="1:20" ht="17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12">
        <f t="shared" si="32"/>
        <v>152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>
        <f t="shared" si="33"/>
        <v>26.007220216606498</v>
      </c>
      <c r="Q556" t="str" cm="1">
        <f t="array" ref="Q556:R556">_xlfn.TEXTSPLIT(O556,"/")</f>
        <v>music</v>
      </c>
      <c r="R556" t="str">
        <v>indie rock</v>
      </c>
      <c r="S556" s="7">
        <f t="shared" si="34"/>
        <v>42723.25</v>
      </c>
      <c r="T556" s="6">
        <f t="shared" si="35"/>
        <v>42729.25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12">
        <f t="shared" si="32"/>
        <v>224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>
        <f t="shared" si="33"/>
        <v>104.36296296296297</v>
      </c>
      <c r="Q557" t="str" cm="1">
        <f t="array" ref="Q557:R557">_xlfn.TEXTSPLIT(O557,"/")</f>
        <v>music</v>
      </c>
      <c r="R557" t="str">
        <v>rock</v>
      </c>
      <c r="S557" s="7">
        <f t="shared" si="34"/>
        <v>41731.208333333336</v>
      </c>
      <c r="T557" s="6">
        <f t="shared" si="35"/>
        <v>41762.208333333336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12">
        <f t="shared" si="32"/>
        <v>240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>
        <f t="shared" si="33"/>
        <v>102.18852459016394</v>
      </c>
      <c r="Q558" t="str" cm="1">
        <f t="array" ref="Q558:R558">_xlfn.TEXTSPLIT(O558,"/")</f>
        <v>publishing</v>
      </c>
      <c r="R558" t="str">
        <v>translations</v>
      </c>
      <c r="S558" s="7">
        <f t="shared" si="34"/>
        <v>40792.208333333336</v>
      </c>
      <c r="T558" s="6">
        <f t="shared" si="35"/>
        <v>40799.208333333336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12">
        <f t="shared" si="32"/>
        <v>199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>
        <f t="shared" si="33"/>
        <v>54.117647058823529</v>
      </c>
      <c r="Q559" t="str" cm="1">
        <f t="array" ref="Q559:R559">_xlfn.TEXTSPLIT(O559,"/")</f>
        <v>film &amp; video</v>
      </c>
      <c r="R559" t="str">
        <v>science fiction</v>
      </c>
      <c r="S559" s="7">
        <f t="shared" si="34"/>
        <v>42279.208333333328</v>
      </c>
      <c r="T559" s="6">
        <f t="shared" si="35"/>
        <v>42282.208333333328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12">
        <f t="shared" si="32"/>
        <v>137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>
        <f t="shared" si="33"/>
        <v>63.222222222222221</v>
      </c>
      <c r="Q560" t="str" cm="1">
        <f t="array" ref="Q560:R560">_xlfn.TEXTSPLIT(O560,"/")</f>
        <v>theater</v>
      </c>
      <c r="R560" t="str">
        <v>plays</v>
      </c>
      <c r="S560" s="7">
        <f t="shared" si="34"/>
        <v>42424.25</v>
      </c>
      <c r="T560" s="6">
        <f t="shared" si="35"/>
        <v>42467.208333333328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12">
        <f t="shared" si="32"/>
        <v>101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>
        <f t="shared" si="33"/>
        <v>104.03228962818004</v>
      </c>
      <c r="Q561" t="str" cm="1">
        <f t="array" ref="Q561:R561">_xlfn.TEXTSPLIT(O561,"/")</f>
        <v>theater</v>
      </c>
      <c r="R561" t="str">
        <v>plays</v>
      </c>
      <c r="S561" s="7">
        <f t="shared" si="34"/>
        <v>42584.208333333328</v>
      </c>
      <c r="T561" s="6">
        <f t="shared" si="35"/>
        <v>42591.208333333328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12">
        <f t="shared" si="32"/>
        <v>794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>
        <f t="shared" si="33"/>
        <v>49.994334277620396</v>
      </c>
      <c r="Q562" t="str" cm="1">
        <f t="array" ref="Q562:R562">_xlfn.TEXTSPLIT(O562,"/")</f>
        <v>film &amp; video</v>
      </c>
      <c r="R562" t="str">
        <v>animation</v>
      </c>
      <c r="S562" s="7">
        <f t="shared" si="34"/>
        <v>40865.25</v>
      </c>
      <c r="T562" s="6">
        <f t="shared" si="35"/>
        <v>40905.25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12">
        <f t="shared" si="32"/>
        <v>370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>
        <f t="shared" si="33"/>
        <v>56.015151515151516</v>
      </c>
      <c r="Q563" t="str" cm="1">
        <f t="array" ref="Q563:R563">_xlfn.TEXTSPLIT(O563,"/")</f>
        <v>theater</v>
      </c>
      <c r="R563" t="str">
        <v>plays</v>
      </c>
      <c r="S563" s="7">
        <f t="shared" si="34"/>
        <v>40833.208333333336</v>
      </c>
      <c r="T563" s="6">
        <f t="shared" si="35"/>
        <v>40835.208333333336</v>
      </c>
    </row>
    <row r="564" spans="1:20" ht="17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12">
        <f t="shared" si="32"/>
        <v>13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>
        <f t="shared" si="33"/>
        <v>48.807692307692307</v>
      </c>
      <c r="Q564" t="str" cm="1">
        <f t="array" ref="Q564:R564">_xlfn.TEXTSPLIT(O564,"/")</f>
        <v>music</v>
      </c>
      <c r="R564" t="str">
        <v>rock</v>
      </c>
      <c r="S564" s="7">
        <f t="shared" si="34"/>
        <v>43536.208333333328</v>
      </c>
      <c r="T564" s="6">
        <f t="shared" si="35"/>
        <v>43538.208333333328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12">
        <f t="shared" si="32"/>
        <v>138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>
        <f t="shared" si="33"/>
        <v>60.082352941176474</v>
      </c>
      <c r="Q565" t="str" cm="1">
        <f t="array" ref="Q565:R565">_xlfn.TEXTSPLIT(O565,"/")</f>
        <v>film &amp; video</v>
      </c>
      <c r="R565" t="str">
        <v>documentary</v>
      </c>
      <c r="S565" s="7">
        <f t="shared" si="34"/>
        <v>43417.25</v>
      </c>
      <c r="T565" s="6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12">
        <f t="shared" si="32"/>
        <v>84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>
        <f t="shared" si="33"/>
        <v>78.990502793296088</v>
      </c>
      <c r="Q566" t="str" cm="1">
        <f t="array" ref="Q566:R566">_xlfn.TEXTSPLIT(O566,"/")</f>
        <v>theater</v>
      </c>
      <c r="R566" t="str">
        <v>plays</v>
      </c>
      <c r="S566" s="7">
        <f t="shared" si="34"/>
        <v>42078.208333333328</v>
      </c>
      <c r="T566" s="6">
        <f t="shared" si="35"/>
        <v>42086.208333333328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12">
        <f t="shared" si="32"/>
        <v>205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>
        <f t="shared" si="33"/>
        <v>53.99499443826474</v>
      </c>
      <c r="Q567" t="str" cm="1">
        <f t="array" ref="Q567:R567">_xlfn.TEXTSPLIT(O567,"/")</f>
        <v>theater</v>
      </c>
      <c r="R567" t="str">
        <v>plays</v>
      </c>
      <c r="S567" s="7">
        <f t="shared" si="34"/>
        <v>40862.25</v>
      </c>
      <c r="T567" s="6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12">
        <f t="shared" si="32"/>
        <v>44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>
        <f t="shared" si="33"/>
        <v>111.45945945945945</v>
      </c>
      <c r="Q568" t="str" cm="1">
        <f t="array" ref="Q568:R568">_xlfn.TEXTSPLIT(O568,"/")</f>
        <v>music</v>
      </c>
      <c r="R568" t="str">
        <v>electric music</v>
      </c>
      <c r="S568" s="7">
        <f t="shared" si="34"/>
        <v>42424.25</v>
      </c>
      <c r="T568" s="6">
        <f t="shared" si="35"/>
        <v>42447.208333333328</v>
      </c>
    </row>
    <row r="569" spans="1:20" ht="17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12">
        <f t="shared" si="32"/>
        <v>219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>
        <f t="shared" si="33"/>
        <v>60.922131147540981</v>
      </c>
      <c r="Q569" t="str" cm="1">
        <f t="array" ref="Q569:R569">_xlfn.TEXTSPLIT(O569,"/")</f>
        <v>music</v>
      </c>
      <c r="R569" t="str">
        <v>rock</v>
      </c>
      <c r="S569" s="7">
        <f t="shared" si="34"/>
        <v>41830.208333333336</v>
      </c>
      <c r="T569" s="6">
        <f t="shared" si="35"/>
        <v>41832.208333333336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12">
        <f t="shared" si="32"/>
        <v>186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>
        <f t="shared" si="33"/>
        <v>26.0015444015444</v>
      </c>
      <c r="Q570" t="str" cm="1">
        <f t="array" ref="Q570:R570">_xlfn.TEXTSPLIT(O570,"/")</f>
        <v>theater</v>
      </c>
      <c r="R570" t="str">
        <v>plays</v>
      </c>
      <c r="S570" s="7">
        <f t="shared" si="34"/>
        <v>40374.208333333336</v>
      </c>
      <c r="T570" s="6">
        <f t="shared" si="35"/>
        <v>40419.208333333336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12">
        <f t="shared" si="32"/>
        <v>237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>
        <f t="shared" si="33"/>
        <v>80.993208828522924</v>
      </c>
      <c r="Q571" t="str" cm="1">
        <f t="array" ref="Q571:R571">_xlfn.TEXTSPLIT(O571,"/")</f>
        <v>film &amp; video</v>
      </c>
      <c r="R571" t="str">
        <v>animation</v>
      </c>
      <c r="S571" s="7">
        <f t="shared" si="34"/>
        <v>40554.25</v>
      </c>
      <c r="T571" s="6">
        <f t="shared" si="35"/>
        <v>40566.25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12">
        <f t="shared" si="32"/>
        <v>306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>
        <f t="shared" si="33"/>
        <v>34.995963302752294</v>
      </c>
      <c r="Q572" t="str" cm="1">
        <f t="array" ref="Q572:R572">_xlfn.TEXTSPLIT(O572,"/")</f>
        <v>music</v>
      </c>
      <c r="R572" t="str">
        <v>rock</v>
      </c>
      <c r="S572" s="7">
        <f t="shared" si="34"/>
        <v>41993.25</v>
      </c>
      <c r="T572" s="6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12">
        <f t="shared" si="32"/>
        <v>94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>
        <f t="shared" si="33"/>
        <v>94.142857142857139</v>
      </c>
      <c r="Q573" t="str" cm="1">
        <f t="array" ref="Q573:R573">_xlfn.TEXTSPLIT(O573,"/")</f>
        <v>film &amp; video</v>
      </c>
      <c r="R573" t="str">
        <v>shorts</v>
      </c>
      <c r="S573" s="7">
        <f t="shared" si="34"/>
        <v>42174.208333333328</v>
      </c>
      <c r="T573" s="6">
        <f t="shared" si="35"/>
        <v>42221.208333333328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12">
        <f t="shared" si="32"/>
        <v>54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>
        <f t="shared" si="33"/>
        <v>52.085106382978722</v>
      </c>
      <c r="Q574" t="str" cm="1">
        <f t="array" ref="Q574:R574">_xlfn.TEXTSPLIT(O574,"/")</f>
        <v>music</v>
      </c>
      <c r="R574" t="str">
        <v>rock</v>
      </c>
      <c r="S574" s="7">
        <f t="shared" si="34"/>
        <v>42275.208333333328</v>
      </c>
      <c r="T574" s="6">
        <f t="shared" si="35"/>
        <v>42291.208333333328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12">
        <f t="shared" si="32"/>
        <v>112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>
        <f t="shared" si="33"/>
        <v>24.986666666666668</v>
      </c>
      <c r="Q575" t="str" cm="1">
        <f t="array" ref="Q575:R575">_xlfn.TEXTSPLIT(O575,"/")</f>
        <v>journalism</v>
      </c>
      <c r="R575" t="str">
        <v>audio</v>
      </c>
      <c r="S575" s="7">
        <f t="shared" si="34"/>
        <v>41761.208333333336</v>
      </c>
      <c r="T575" s="6">
        <f t="shared" si="35"/>
        <v>41763.208333333336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12">
        <f t="shared" si="32"/>
        <v>369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>
        <f t="shared" si="33"/>
        <v>69.215277777777771</v>
      </c>
      <c r="Q576" t="str" cm="1">
        <f t="array" ref="Q576:R576">_xlfn.TEXTSPLIT(O576,"/")</f>
        <v>food</v>
      </c>
      <c r="R576" t="str">
        <v>food trucks</v>
      </c>
      <c r="S576" s="7">
        <f t="shared" si="34"/>
        <v>43806.25</v>
      </c>
      <c r="T576" s="6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12">
        <f t="shared" si="32"/>
        <v>63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>
        <f t="shared" si="33"/>
        <v>93.944444444444443</v>
      </c>
      <c r="Q577" t="str" cm="1">
        <f t="array" ref="Q577:R577">_xlfn.TEXTSPLIT(O577,"/")</f>
        <v>theater</v>
      </c>
      <c r="R577" t="str">
        <v>plays</v>
      </c>
      <c r="S577" s="7">
        <f t="shared" si="34"/>
        <v>41779.208333333336</v>
      </c>
      <c r="T577" s="6">
        <f t="shared" si="35"/>
        <v>41782.208333333336</v>
      </c>
    </row>
    <row r="578" spans="1:20" ht="17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12">
        <f t="shared" si="32"/>
        <v>65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>
        <f t="shared" si="33"/>
        <v>98.40625</v>
      </c>
      <c r="Q578" t="str" cm="1">
        <f t="array" ref="Q578:R578">_xlfn.TEXTSPLIT(O578,"/")</f>
        <v>theater</v>
      </c>
      <c r="R578" t="str">
        <v>plays</v>
      </c>
      <c r="S578" s="7">
        <f t="shared" si="34"/>
        <v>43040.208333333328</v>
      </c>
      <c r="T578" s="6">
        <f t="shared" si="35"/>
        <v>43057.25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12">
        <f t="shared" ref="G579:G642" si="36">ROUND(((E579/D579)*100),0)</f>
        <v>19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>
        <f t="shared" ref="P579:P642" si="37">AVERAGE(E579/H579)</f>
        <v>41.783783783783782</v>
      </c>
      <c r="Q579" t="str" cm="1">
        <f t="array" ref="Q579:R579">_xlfn.TEXTSPLIT(O579,"/")</f>
        <v>music</v>
      </c>
      <c r="R579" t="str">
        <v>jazz</v>
      </c>
      <c r="S579" s="7">
        <f t="shared" ref="S579:S642" si="38">(((K579/60)/60)/24)+DATE(1970,1,1)</f>
        <v>40613.25</v>
      </c>
      <c r="T579" s="6">
        <f t="shared" ref="T579:T642" si="39">(((L579/60)/60)/24)+DATE(1970,1,1)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12">
        <f t="shared" si="36"/>
        <v>17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>
        <f t="shared" si="37"/>
        <v>65.991836734693877</v>
      </c>
      <c r="Q580" t="str" cm="1">
        <f t="array" ref="Q580:R580">_xlfn.TEXTSPLIT(O580,"/")</f>
        <v>film &amp; video</v>
      </c>
      <c r="R580" t="str">
        <v>science fiction</v>
      </c>
      <c r="S580" s="7">
        <f t="shared" si="38"/>
        <v>40878.25</v>
      </c>
      <c r="T580" s="6">
        <f t="shared" si="39"/>
        <v>40881.25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12">
        <f t="shared" si="36"/>
        <v>101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>
        <f t="shared" si="37"/>
        <v>72.05747126436782</v>
      </c>
      <c r="Q581" t="str" cm="1">
        <f t="array" ref="Q581:R581">_xlfn.TEXTSPLIT(O581,"/")</f>
        <v>music</v>
      </c>
      <c r="R581" t="str">
        <v>jazz</v>
      </c>
      <c r="S581" s="7">
        <f t="shared" si="38"/>
        <v>40762.208333333336</v>
      </c>
      <c r="T581" s="6">
        <f t="shared" si="39"/>
        <v>40774.208333333336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12">
        <f t="shared" si="36"/>
        <v>342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>
        <f t="shared" si="37"/>
        <v>48.003209242618745</v>
      </c>
      <c r="Q582" t="str" cm="1">
        <f t="array" ref="Q582:R582">_xlfn.TEXTSPLIT(O582,"/")</f>
        <v>theater</v>
      </c>
      <c r="R582" t="str">
        <v>plays</v>
      </c>
      <c r="S582" s="7">
        <f t="shared" si="38"/>
        <v>41696.25</v>
      </c>
      <c r="T582" s="6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12">
        <f t="shared" si="36"/>
        <v>64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>
        <f t="shared" si="37"/>
        <v>54.098591549295776</v>
      </c>
      <c r="Q583" t="str" cm="1">
        <f t="array" ref="Q583:R583">_xlfn.TEXTSPLIT(O583,"/")</f>
        <v>technology</v>
      </c>
      <c r="R583" t="str">
        <v>web</v>
      </c>
      <c r="S583" s="7">
        <f t="shared" si="38"/>
        <v>40662.208333333336</v>
      </c>
      <c r="T583" s="6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12">
        <f t="shared" si="36"/>
        <v>52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>
        <f t="shared" si="37"/>
        <v>107.88095238095238</v>
      </c>
      <c r="Q584" t="str" cm="1">
        <f t="array" ref="Q584:R584">_xlfn.TEXTSPLIT(O584,"/")</f>
        <v>games</v>
      </c>
      <c r="R584" t="str">
        <v>video games</v>
      </c>
      <c r="S584" s="7">
        <f t="shared" si="38"/>
        <v>42165.208333333328</v>
      </c>
      <c r="T584" s="6">
        <f t="shared" si="39"/>
        <v>42170.208333333328</v>
      </c>
    </row>
    <row r="585" spans="1:20" ht="17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12">
        <f t="shared" si="36"/>
        <v>322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>
        <f t="shared" si="37"/>
        <v>67.034103410341032</v>
      </c>
      <c r="Q585" t="str" cm="1">
        <f t="array" ref="Q585:R585">_xlfn.TEXTSPLIT(O585,"/")</f>
        <v>film &amp; video</v>
      </c>
      <c r="R585" t="str">
        <v>documentary</v>
      </c>
      <c r="S585" s="7">
        <f t="shared" si="38"/>
        <v>40959.25</v>
      </c>
      <c r="T585" s="6">
        <f t="shared" si="39"/>
        <v>40976.25</v>
      </c>
    </row>
    <row r="586" spans="1:20" ht="17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12">
        <f t="shared" si="36"/>
        <v>120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>
        <f t="shared" si="37"/>
        <v>64.01425914445133</v>
      </c>
      <c r="Q586" t="str" cm="1">
        <f t="array" ref="Q586:R586">_xlfn.TEXTSPLIT(O586,"/")</f>
        <v>technology</v>
      </c>
      <c r="R586" t="str">
        <v>web</v>
      </c>
      <c r="S586" s="7">
        <f t="shared" si="38"/>
        <v>41024.208333333336</v>
      </c>
      <c r="T586" s="6">
        <f t="shared" si="39"/>
        <v>41038.208333333336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12">
        <f t="shared" si="36"/>
        <v>147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>
        <f t="shared" si="37"/>
        <v>96.066176470588232</v>
      </c>
      <c r="Q587" t="str" cm="1">
        <f t="array" ref="Q587:R587">_xlfn.TEXTSPLIT(O587,"/")</f>
        <v>publishing</v>
      </c>
      <c r="R587" t="str">
        <v>translations</v>
      </c>
      <c r="S587" s="7">
        <f t="shared" si="38"/>
        <v>40255.208333333336</v>
      </c>
      <c r="T587" s="6">
        <f t="shared" si="39"/>
        <v>40265.208333333336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12">
        <f t="shared" si="36"/>
        <v>951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>
        <f t="shared" si="37"/>
        <v>51.184615384615384</v>
      </c>
      <c r="Q588" t="str" cm="1">
        <f t="array" ref="Q588:R588">_xlfn.TEXTSPLIT(O588,"/")</f>
        <v>music</v>
      </c>
      <c r="R588" t="str">
        <v>rock</v>
      </c>
      <c r="S588" s="7">
        <f t="shared" si="38"/>
        <v>40499.25</v>
      </c>
      <c r="T588" s="6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12">
        <f t="shared" si="36"/>
        <v>73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>
        <f t="shared" si="37"/>
        <v>43.92307692307692</v>
      </c>
      <c r="Q589" t="str" cm="1">
        <f t="array" ref="Q589:R589">_xlfn.TEXTSPLIT(O589,"/")</f>
        <v>food</v>
      </c>
      <c r="R589" t="str">
        <v>food trucks</v>
      </c>
      <c r="S589" s="7">
        <f t="shared" si="38"/>
        <v>43484.25</v>
      </c>
      <c r="T589" s="6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12">
        <f t="shared" si="36"/>
        <v>79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>
        <f t="shared" si="37"/>
        <v>91.021198830409361</v>
      </c>
      <c r="Q590" t="str" cm="1">
        <f t="array" ref="Q590:R590">_xlfn.TEXTSPLIT(O590,"/")</f>
        <v>theater</v>
      </c>
      <c r="R590" t="str">
        <v>plays</v>
      </c>
      <c r="S590" s="7">
        <f t="shared" si="38"/>
        <v>40262.208333333336</v>
      </c>
      <c r="T590" s="6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12">
        <f t="shared" si="36"/>
        <v>65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>
        <f t="shared" si="37"/>
        <v>50.127450980392155</v>
      </c>
      <c r="Q591" t="str" cm="1">
        <f t="array" ref="Q591:R591">_xlfn.TEXTSPLIT(O591,"/")</f>
        <v>film &amp; video</v>
      </c>
      <c r="R591" t="str">
        <v>documentary</v>
      </c>
      <c r="S591" s="7">
        <f t="shared" si="38"/>
        <v>42190.208333333328</v>
      </c>
      <c r="T591" s="6">
        <f t="shared" si="39"/>
        <v>42197.208333333328</v>
      </c>
    </row>
    <row r="592" spans="1:20" ht="17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12">
        <f t="shared" si="36"/>
        <v>82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>
        <f t="shared" si="37"/>
        <v>67.720930232558146</v>
      </c>
      <c r="Q592" t="str" cm="1">
        <f t="array" ref="Q592:R592">_xlfn.TEXTSPLIT(O592,"/")</f>
        <v>publishing</v>
      </c>
      <c r="R592" t="str">
        <v>radio &amp; podcasts</v>
      </c>
      <c r="S592" s="7">
        <f t="shared" si="38"/>
        <v>41994.25</v>
      </c>
      <c r="T592" s="6">
        <f t="shared" si="39"/>
        <v>42005.25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12">
        <f t="shared" si="36"/>
        <v>1038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>
        <f t="shared" si="37"/>
        <v>61.03921568627451</v>
      </c>
      <c r="Q593" t="str" cm="1">
        <f t="array" ref="Q593:R593">_xlfn.TEXTSPLIT(O593,"/")</f>
        <v>games</v>
      </c>
      <c r="R593" t="str">
        <v>video games</v>
      </c>
      <c r="S593" s="7">
        <f t="shared" si="38"/>
        <v>40373.208333333336</v>
      </c>
      <c r="T593" s="6">
        <f t="shared" si="39"/>
        <v>40383.208333333336</v>
      </c>
    </row>
    <row r="594" spans="1:20" ht="17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12">
        <f t="shared" si="36"/>
        <v>13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>
        <f t="shared" si="37"/>
        <v>80.011857707509876</v>
      </c>
      <c r="Q594" t="str" cm="1">
        <f t="array" ref="Q594:R594">_xlfn.TEXTSPLIT(O594,"/")</f>
        <v>theater</v>
      </c>
      <c r="R594" t="str">
        <v>plays</v>
      </c>
      <c r="S594" s="7">
        <f t="shared" si="38"/>
        <v>41789.208333333336</v>
      </c>
      <c r="T594" s="6">
        <f t="shared" si="39"/>
        <v>41798.208333333336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12">
        <f t="shared" si="36"/>
        <v>155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>
        <f t="shared" si="37"/>
        <v>47.001497753369947</v>
      </c>
      <c r="Q595" t="str" cm="1">
        <f t="array" ref="Q595:R595">_xlfn.TEXTSPLIT(O595,"/")</f>
        <v>film &amp; video</v>
      </c>
      <c r="R595" t="str">
        <v>animation</v>
      </c>
      <c r="S595" s="7">
        <f t="shared" si="38"/>
        <v>41724.208333333336</v>
      </c>
      <c r="T595" s="6">
        <f t="shared" si="39"/>
        <v>41737.208333333336</v>
      </c>
    </row>
    <row r="596" spans="1:20" ht="17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12">
        <f t="shared" si="36"/>
        <v>7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>
        <f t="shared" si="37"/>
        <v>71.127388535031841</v>
      </c>
      <c r="Q596" t="str" cm="1">
        <f t="array" ref="Q596:R596">_xlfn.TEXTSPLIT(O596,"/")</f>
        <v>theater</v>
      </c>
      <c r="R596" t="str">
        <v>plays</v>
      </c>
      <c r="S596" s="7">
        <f t="shared" si="38"/>
        <v>42548.208333333328</v>
      </c>
      <c r="T596" s="6">
        <f t="shared" si="39"/>
        <v>42551.208333333328</v>
      </c>
    </row>
    <row r="597" spans="1:20" ht="17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12">
        <f t="shared" si="36"/>
        <v>209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>
        <f t="shared" si="37"/>
        <v>89.99079189686924</v>
      </c>
      <c r="Q597" t="str" cm="1">
        <f t="array" ref="Q597:R597">_xlfn.TEXTSPLIT(O597,"/")</f>
        <v>theater</v>
      </c>
      <c r="R597" t="str">
        <v>plays</v>
      </c>
      <c r="S597" s="7">
        <f t="shared" si="38"/>
        <v>40253.208333333336</v>
      </c>
      <c r="T597" s="6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12">
        <f t="shared" si="36"/>
        <v>100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>
        <f t="shared" si="37"/>
        <v>43.032786885245905</v>
      </c>
      <c r="Q598" t="str" cm="1">
        <f t="array" ref="Q598:R598">_xlfn.TEXTSPLIT(O598,"/")</f>
        <v>film &amp; video</v>
      </c>
      <c r="R598" t="str">
        <v>drama</v>
      </c>
      <c r="S598" s="7">
        <f t="shared" si="38"/>
        <v>42434.25</v>
      </c>
      <c r="T598" s="6">
        <f t="shared" si="39"/>
        <v>42441.25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12">
        <f t="shared" si="36"/>
        <v>202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>
        <f t="shared" si="37"/>
        <v>67.997714808043881</v>
      </c>
      <c r="Q599" t="str" cm="1">
        <f t="array" ref="Q599:R599">_xlfn.TEXTSPLIT(O599,"/")</f>
        <v>theater</v>
      </c>
      <c r="R599" t="str">
        <v>plays</v>
      </c>
      <c r="S599" s="7">
        <f t="shared" si="38"/>
        <v>43786.25</v>
      </c>
      <c r="T599" s="6">
        <f t="shared" si="39"/>
        <v>43804.25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12">
        <f t="shared" si="36"/>
        <v>162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>
        <f t="shared" si="37"/>
        <v>73.004566210045667</v>
      </c>
      <c r="Q600" t="str" cm="1">
        <f t="array" ref="Q600:R600">_xlfn.TEXTSPLIT(O600,"/")</f>
        <v>music</v>
      </c>
      <c r="R600" t="str">
        <v>rock</v>
      </c>
      <c r="S600" s="7">
        <f t="shared" si="38"/>
        <v>40344.208333333336</v>
      </c>
      <c r="T600" s="6">
        <f t="shared" si="39"/>
        <v>40373.208333333336</v>
      </c>
    </row>
    <row r="601" spans="1:20" ht="17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12">
        <f t="shared" si="36"/>
        <v>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>
        <f t="shared" si="37"/>
        <v>62.341463414634148</v>
      </c>
      <c r="Q601" t="str" cm="1">
        <f t="array" ref="Q601:R601">_xlfn.TEXTSPLIT(O601,"/")</f>
        <v>film &amp; video</v>
      </c>
      <c r="R601" t="str">
        <v>documentary</v>
      </c>
      <c r="S601" s="7">
        <f t="shared" si="38"/>
        <v>42047.25</v>
      </c>
      <c r="T601" s="6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12">
        <f t="shared" si="36"/>
        <v>5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>
        <f t="shared" si="37"/>
        <v>5</v>
      </c>
      <c r="Q602" t="str" cm="1">
        <f t="array" ref="Q602:R602">_xlfn.TEXTSPLIT(O602,"/")</f>
        <v>food</v>
      </c>
      <c r="R602" t="str">
        <v>food trucks</v>
      </c>
      <c r="S602" s="7">
        <f t="shared" si="38"/>
        <v>41485.208333333336</v>
      </c>
      <c r="T602" s="6">
        <f t="shared" si="39"/>
        <v>41497.208333333336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12">
        <f t="shared" si="36"/>
        <v>207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>
        <f t="shared" si="37"/>
        <v>67.103092783505161</v>
      </c>
      <c r="Q603" t="str" cm="1">
        <f t="array" ref="Q603:R603">_xlfn.TEXTSPLIT(O603,"/")</f>
        <v>technology</v>
      </c>
      <c r="R603" t="str">
        <v>wearables</v>
      </c>
      <c r="S603" s="7">
        <f t="shared" si="38"/>
        <v>41789.208333333336</v>
      </c>
      <c r="T603" s="6">
        <f t="shared" si="39"/>
        <v>41806.208333333336</v>
      </c>
    </row>
    <row r="604" spans="1:20" ht="17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12">
        <f t="shared" si="36"/>
        <v>128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>
        <f t="shared" si="37"/>
        <v>79.978947368421046</v>
      </c>
      <c r="Q604" t="str" cm="1">
        <f t="array" ref="Q604:R604">_xlfn.TEXTSPLIT(O604,"/")</f>
        <v>theater</v>
      </c>
      <c r="R604" t="str">
        <v>plays</v>
      </c>
      <c r="S604" s="7">
        <f t="shared" si="38"/>
        <v>42160.208333333328</v>
      </c>
      <c r="T604" s="6">
        <f t="shared" si="39"/>
        <v>42171.208333333328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12">
        <f t="shared" si="36"/>
        <v>120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>
        <f t="shared" si="37"/>
        <v>62.176470588235297</v>
      </c>
      <c r="Q605" t="str" cm="1">
        <f t="array" ref="Q605:R605">_xlfn.TEXTSPLIT(O605,"/")</f>
        <v>theater</v>
      </c>
      <c r="R605" t="str">
        <v>plays</v>
      </c>
      <c r="S605" s="7">
        <f t="shared" si="38"/>
        <v>43573.208333333328</v>
      </c>
      <c r="T605" s="6">
        <f t="shared" si="39"/>
        <v>43600.208333333328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12">
        <f t="shared" si="36"/>
        <v>171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>
        <f t="shared" si="37"/>
        <v>53.005950297514879</v>
      </c>
      <c r="Q606" t="str" cm="1">
        <f t="array" ref="Q606:R606">_xlfn.TEXTSPLIT(O606,"/")</f>
        <v>theater</v>
      </c>
      <c r="R606" t="str">
        <v>plays</v>
      </c>
      <c r="S606" s="7">
        <f t="shared" si="38"/>
        <v>40565.25</v>
      </c>
      <c r="T606" s="6">
        <f t="shared" si="39"/>
        <v>40586.25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12">
        <f t="shared" si="36"/>
        <v>187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>
        <f t="shared" si="37"/>
        <v>57.738317757009348</v>
      </c>
      <c r="Q607" t="str" cm="1">
        <f t="array" ref="Q607:R607">_xlfn.TEXTSPLIT(O607,"/")</f>
        <v>publishing</v>
      </c>
      <c r="R607" t="str">
        <v>nonfiction</v>
      </c>
      <c r="S607" s="7">
        <f t="shared" si="38"/>
        <v>42280.208333333328</v>
      </c>
      <c r="T607" s="6">
        <f t="shared" si="39"/>
        <v>42321.25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12">
        <f t="shared" si="36"/>
        <v>188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>
        <f t="shared" si="37"/>
        <v>40.03125</v>
      </c>
      <c r="Q608" t="str" cm="1">
        <f t="array" ref="Q608:R608">_xlfn.TEXTSPLIT(O608,"/")</f>
        <v>music</v>
      </c>
      <c r="R608" t="str">
        <v>rock</v>
      </c>
      <c r="S608" s="7">
        <f t="shared" si="38"/>
        <v>42436.25</v>
      </c>
      <c r="T608" s="6">
        <f t="shared" si="39"/>
        <v>42447.208333333328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12">
        <f t="shared" si="36"/>
        <v>131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>
        <f t="shared" si="37"/>
        <v>81.016591928251117</v>
      </c>
      <c r="Q609" t="str" cm="1">
        <f t="array" ref="Q609:R609">_xlfn.TEXTSPLIT(O609,"/")</f>
        <v>food</v>
      </c>
      <c r="R609" t="str">
        <v>food trucks</v>
      </c>
      <c r="S609" s="7">
        <f t="shared" si="38"/>
        <v>41721.208333333336</v>
      </c>
      <c r="T609" s="6">
        <f t="shared" si="39"/>
        <v>41723.208333333336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12">
        <f t="shared" si="36"/>
        <v>284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>
        <f t="shared" si="37"/>
        <v>35.047468354430379</v>
      </c>
      <c r="Q610" t="str" cm="1">
        <f t="array" ref="Q610:R610">_xlfn.TEXTSPLIT(O610,"/")</f>
        <v>music</v>
      </c>
      <c r="R610" t="str">
        <v>jazz</v>
      </c>
      <c r="S610" s="7">
        <f t="shared" si="38"/>
        <v>43530.25</v>
      </c>
      <c r="T610" s="6">
        <f t="shared" si="39"/>
        <v>43534.25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12">
        <f t="shared" si="36"/>
        <v>120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>
        <f t="shared" si="37"/>
        <v>102.92307692307692</v>
      </c>
      <c r="Q611" t="str" cm="1">
        <f t="array" ref="Q611:R611">_xlfn.TEXTSPLIT(O611,"/")</f>
        <v>film &amp; video</v>
      </c>
      <c r="R611" t="str">
        <v>science fiction</v>
      </c>
      <c r="S611" s="7">
        <f t="shared" si="38"/>
        <v>43481.25</v>
      </c>
      <c r="T611" s="6">
        <f t="shared" si="39"/>
        <v>43498.25</v>
      </c>
    </row>
    <row r="612" spans="1:20" ht="17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12">
        <f t="shared" si="36"/>
        <v>419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>
        <f t="shared" si="37"/>
        <v>27.998126756166094</v>
      </c>
      <c r="Q612" t="str" cm="1">
        <f t="array" ref="Q612:R612">_xlfn.TEXTSPLIT(O612,"/")</f>
        <v>theater</v>
      </c>
      <c r="R612" t="str">
        <v>plays</v>
      </c>
      <c r="S612" s="7">
        <f t="shared" si="38"/>
        <v>41259.25</v>
      </c>
      <c r="T612" s="6">
        <f t="shared" si="39"/>
        <v>41273.25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12">
        <f t="shared" si="36"/>
        <v>14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>
        <f t="shared" si="37"/>
        <v>75.733333333333334</v>
      </c>
      <c r="Q613" t="str" cm="1">
        <f t="array" ref="Q613:R613">_xlfn.TEXTSPLIT(O613,"/")</f>
        <v>theater</v>
      </c>
      <c r="R613" t="str">
        <v>plays</v>
      </c>
      <c r="S613" s="7">
        <f t="shared" si="38"/>
        <v>41480.208333333336</v>
      </c>
      <c r="T613" s="6">
        <f t="shared" si="39"/>
        <v>41492.208333333336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12">
        <f t="shared" si="36"/>
        <v>139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>
        <f t="shared" si="37"/>
        <v>45.026041666666664</v>
      </c>
      <c r="Q614" t="str" cm="1">
        <f t="array" ref="Q614:R614">_xlfn.TEXTSPLIT(O614,"/")</f>
        <v>music</v>
      </c>
      <c r="R614" t="str">
        <v>electric music</v>
      </c>
      <c r="S614" s="7">
        <f t="shared" si="38"/>
        <v>40474.208333333336</v>
      </c>
      <c r="T614" s="6">
        <f t="shared" si="39"/>
        <v>40497.25</v>
      </c>
    </row>
    <row r="615" spans="1:20" ht="17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12">
        <f t="shared" si="36"/>
        <v>174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>
        <f t="shared" si="37"/>
        <v>73.615384615384613</v>
      </c>
      <c r="Q615" t="str" cm="1">
        <f t="array" ref="Q615:R615">_xlfn.TEXTSPLIT(O615,"/")</f>
        <v>theater</v>
      </c>
      <c r="R615" t="str">
        <v>plays</v>
      </c>
      <c r="S615" s="7">
        <f t="shared" si="38"/>
        <v>42973.208333333328</v>
      </c>
      <c r="T615" s="6">
        <f t="shared" si="39"/>
        <v>42982.208333333328</v>
      </c>
    </row>
    <row r="616" spans="1:20" ht="17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12">
        <f t="shared" si="36"/>
        <v>155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>
        <f t="shared" si="37"/>
        <v>56.991701244813278</v>
      </c>
      <c r="Q616" t="str" cm="1">
        <f t="array" ref="Q616:R616">_xlfn.TEXTSPLIT(O616,"/")</f>
        <v>theater</v>
      </c>
      <c r="R616" t="str">
        <v>plays</v>
      </c>
      <c r="S616" s="7">
        <f t="shared" si="38"/>
        <v>42746.25</v>
      </c>
      <c r="T616" s="6">
        <f t="shared" si="39"/>
        <v>42764.25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12">
        <f t="shared" si="36"/>
        <v>170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>
        <f t="shared" si="37"/>
        <v>85.223529411764702</v>
      </c>
      <c r="Q617" t="str" cm="1">
        <f t="array" ref="Q617:R617">_xlfn.TEXTSPLIT(O617,"/")</f>
        <v>theater</v>
      </c>
      <c r="R617" t="str">
        <v>plays</v>
      </c>
      <c r="S617" s="7">
        <f t="shared" si="38"/>
        <v>42489.208333333328</v>
      </c>
      <c r="T617" s="6">
        <f t="shared" si="39"/>
        <v>42499.208333333328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12">
        <f t="shared" si="36"/>
        <v>190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>
        <f t="shared" si="37"/>
        <v>50.962184873949582</v>
      </c>
      <c r="Q618" t="str" cm="1">
        <f t="array" ref="Q618:R618">_xlfn.TEXTSPLIT(O618,"/")</f>
        <v>music</v>
      </c>
      <c r="R618" t="str">
        <v>indie rock</v>
      </c>
      <c r="S618" s="7">
        <f t="shared" si="38"/>
        <v>41537.208333333336</v>
      </c>
      <c r="T618" s="6">
        <f t="shared" si="39"/>
        <v>41538.208333333336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12">
        <f t="shared" si="36"/>
        <v>250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>
        <f t="shared" si="37"/>
        <v>63.563636363636363</v>
      </c>
      <c r="Q619" t="str" cm="1">
        <f t="array" ref="Q619:R619">_xlfn.TEXTSPLIT(O619,"/")</f>
        <v>theater</v>
      </c>
      <c r="R619" t="str">
        <v>plays</v>
      </c>
      <c r="S619" s="7">
        <f t="shared" si="38"/>
        <v>41794.208333333336</v>
      </c>
      <c r="T619" s="6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12">
        <f t="shared" si="36"/>
        <v>49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>
        <f t="shared" si="37"/>
        <v>80.999165275459092</v>
      </c>
      <c r="Q620" t="str" cm="1">
        <f t="array" ref="Q620:R620">_xlfn.TEXTSPLIT(O620,"/")</f>
        <v>publishing</v>
      </c>
      <c r="R620" t="str">
        <v>nonfiction</v>
      </c>
      <c r="S620" s="7">
        <f t="shared" si="38"/>
        <v>41396.208333333336</v>
      </c>
      <c r="T620" s="6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12">
        <f t="shared" si="36"/>
        <v>28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>
        <f t="shared" si="37"/>
        <v>86.044753086419746</v>
      </c>
      <c r="Q621" t="str" cm="1">
        <f t="array" ref="Q621:R621">_xlfn.TEXTSPLIT(O621,"/")</f>
        <v>theater</v>
      </c>
      <c r="R621" t="str">
        <v>plays</v>
      </c>
      <c r="S621" s="7">
        <f t="shared" si="38"/>
        <v>40669.208333333336</v>
      </c>
      <c r="T621" s="6">
        <f t="shared" si="39"/>
        <v>40670.208333333336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12">
        <f t="shared" si="36"/>
        <v>268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>
        <f t="shared" si="37"/>
        <v>90.0390625</v>
      </c>
      <c r="Q622" t="str" cm="1">
        <f t="array" ref="Q622:R622">_xlfn.TEXTSPLIT(O622,"/")</f>
        <v>photography</v>
      </c>
      <c r="R622" t="str">
        <v>photography books</v>
      </c>
      <c r="S622" s="7">
        <f t="shared" si="38"/>
        <v>42559.208333333328</v>
      </c>
      <c r="T622" s="6">
        <f t="shared" si="39"/>
        <v>42563.208333333328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12">
        <f t="shared" si="36"/>
        <v>620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>
        <f t="shared" si="37"/>
        <v>74.006063432835816</v>
      </c>
      <c r="Q623" t="str" cm="1">
        <f t="array" ref="Q623:R623">_xlfn.TEXTSPLIT(O623,"/")</f>
        <v>theater</v>
      </c>
      <c r="R623" t="str">
        <v>plays</v>
      </c>
      <c r="S623" s="7">
        <f t="shared" si="38"/>
        <v>42626.208333333328</v>
      </c>
      <c r="T623" s="6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12">
        <f t="shared" si="36"/>
        <v>3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>
        <f t="shared" si="37"/>
        <v>92.4375</v>
      </c>
      <c r="Q624" t="str" cm="1">
        <f t="array" ref="Q624:R624">_xlfn.TEXTSPLIT(O624,"/")</f>
        <v>music</v>
      </c>
      <c r="R624" t="str">
        <v>indie rock</v>
      </c>
      <c r="S624" s="7">
        <f t="shared" si="38"/>
        <v>43205.208333333328</v>
      </c>
      <c r="T624" s="6">
        <f t="shared" si="39"/>
        <v>43231.208333333328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12">
        <f t="shared" si="36"/>
        <v>160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>
        <f t="shared" si="37"/>
        <v>55.999257333828446</v>
      </c>
      <c r="Q625" t="str" cm="1">
        <f t="array" ref="Q625:R625">_xlfn.TEXTSPLIT(O625,"/")</f>
        <v>theater</v>
      </c>
      <c r="R625" t="str">
        <v>plays</v>
      </c>
      <c r="S625" s="7">
        <f t="shared" si="38"/>
        <v>42201.208333333328</v>
      </c>
      <c r="T625" s="6">
        <f t="shared" si="39"/>
        <v>42206.208333333328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12">
        <f t="shared" si="36"/>
        <v>279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>
        <f t="shared" si="37"/>
        <v>32.983796296296298</v>
      </c>
      <c r="Q626" t="str" cm="1">
        <f t="array" ref="Q626:R626">_xlfn.TEXTSPLIT(O626,"/")</f>
        <v>photography</v>
      </c>
      <c r="R626" t="str">
        <v>photography books</v>
      </c>
      <c r="S626" s="7">
        <f t="shared" si="38"/>
        <v>42029.25</v>
      </c>
      <c r="T626" s="6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12">
        <f t="shared" si="36"/>
        <v>77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>
        <f t="shared" si="37"/>
        <v>93.596774193548384</v>
      </c>
      <c r="Q627" t="str" cm="1">
        <f t="array" ref="Q627:R627">_xlfn.TEXTSPLIT(O627,"/")</f>
        <v>theater</v>
      </c>
      <c r="R627" t="str">
        <v>plays</v>
      </c>
      <c r="S627" s="7">
        <f t="shared" si="38"/>
        <v>43857.25</v>
      </c>
      <c r="T627" s="6">
        <f t="shared" si="39"/>
        <v>43871.25</v>
      </c>
    </row>
    <row r="628" spans="1:20" ht="17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12">
        <f t="shared" si="36"/>
        <v>206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>
        <f t="shared" si="37"/>
        <v>69.867724867724874</v>
      </c>
      <c r="Q628" t="str" cm="1">
        <f t="array" ref="Q628:R628">_xlfn.TEXTSPLIT(O628,"/")</f>
        <v>theater</v>
      </c>
      <c r="R628" t="str">
        <v>plays</v>
      </c>
      <c r="S628" s="7">
        <f t="shared" si="38"/>
        <v>40449.208333333336</v>
      </c>
      <c r="T628" s="6">
        <f t="shared" si="39"/>
        <v>40458.208333333336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12">
        <f t="shared" si="36"/>
        <v>694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>
        <f t="shared" si="37"/>
        <v>72.129870129870127</v>
      </c>
      <c r="Q629" t="str" cm="1">
        <f t="array" ref="Q629:R629">_xlfn.TEXTSPLIT(O629,"/")</f>
        <v>food</v>
      </c>
      <c r="R629" t="str">
        <v>food trucks</v>
      </c>
      <c r="S629" s="7">
        <f t="shared" si="38"/>
        <v>40345.208333333336</v>
      </c>
      <c r="T629" s="6">
        <f t="shared" si="39"/>
        <v>40369.208333333336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12">
        <f t="shared" si="36"/>
        <v>152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>
        <f t="shared" si="37"/>
        <v>30.041666666666668</v>
      </c>
      <c r="Q630" t="str" cm="1">
        <f t="array" ref="Q630:R630">_xlfn.TEXTSPLIT(O630,"/")</f>
        <v>music</v>
      </c>
      <c r="R630" t="str">
        <v>indie rock</v>
      </c>
      <c r="S630" s="7">
        <f t="shared" si="38"/>
        <v>40455.208333333336</v>
      </c>
      <c r="T630" s="6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12">
        <f t="shared" si="36"/>
        <v>65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>
        <f t="shared" si="37"/>
        <v>73.968000000000004</v>
      </c>
      <c r="Q631" t="str" cm="1">
        <f t="array" ref="Q631:R631">_xlfn.TEXTSPLIT(O631,"/")</f>
        <v>theater</v>
      </c>
      <c r="R631" t="str">
        <v>plays</v>
      </c>
      <c r="S631" s="7">
        <f t="shared" si="38"/>
        <v>42557.208333333328</v>
      </c>
      <c r="T631" s="6">
        <f t="shared" si="39"/>
        <v>42559.208333333328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12">
        <f t="shared" si="36"/>
        <v>63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>
        <f t="shared" si="37"/>
        <v>68.65517241379311</v>
      </c>
      <c r="Q632" t="str" cm="1">
        <f t="array" ref="Q632:R632">_xlfn.TEXTSPLIT(O632,"/")</f>
        <v>theater</v>
      </c>
      <c r="R632" t="str">
        <v>plays</v>
      </c>
      <c r="S632" s="7">
        <f t="shared" si="38"/>
        <v>43586.208333333328</v>
      </c>
      <c r="T632" s="6">
        <f t="shared" si="39"/>
        <v>43597.208333333328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12">
        <f t="shared" si="36"/>
        <v>310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>
        <f t="shared" si="37"/>
        <v>59.992164544564154</v>
      </c>
      <c r="Q633" t="str" cm="1">
        <f t="array" ref="Q633:R633">_xlfn.TEXTSPLIT(O633,"/")</f>
        <v>theater</v>
      </c>
      <c r="R633" t="str">
        <v>plays</v>
      </c>
      <c r="S633" s="7">
        <f t="shared" si="38"/>
        <v>43550.208333333328</v>
      </c>
      <c r="T633" s="6">
        <f t="shared" si="39"/>
        <v>43554.208333333328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12">
        <f t="shared" si="36"/>
        <v>43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>
        <f t="shared" si="37"/>
        <v>111.15827338129496</v>
      </c>
      <c r="Q634" t="str" cm="1">
        <f t="array" ref="Q634:R634">_xlfn.TEXTSPLIT(O634,"/")</f>
        <v>theater</v>
      </c>
      <c r="R634" t="str">
        <v>plays</v>
      </c>
      <c r="S634" s="7">
        <f t="shared" si="38"/>
        <v>41945.208333333336</v>
      </c>
      <c r="T634" s="6">
        <f t="shared" si="39"/>
        <v>41963.25</v>
      </c>
    </row>
    <row r="635" spans="1:20" ht="17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12">
        <f t="shared" si="36"/>
        <v>83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>
        <f t="shared" si="37"/>
        <v>53.038095238095238</v>
      </c>
      <c r="Q635" t="str" cm="1">
        <f t="array" ref="Q635:R635">_xlfn.TEXTSPLIT(O635,"/")</f>
        <v>film &amp; video</v>
      </c>
      <c r="R635" t="str">
        <v>animation</v>
      </c>
      <c r="S635" s="7">
        <f t="shared" si="38"/>
        <v>42315.25</v>
      </c>
      <c r="T635" s="6">
        <f t="shared" si="39"/>
        <v>42319.25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12">
        <f t="shared" si="36"/>
        <v>79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>
        <f t="shared" si="37"/>
        <v>55.985524728588658</v>
      </c>
      <c r="Q636" t="str" cm="1">
        <f t="array" ref="Q636:R636">_xlfn.TEXTSPLIT(O636,"/")</f>
        <v>film &amp; video</v>
      </c>
      <c r="R636" t="str">
        <v>television</v>
      </c>
      <c r="S636" s="7">
        <f t="shared" si="38"/>
        <v>42819.208333333328</v>
      </c>
      <c r="T636" s="6">
        <f t="shared" si="39"/>
        <v>42833.208333333328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12">
        <f t="shared" si="36"/>
        <v>114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>
        <f t="shared" si="37"/>
        <v>69.986760812003524</v>
      </c>
      <c r="Q637" t="str" cm="1">
        <f t="array" ref="Q637:R637">_xlfn.TEXTSPLIT(O637,"/")</f>
        <v>film &amp; video</v>
      </c>
      <c r="R637" t="str">
        <v>television</v>
      </c>
      <c r="S637" s="7">
        <f t="shared" si="38"/>
        <v>41314.25</v>
      </c>
      <c r="T637" s="6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12">
        <f t="shared" si="36"/>
        <v>65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>
        <f t="shared" si="37"/>
        <v>48.998079877112133</v>
      </c>
      <c r="Q638" t="str" cm="1">
        <f t="array" ref="Q638:R638">_xlfn.TEXTSPLIT(O638,"/")</f>
        <v>film &amp; video</v>
      </c>
      <c r="R638" t="str">
        <v>animation</v>
      </c>
      <c r="S638" s="7">
        <f t="shared" si="38"/>
        <v>40926.25</v>
      </c>
      <c r="T638" s="6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12">
        <f t="shared" si="36"/>
        <v>79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>
        <f t="shared" si="37"/>
        <v>103.84615384615384</v>
      </c>
      <c r="Q639" t="str" cm="1">
        <f t="array" ref="Q639:R639">_xlfn.TEXTSPLIT(O639,"/")</f>
        <v>theater</v>
      </c>
      <c r="R639" t="str">
        <v>plays</v>
      </c>
      <c r="S639" s="7">
        <f t="shared" si="38"/>
        <v>42688.25</v>
      </c>
      <c r="T639" s="6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12">
        <f t="shared" si="36"/>
        <v>11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>
        <f t="shared" si="37"/>
        <v>99.127659574468083</v>
      </c>
      <c r="Q640" t="str" cm="1">
        <f t="array" ref="Q640:R640">_xlfn.TEXTSPLIT(O640,"/")</f>
        <v>theater</v>
      </c>
      <c r="R640" t="str">
        <v>plays</v>
      </c>
      <c r="S640" s="7">
        <f t="shared" si="38"/>
        <v>40386.208333333336</v>
      </c>
      <c r="T640" s="6">
        <f t="shared" si="39"/>
        <v>40398.208333333336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12">
        <f t="shared" si="36"/>
        <v>56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>
        <f t="shared" si="37"/>
        <v>107.37777777777778</v>
      </c>
      <c r="Q641" t="str" cm="1">
        <f t="array" ref="Q641:R641">_xlfn.TEXTSPLIT(O641,"/")</f>
        <v>film &amp; video</v>
      </c>
      <c r="R641" t="str">
        <v>drama</v>
      </c>
      <c r="S641" s="7">
        <f t="shared" si="38"/>
        <v>43309.208333333328</v>
      </c>
      <c r="T641" s="6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12">
        <f t="shared" si="36"/>
        <v>17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>
        <f t="shared" si="37"/>
        <v>76.922178988326849</v>
      </c>
      <c r="Q642" t="str" cm="1">
        <f t="array" ref="Q642:R642">_xlfn.TEXTSPLIT(O642,"/")</f>
        <v>theater</v>
      </c>
      <c r="R642" t="str">
        <v>plays</v>
      </c>
      <c r="S642" s="7">
        <f t="shared" si="38"/>
        <v>42387.25</v>
      </c>
      <c r="T642" s="6">
        <f t="shared" si="39"/>
        <v>42390.25</v>
      </c>
    </row>
    <row r="643" spans="1:20" ht="17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12">
        <f t="shared" ref="G643:G706" si="40">ROUND(((E643/D643)*100),0)</f>
        <v>120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>
        <f t="shared" ref="P643:P706" si="41">AVERAGE(E643/H643)</f>
        <v>58.128865979381445</v>
      </c>
      <c r="Q643" t="str" cm="1">
        <f t="array" ref="Q643:R643">_xlfn.TEXTSPLIT(O643,"/")</f>
        <v>theater</v>
      </c>
      <c r="R643" t="str">
        <v>plays</v>
      </c>
      <c r="S643" s="7">
        <f t="shared" ref="S643:S706" si="42">(((K643/60)/60)/24)+DATE(1970,1,1)</f>
        <v>42786.25</v>
      </c>
      <c r="T643" s="6">
        <f t="shared" ref="T643:T706" si="43">(((L643/60)/60)/24)+DATE(1970,1,1)</f>
        <v>42814.208333333328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12">
        <f t="shared" si="40"/>
        <v>145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>
        <f t="shared" si="41"/>
        <v>103.73643410852713</v>
      </c>
      <c r="Q644" t="str" cm="1">
        <f t="array" ref="Q644:R644">_xlfn.TEXTSPLIT(O644,"/")</f>
        <v>technology</v>
      </c>
      <c r="R644" t="str">
        <v>wearables</v>
      </c>
      <c r="S644" s="7">
        <f t="shared" si="42"/>
        <v>43451.25</v>
      </c>
      <c r="T644" s="6">
        <f t="shared" si="43"/>
        <v>43460.25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12">
        <f t="shared" si="40"/>
        <v>221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>
        <f t="shared" si="41"/>
        <v>87.962666666666664</v>
      </c>
      <c r="Q645" t="str" cm="1">
        <f t="array" ref="Q645:R645">_xlfn.TEXTSPLIT(O645,"/")</f>
        <v>theater</v>
      </c>
      <c r="R645" t="str">
        <v>plays</v>
      </c>
      <c r="S645" s="7">
        <f t="shared" si="42"/>
        <v>42795.25</v>
      </c>
      <c r="T645" s="6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12">
        <f t="shared" si="40"/>
        <v>48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>
        <f t="shared" si="41"/>
        <v>28</v>
      </c>
      <c r="Q646" t="str" cm="1">
        <f t="array" ref="Q646:R646">_xlfn.TEXTSPLIT(O646,"/")</f>
        <v>theater</v>
      </c>
      <c r="R646" t="str">
        <v>plays</v>
      </c>
      <c r="S646" s="7">
        <f t="shared" si="42"/>
        <v>43452.25</v>
      </c>
      <c r="T646" s="6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12">
        <f t="shared" si="40"/>
        <v>93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>
        <f t="shared" si="41"/>
        <v>37.999361294443261</v>
      </c>
      <c r="Q647" t="str" cm="1">
        <f t="array" ref="Q647:R647">_xlfn.TEXTSPLIT(O647,"/")</f>
        <v>music</v>
      </c>
      <c r="R647" t="str">
        <v>rock</v>
      </c>
      <c r="S647" s="7">
        <f t="shared" si="42"/>
        <v>43369.208333333328</v>
      </c>
      <c r="T647" s="6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12">
        <f t="shared" si="40"/>
        <v>89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>
        <f t="shared" si="41"/>
        <v>29.999313893653515</v>
      </c>
      <c r="Q648" t="str" cm="1">
        <f t="array" ref="Q648:R648">_xlfn.TEXTSPLIT(O648,"/")</f>
        <v>games</v>
      </c>
      <c r="R648" t="str">
        <v>video games</v>
      </c>
      <c r="S648" s="7">
        <f t="shared" si="42"/>
        <v>41346.208333333336</v>
      </c>
      <c r="T648" s="6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12">
        <f t="shared" si="40"/>
        <v>41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>
        <f t="shared" si="41"/>
        <v>103.5</v>
      </c>
      <c r="Q649" t="str" cm="1">
        <f t="array" ref="Q649:R649">_xlfn.TEXTSPLIT(O649,"/")</f>
        <v>publishing</v>
      </c>
      <c r="R649" t="str">
        <v>translations</v>
      </c>
      <c r="S649" s="7">
        <f t="shared" si="42"/>
        <v>43199.208333333328</v>
      </c>
      <c r="T649" s="6">
        <f t="shared" si="43"/>
        <v>43223.208333333328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12">
        <f t="shared" si="40"/>
        <v>63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>
        <f t="shared" si="41"/>
        <v>85.994467496542185</v>
      </c>
      <c r="Q650" t="str" cm="1">
        <f t="array" ref="Q650:R650">_xlfn.TEXTSPLIT(O650,"/")</f>
        <v>food</v>
      </c>
      <c r="R650" t="str">
        <v>food trucks</v>
      </c>
      <c r="S650" s="7">
        <f t="shared" si="42"/>
        <v>42922.208333333328</v>
      </c>
      <c r="T650" s="6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12">
        <f t="shared" si="40"/>
        <v>48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>
        <f t="shared" si="41"/>
        <v>98.011627906976742</v>
      </c>
      <c r="Q651" t="str" cm="1">
        <f t="array" ref="Q651:R651">_xlfn.TEXTSPLIT(O651,"/")</f>
        <v>theater</v>
      </c>
      <c r="R651" t="str">
        <v>plays</v>
      </c>
      <c r="S651" s="7">
        <f t="shared" si="42"/>
        <v>40471.208333333336</v>
      </c>
      <c r="T651" s="6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12">
        <f t="shared" si="40"/>
        <v>2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>
        <f t="shared" si="41"/>
        <v>2</v>
      </c>
      <c r="Q652" t="str" cm="1">
        <f t="array" ref="Q652:R652">_xlfn.TEXTSPLIT(O652,"/")</f>
        <v>music</v>
      </c>
      <c r="R652" t="str">
        <v>jazz</v>
      </c>
      <c r="S652" s="7">
        <f t="shared" si="42"/>
        <v>41828.208333333336</v>
      </c>
      <c r="T652" s="6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12">
        <f t="shared" si="40"/>
        <v>88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>
        <f t="shared" si="41"/>
        <v>44.994570837642193</v>
      </c>
      <c r="Q653" t="str" cm="1">
        <f t="array" ref="Q653:R653">_xlfn.TEXTSPLIT(O653,"/")</f>
        <v>film &amp; video</v>
      </c>
      <c r="R653" t="str">
        <v>shorts</v>
      </c>
      <c r="S653" s="7">
        <f t="shared" si="42"/>
        <v>41692.25</v>
      </c>
      <c r="T653" s="6">
        <f t="shared" si="43"/>
        <v>41707.25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12">
        <f t="shared" si="40"/>
        <v>127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>
        <f t="shared" si="41"/>
        <v>31.012224938875306</v>
      </c>
      <c r="Q654" t="str" cm="1">
        <f t="array" ref="Q654:R654">_xlfn.TEXTSPLIT(O654,"/")</f>
        <v>technology</v>
      </c>
      <c r="R654" t="str">
        <v>web</v>
      </c>
      <c r="S654" s="7">
        <f t="shared" si="42"/>
        <v>42587.208333333328</v>
      </c>
      <c r="T654" s="6">
        <f t="shared" si="43"/>
        <v>42630.208333333328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12">
        <f t="shared" si="40"/>
        <v>2339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>
        <f t="shared" si="41"/>
        <v>59.970085470085472</v>
      </c>
      <c r="Q655" t="str" cm="1">
        <f t="array" ref="Q655:R655">_xlfn.TEXTSPLIT(O655,"/")</f>
        <v>technology</v>
      </c>
      <c r="R655" t="str">
        <v>web</v>
      </c>
      <c r="S655" s="7">
        <f t="shared" si="42"/>
        <v>42468.208333333328</v>
      </c>
      <c r="T655" s="6">
        <f t="shared" si="43"/>
        <v>42470.208333333328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12">
        <f t="shared" si="40"/>
        <v>508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>
        <f t="shared" si="41"/>
        <v>58.9973474801061</v>
      </c>
      <c r="Q656" t="str" cm="1">
        <f t="array" ref="Q656:R656">_xlfn.TEXTSPLIT(O656,"/")</f>
        <v>music</v>
      </c>
      <c r="R656" t="str">
        <v>metal</v>
      </c>
      <c r="S656" s="7">
        <f t="shared" si="42"/>
        <v>42240.208333333328</v>
      </c>
      <c r="T656" s="6">
        <f t="shared" si="43"/>
        <v>42245.208333333328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12">
        <f t="shared" si="40"/>
        <v>191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>
        <f t="shared" si="41"/>
        <v>50.045454545454547</v>
      </c>
      <c r="Q657" t="str" cm="1">
        <f t="array" ref="Q657:R657">_xlfn.TEXTSPLIT(O657,"/")</f>
        <v>photography</v>
      </c>
      <c r="R657" t="str">
        <v>photography books</v>
      </c>
      <c r="S657" s="7">
        <f t="shared" si="42"/>
        <v>42796.25</v>
      </c>
      <c r="T657" s="6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12">
        <f t="shared" si="40"/>
        <v>42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>
        <f t="shared" si="41"/>
        <v>98.966269841269835</v>
      </c>
      <c r="Q658" t="str" cm="1">
        <f t="array" ref="Q658:R658">_xlfn.TEXTSPLIT(O658,"/")</f>
        <v>food</v>
      </c>
      <c r="R658" t="str">
        <v>food trucks</v>
      </c>
      <c r="S658" s="7">
        <f t="shared" si="42"/>
        <v>43097.25</v>
      </c>
      <c r="T658" s="6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12">
        <f t="shared" si="40"/>
        <v>8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>
        <f t="shared" si="41"/>
        <v>58.857142857142854</v>
      </c>
      <c r="Q659" t="str" cm="1">
        <f t="array" ref="Q659:R659">_xlfn.TEXTSPLIT(O659,"/")</f>
        <v>film &amp; video</v>
      </c>
      <c r="R659" t="str">
        <v>science fiction</v>
      </c>
      <c r="S659" s="7">
        <f t="shared" si="42"/>
        <v>43096.25</v>
      </c>
      <c r="T659" s="6">
        <f t="shared" si="43"/>
        <v>43112.25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12">
        <f t="shared" si="40"/>
        <v>60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>
        <f t="shared" si="41"/>
        <v>81.010256410256417</v>
      </c>
      <c r="Q660" t="str" cm="1">
        <f t="array" ref="Q660:R660">_xlfn.TEXTSPLIT(O660,"/")</f>
        <v>music</v>
      </c>
      <c r="R660" t="str">
        <v>rock</v>
      </c>
      <c r="S660" s="7">
        <f t="shared" si="42"/>
        <v>42246.208333333328</v>
      </c>
      <c r="T660" s="6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12">
        <f t="shared" si="40"/>
        <v>47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>
        <f t="shared" si="41"/>
        <v>76.013333333333335</v>
      </c>
      <c r="Q661" t="str" cm="1">
        <f t="array" ref="Q661:R661">_xlfn.TEXTSPLIT(O661,"/")</f>
        <v>film &amp; video</v>
      </c>
      <c r="R661" t="str">
        <v>documentary</v>
      </c>
      <c r="S661" s="7">
        <f t="shared" si="42"/>
        <v>40570.25</v>
      </c>
      <c r="T661" s="6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12">
        <f t="shared" si="40"/>
        <v>82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>
        <f t="shared" si="41"/>
        <v>96.597402597402592</v>
      </c>
      <c r="Q662" t="str" cm="1">
        <f t="array" ref="Q662:R662">_xlfn.TEXTSPLIT(O662,"/")</f>
        <v>theater</v>
      </c>
      <c r="R662" t="str">
        <v>plays</v>
      </c>
      <c r="S662" s="7">
        <f t="shared" si="42"/>
        <v>42237.208333333328</v>
      </c>
      <c r="T662" s="6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12">
        <f t="shared" si="40"/>
        <v>54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>
        <f t="shared" si="41"/>
        <v>76.957446808510639</v>
      </c>
      <c r="Q663" t="str" cm="1">
        <f t="array" ref="Q663:R663">_xlfn.TEXTSPLIT(O663,"/")</f>
        <v>music</v>
      </c>
      <c r="R663" t="str">
        <v>jazz</v>
      </c>
      <c r="S663" s="7">
        <f t="shared" si="42"/>
        <v>40996.208333333336</v>
      </c>
      <c r="T663" s="6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12">
        <f t="shared" si="40"/>
        <v>98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>
        <f t="shared" si="41"/>
        <v>67.984732824427482</v>
      </c>
      <c r="Q664" t="str" cm="1">
        <f t="array" ref="Q664:R664">_xlfn.TEXTSPLIT(O664,"/")</f>
        <v>theater</v>
      </c>
      <c r="R664" t="str">
        <v>plays</v>
      </c>
      <c r="S664" s="7">
        <f t="shared" si="42"/>
        <v>43443.25</v>
      </c>
      <c r="T664" s="6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12">
        <f t="shared" si="40"/>
        <v>77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>
        <f t="shared" si="41"/>
        <v>88.781609195402297</v>
      </c>
      <c r="Q665" t="str" cm="1">
        <f t="array" ref="Q665:R665">_xlfn.TEXTSPLIT(O665,"/")</f>
        <v>theater</v>
      </c>
      <c r="R665" t="str">
        <v>plays</v>
      </c>
      <c r="S665" s="7">
        <f t="shared" si="42"/>
        <v>40458.208333333336</v>
      </c>
      <c r="T665" s="6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12">
        <f t="shared" si="40"/>
        <v>33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>
        <f t="shared" si="41"/>
        <v>24.99623706491063</v>
      </c>
      <c r="Q666" t="str" cm="1">
        <f t="array" ref="Q666:R666">_xlfn.TEXTSPLIT(O666,"/")</f>
        <v>music</v>
      </c>
      <c r="R666" t="str">
        <v>jazz</v>
      </c>
      <c r="S666" s="7">
        <f t="shared" si="42"/>
        <v>40959.25</v>
      </c>
      <c r="T666" s="6">
        <f t="shared" si="43"/>
        <v>40969.25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12">
        <f t="shared" si="40"/>
        <v>240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>
        <f t="shared" si="41"/>
        <v>44.922794117647058</v>
      </c>
      <c r="Q667" t="str" cm="1">
        <f t="array" ref="Q667:R667">_xlfn.TEXTSPLIT(O667,"/")</f>
        <v>film &amp; video</v>
      </c>
      <c r="R667" t="str">
        <v>documentary</v>
      </c>
      <c r="S667" s="7">
        <f t="shared" si="42"/>
        <v>40733.208333333336</v>
      </c>
      <c r="T667" s="6">
        <f t="shared" si="43"/>
        <v>40747.208333333336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12">
        <f t="shared" si="40"/>
        <v>64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>
        <f t="shared" si="41"/>
        <v>79.400000000000006</v>
      </c>
      <c r="Q668" t="str" cm="1">
        <f t="array" ref="Q668:R668">_xlfn.TEXTSPLIT(O668,"/")</f>
        <v>theater</v>
      </c>
      <c r="R668" t="str">
        <v>plays</v>
      </c>
      <c r="S668" s="7">
        <f t="shared" si="42"/>
        <v>41516.208333333336</v>
      </c>
      <c r="T668" s="6">
        <f t="shared" si="43"/>
        <v>41522.208333333336</v>
      </c>
    </row>
    <row r="669" spans="1:20" ht="17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12">
        <f t="shared" si="40"/>
        <v>176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>
        <f t="shared" si="41"/>
        <v>29.009546539379475</v>
      </c>
      <c r="Q669" t="str" cm="1">
        <f t="array" ref="Q669:R669">_xlfn.TEXTSPLIT(O669,"/")</f>
        <v>journalism</v>
      </c>
      <c r="R669" t="str">
        <v>audio</v>
      </c>
      <c r="S669" s="7">
        <f t="shared" si="42"/>
        <v>41892.208333333336</v>
      </c>
      <c r="T669" s="6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12">
        <f t="shared" si="40"/>
        <v>20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>
        <f t="shared" si="41"/>
        <v>73.59210526315789</v>
      </c>
      <c r="Q670" t="str" cm="1">
        <f t="array" ref="Q670:R670">_xlfn.TEXTSPLIT(O670,"/")</f>
        <v>theater</v>
      </c>
      <c r="R670" t="str">
        <v>plays</v>
      </c>
      <c r="S670" s="7">
        <f t="shared" si="42"/>
        <v>41122.208333333336</v>
      </c>
      <c r="T670" s="6">
        <f t="shared" si="43"/>
        <v>41134.208333333336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12">
        <f t="shared" si="40"/>
        <v>359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>
        <f t="shared" si="41"/>
        <v>107.97038864898211</v>
      </c>
      <c r="Q671" t="str" cm="1">
        <f t="array" ref="Q671:R671">_xlfn.TEXTSPLIT(O671,"/")</f>
        <v>theater</v>
      </c>
      <c r="R671" t="str">
        <v>plays</v>
      </c>
      <c r="S671" s="7">
        <f t="shared" si="42"/>
        <v>42912.208333333328</v>
      </c>
      <c r="T671" s="6">
        <f t="shared" si="43"/>
        <v>42921.208333333328</v>
      </c>
    </row>
    <row r="672" spans="1:20" ht="17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12">
        <f t="shared" si="40"/>
        <v>469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>
        <f t="shared" si="41"/>
        <v>68.987284287011803</v>
      </c>
      <c r="Q672" t="str" cm="1">
        <f t="array" ref="Q672:R672">_xlfn.TEXTSPLIT(O672,"/")</f>
        <v>music</v>
      </c>
      <c r="R672" t="str">
        <v>indie rock</v>
      </c>
      <c r="S672" s="7">
        <f t="shared" si="42"/>
        <v>42425.25</v>
      </c>
      <c r="T672" s="6">
        <f t="shared" si="43"/>
        <v>42437.25</v>
      </c>
    </row>
    <row r="673" spans="1:20" ht="17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12">
        <f t="shared" si="40"/>
        <v>122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>
        <f t="shared" si="41"/>
        <v>111.02236719478098</v>
      </c>
      <c r="Q673" t="str" cm="1">
        <f t="array" ref="Q673:R673">_xlfn.TEXTSPLIT(O673,"/")</f>
        <v>theater</v>
      </c>
      <c r="R673" t="str">
        <v>plays</v>
      </c>
      <c r="S673" s="7">
        <f t="shared" si="42"/>
        <v>40390.208333333336</v>
      </c>
      <c r="T673" s="6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12">
        <f t="shared" si="40"/>
        <v>56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>
        <f t="shared" si="41"/>
        <v>24.997515808491418</v>
      </c>
      <c r="Q674" t="str" cm="1">
        <f t="array" ref="Q674:R674">_xlfn.TEXTSPLIT(O674,"/")</f>
        <v>theater</v>
      </c>
      <c r="R674" t="str">
        <v>plays</v>
      </c>
      <c r="S674" s="7">
        <f t="shared" si="42"/>
        <v>43180.208333333328</v>
      </c>
      <c r="T674" s="6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12">
        <f t="shared" si="40"/>
        <v>44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>
        <f t="shared" si="41"/>
        <v>42.155172413793103</v>
      </c>
      <c r="Q675" t="str" cm="1">
        <f t="array" ref="Q675:R675">_xlfn.TEXTSPLIT(O675,"/")</f>
        <v>music</v>
      </c>
      <c r="R675" t="str">
        <v>indie rock</v>
      </c>
      <c r="S675" s="7">
        <f t="shared" si="42"/>
        <v>42475.208333333328</v>
      </c>
      <c r="T675" s="6">
        <f t="shared" si="43"/>
        <v>42496.208333333328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12">
        <f t="shared" si="40"/>
        <v>34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>
        <f t="shared" si="41"/>
        <v>47.003284072249592</v>
      </c>
      <c r="Q676" t="str" cm="1">
        <f t="array" ref="Q676:R676">_xlfn.TEXTSPLIT(O676,"/")</f>
        <v>photography</v>
      </c>
      <c r="R676" t="str">
        <v>photography books</v>
      </c>
      <c r="S676" s="7">
        <f t="shared" si="42"/>
        <v>40774.208333333336</v>
      </c>
      <c r="T676" s="6">
        <f t="shared" si="43"/>
        <v>40821.208333333336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12">
        <f t="shared" si="40"/>
        <v>123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>
        <f t="shared" si="41"/>
        <v>36.0392749244713</v>
      </c>
      <c r="Q677" t="str" cm="1">
        <f t="array" ref="Q677:R677">_xlfn.TEXTSPLIT(O677,"/")</f>
        <v>journalism</v>
      </c>
      <c r="R677" t="str">
        <v>audio</v>
      </c>
      <c r="S677" s="7">
        <f t="shared" si="42"/>
        <v>43719.208333333328</v>
      </c>
      <c r="T677" s="6">
        <f t="shared" si="43"/>
        <v>43726.208333333328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12">
        <f t="shared" si="40"/>
        <v>190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>
        <f t="shared" si="41"/>
        <v>101.03760683760684</v>
      </c>
      <c r="Q678" t="str" cm="1">
        <f t="array" ref="Q678:R678">_xlfn.TEXTSPLIT(O678,"/")</f>
        <v>photography</v>
      </c>
      <c r="R678" t="str">
        <v>photography books</v>
      </c>
      <c r="S678" s="7">
        <f t="shared" si="42"/>
        <v>41178.208333333336</v>
      </c>
      <c r="T678" s="6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12">
        <f t="shared" si="40"/>
        <v>84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>
        <f t="shared" si="41"/>
        <v>39.927927927927925</v>
      </c>
      <c r="Q679" t="str" cm="1">
        <f t="array" ref="Q679:R679">_xlfn.TEXTSPLIT(O679,"/")</f>
        <v>publishing</v>
      </c>
      <c r="R679" t="str">
        <v>fiction</v>
      </c>
      <c r="S679" s="7">
        <f t="shared" si="42"/>
        <v>42561.208333333328</v>
      </c>
      <c r="T679" s="6">
        <f t="shared" si="43"/>
        <v>42611.208333333328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12">
        <f t="shared" si="40"/>
        <v>18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>
        <f t="shared" si="41"/>
        <v>83.158139534883716</v>
      </c>
      <c r="Q680" t="str" cm="1">
        <f t="array" ref="Q680:R680">_xlfn.TEXTSPLIT(O680,"/")</f>
        <v>film &amp; video</v>
      </c>
      <c r="R680" t="str">
        <v>drama</v>
      </c>
      <c r="S680" s="7">
        <f t="shared" si="42"/>
        <v>43484.25</v>
      </c>
      <c r="T680" s="6">
        <f t="shared" si="43"/>
        <v>43486.25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12">
        <f t="shared" si="40"/>
        <v>1037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>
        <f t="shared" si="41"/>
        <v>39.97520661157025</v>
      </c>
      <c r="Q681" t="str" cm="1">
        <f t="array" ref="Q681:R681">_xlfn.TEXTSPLIT(O681,"/")</f>
        <v>food</v>
      </c>
      <c r="R681" t="str">
        <v>food trucks</v>
      </c>
      <c r="S681" s="7">
        <f t="shared" si="42"/>
        <v>43756.208333333328</v>
      </c>
      <c r="T681" s="6">
        <f t="shared" si="43"/>
        <v>43761.208333333328</v>
      </c>
    </row>
    <row r="682" spans="1:20" ht="17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12">
        <f t="shared" si="40"/>
        <v>97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>
        <f t="shared" si="41"/>
        <v>47.993908629441627</v>
      </c>
      <c r="Q682" t="str" cm="1">
        <f t="array" ref="Q682:R682">_xlfn.TEXTSPLIT(O682,"/")</f>
        <v>games</v>
      </c>
      <c r="R682" t="str">
        <v>mobile games</v>
      </c>
      <c r="S682" s="7">
        <f t="shared" si="42"/>
        <v>43813.25</v>
      </c>
      <c r="T682" s="6">
        <f t="shared" si="43"/>
        <v>43815.25</v>
      </c>
    </row>
    <row r="683" spans="1:20" ht="17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12">
        <f t="shared" si="40"/>
        <v>86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>
        <f t="shared" si="41"/>
        <v>95.978877489438744</v>
      </c>
      <c r="Q683" t="str" cm="1">
        <f t="array" ref="Q683:R683">_xlfn.TEXTSPLIT(O683,"/")</f>
        <v>theater</v>
      </c>
      <c r="R683" t="str">
        <v>plays</v>
      </c>
      <c r="S683" s="7">
        <f t="shared" si="42"/>
        <v>40898.25</v>
      </c>
      <c r="T683" s="6">
        <f t="shared" si="43"/>
        <v>40904.25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12">
        <f t="shared" si="40"/>
        <v>150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>
        <f t="shared" si="41"/>
        <v>78.728155339805824</v>
      </c>
      <c r="Q684" t="str" cm="1">
        <f t="array" ref="Q684:R684">_xlfn.TEXTSPLIT(O684,"/")</f>
        <v>theater</v>
      </c>
      <c r="R684" t="str">
        <v>plays</v>
      </c>
      <c r="S684" s="7">
        <f t="shared" si="42"/>
        <v>41619.25</v>
      </c>
      <c r="T684" s="6">
        <f t="shared" si="43"/>
        <v>41628.25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12">
        <f t="shared" si="40"/>
        <v>358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>
        <f t="shared" si="41"/>
        <v>56.081632653061227</v>
      </c>
      <c r="Q685" t="str" cm="1">
        <f t="array" ref="Q685:R685">_xlfn.TEXTSPLIT(O685,"/")</f>
        <v>theater</v>
      </c>
      <c r="R685" t="str">
        <v>plays</v>
      </c>
      <c r="S685" s="7">
        <f t="shared" si="42"/>
        <v>43359.208333333328</v>
      </c>
      <c r="T685" s="6">
        <f t="shared" si="43"/>
        <v>43361.208333333328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12">
        <f t="shared" si="40"/>
        <v>543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>
        <f t="shared" si="41"/>
        <v>69.090909090909093</v>
      </c>
      <c r="Q686" t="str" cm="1">
        <f t="array" ref="Q686:R686">_xlfn.TEXTSPLIT(O686,"/")</f>
        <v>publishing</v>
      </c>
      <c r="R686" t="str">
        <v>nonfiction</v>
      </c>
      <c r="S686" s="7">
        <f t="shared" si="42"/>
        <v>40358.208333333336</v>
      </c>
      <c r="T686" s="6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12">
        <f t="shared" si="40"/>
        <v>68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>
        <f t="shared" si="41"/>
        <v>102.05291576673866</v>
      </c>
      <c r="Q687" t="str" cm="1">
        <f t="array" ref="Q687:R687">_xlfn.TEXTSPLIT(O687,"/")</f>
        <v>theater</v>
      </c>
      <c r="R687" t="str">
        <v>plays</v>
      </c>
      <c r="S687" s="7">
        <f t="shared" si="42"/>
        <v>42239.208333333328</v>
      </c>
      <c r="T687" s="6">
        <f t="shared" si="43"/>
        <v>42263.208333333328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12">
        <f t="shared" si="40"/>
        <v>192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>
        <f t="shared" si="41"/>
        <v>107.32089552238806</v>
      </c>
      <c r="Q688" t="str" cm="1">
        <f t="array" ref="Q688:R688">_xlfn.TEXTSPLIT(O688,"/")</f>
        <v>technology</v>
      </c>
      <c r="R688" t="str">
        <v>wearables</v>
      </c>
      <c r="S688" s="7">
        <f t="shared" si="42"/>
        <v>43186.208333333328</v>
      </c>
      <c r="T688" s="6">
        <f t="shared" si="43"/>
        <v>43197.208333333328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12">
        <f t="shared" si="40"/>
        <v>932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>
        <f t="shared" si="41"/>
        <v>51.970260223048328</v>
      </c>
      <c r="Q689" t="str" cm="1">
        <f t="array" ref="Q689:R689">_xlfn.TEXTSPLIT(O689,"/")</f>
        <v>theater</v>
      </c>
      <c r="R689" t="str">
        <v>plays</v>
      </c>
      <c r="S689" s="7">
        <f t="shared" si="42"/>
        <v>42806.25</v>
      </c>
      <c r="T689" s="6">
        <f t="shared" si="43"/>
        <v>42809.208333333328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12">
        <f t="shared" si="40"/>
        <v>429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>
        <f t="shared" si="41"/>
        <v>71.137142857142862</v>
      </c>
      <c r="Q690" t="str" cm="1">
        <f t="array" ref="Q690:R690">_xlfn.TEXTSPLIT(O690,"/")</f>
        <v>film &amp; video</v>
      </c>
      <c r="R690" t="str">
        <v>television</v>
      </c>
      <c r="S690" s="7">
        <f t="shared" si="42"/>
        <v>43475.25</v>
      </c>
      <c r="T690" s="6">
        <f t="shared" si="43"/>
        <v>43491.25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12">
        <f t="shared" si="40"/>
        <v>101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>
        <f t="shared" si="41"/>
        <v>106.49275362318841</v>
      </c>
      <c r="Q691" t="str" cm="1">
        <f t="array" ref="Q691:R691">_xlfn.TEXTSPLIT(O691,"/")</f>
        <v>technology</v>
      </c>
      <c r="R691" t="str">
        <v>web</v>
      </c>
      <c r="S691" s="7">
        <f t="shared" si="42"/>
        <v>41576.208333333336</v>
      </c>
      <c r="T691" s="6">
        <f t="shared" si="43"/>
        <v>41588.25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12">
        <f t="shared" si="40"/>
        <v>227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>
        <f t="shared" si="41"/>
        <v>42.93684210526316</v>
      </c>
      <c r="Q692" t="str" cm="1">
        <f t="array" ref="Q692:R692">_xlfn.TEXTSPLIT(O692,"/")</f>
        <v>film &amp; video</v>
      </c>
      <c r="R692" t="str">
        <v>documentary</v>
      </c>
      <c r="S692" s="7">
        <f t="shared" si="42"/>
        <v>40874.25</v>
      </c>
      <c r="T692" s="6">
        <f t="shared" si="43"/>
        <v>40880.25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12">
        <f t="shared" si="40"/>
        <v>142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>
        <f t="shared" si="41"/>
        <v>30.037974683544302</v>
      </c>
      <c r="Q693" t="str" cm="1">
        <f t="array" ref="Q693:R693">_xlfn.TEXTSPLIT(O693,"/")</f>
        <v>film &amp; video</v>
      </c>
      <c r="R693" t="str">
        <v>documentary</v>
      </c>
      <c r="S693" s="7">
        <f t="shared" si="42"/>
        <v>41185.208333333336</v>
      </c>
      <c r="T693" s="6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12">
        <f t="shared" si="40"/>
        <v>91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>
        <f t="shared" si="41"/>
        <v>70.623376623376629</v>
      </c>
      <c r="Q694" t="str" cm="1">
        <f t="array" ref="Q694:R694">_xlfn.TEXTSPLIT(O694,"/")</f>
        <v>music</v>
      </c>
      <c r="R694" t="str">
        <v>rock</v>
      </c>
      <c r="S694" s="7">
        <f t="shared" si="42"/>
        <v>43655.208333333328</v>
      </c>
      <c r="T694" s="6">
        <f t="shared" si="43"/>
        <v>43673.208333333328</v>
      </c>
    </row>
    <row r="695" spans="1:20" ht="17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12">
        <f t="shared" si="40"/>
        <v>64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>
        <f t="shared" si="41"/>
        <v>66.016018306636155</v>
      </c>
      <c r="Q695" t="str" cm="1">
        <f t="array" ref="Q695:R695">_xlfn.TEXTSPLIT(O695,"/")</f>
        <v>theater</v>
      </c>
      <c r="R695" t="str">
        <v>plays</v>
      </c>
      <c r="S695" s="7">
        <f t="shared" si="42"/>
        <v>43025.208333333328</v>
      </c>
      <c r="T695" s="6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12">
        <f t="shared" si="40"/>
        <v>84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>
        <f t="shared" si="41"/>
        <v>96.911392405063296</v>
      </c>
      <c r="Q696" t="str" cm="1">
        <f t="array" ref="Q696:R696">_xlfn.TEXTSPLIT(O696,"/")</f>
        <v>theater</v>
      </c>
      <c r="R696" t="str">
        <v>plays</v>
      </c>
      <c r="S696" s="7">
        <f t="shared" si="42"/>
        <v>43066.25</v>
      </c>
      <c r="T696" s="6">
        <f t="shared" si="43"/>
        <v>43103.25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12">
        <f t="shared" si="40"/>
        <v>134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>
        <f t="shared" si="41"/>
        <v>62.867346938775512</v>
      </c>
      <c r="Q697" t="str" cm="1">
        <f t="array" ref="Q697:R697">_xlfn.TEXTSPLIT(O697,"/")</f>
        <v>music</v>
      </c>
      <c r="R697" t="str">
        <v>rock</v>
      </c>
      <c r="S697" s="7">
        <f t="shared" si="42"/>
        <v>42322.25</v>
      </c>
      <c r="T697" s="6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12">
        <f t="shared" si="40"/>
        <v>59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>
        <f t="shared" si="41"/>
        <v>108.98537682789652</v>
      </c>
      <c r="Q698" t="str" cm="1">
        <f t="array" ref="Q698:R698">_xlfn.TEXTSPLIT(O698,"/")</f>
        <v>theater</v>
      </c>
      <c r="R698" t="str">
        <v>plays</v>
      </c>
      <c r="S698" s="7">
        <f t="shared" si="42"/>
        <v>42114.208333333328</v>
      </c>
      <c r="T698" s="6">
        <f t="shared" si="43"/>
        <v>42115.208333333328</v>
      </c>
    </row>
    <row r="699" spans="1:20" ht="17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12">
        <f t="shared" si="40"/>
        <v>153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>
        <f t="shared" si="41"/>
        <v>26.999314599040439</v>
      </c>
      <c r="Q699" t="str" cm="1">
        <f t="array" ref="Q699:R699">_xlfn.TEXTSPLIT(O699,"/")</f>
        <v>music</v>
      </c>
      <c r="R699" t="str">
        <v>electric music</v>
      </c>
      <c r="S699" s="7">
        <f t="shared" si="42"/>
        <v>43190.208333333328</v>
      </c>
      <c r="T699" s="6">
        <f t="shared" si="43"/>
        <v>43192.208333333328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12">
        <f t="shared" si="40"/>
        <v>447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>
        <f t="shared" si="41"/>
        <v>65.004147943311438</v>
      </c>
      <c r="Q700" t="str" cm="1">
        <f t="array" ref="Q700:R700">_xlfn.TEXTSPLIT(O700,"/")</f>
        <v>technology</v>
      </c>
      <c r="R700" t="str">
        <v>wearables</v>
      </c>
      <c r="S700" s="7">
        <f t="shared" si="42"/>
        <v>40871.25</v>
      </c>
      <c r="T700" s="6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12">
        <f t="shared" si="40"/>
        <v>84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>
        <f t="shared" si="41"/>
        <v>111.51785714285714</v>
      </c>
      <c r="Q701" t="str" cm="1">
        <f t="array" ref="Q701:R701">_xlfn.TEXTSPLIT(O701,"/")</f>
        <v>film &amp; video</v>
      </c>
      <c r="R701" t="str">
        <v>drama</v>
      </c>
      <c r="S701" s="7">
        <f t="shared" si="42"/>
        <v>43641.208333333328</v>
      </c>
      <c r="T701" s="6">
        <f t="shared" si="43"/>
        <v>43642.208333333328</v>
      </c>
    </row>
    <row r="702" spans="1:20" ht="17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12">
        <f t="shared" si="40"/>
        <v>3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>
        <f t="shared" si="41"/>
        <v>3</v>
      </c>
      <c r="Q702" t="str" cm="1">
        <f t="array" ref="Q702:R702">_xlfn.TEXTSPLIT(O702,"/")</f>
        <v>technology</v>
      </c>
      <c r="R702" t="str">
        <v>wearables</v>
      </c>
      <c r="S702" s="7">
        <f t="shared" si="42"/>
        <v>40203.25</v>
      </c>
      <c r="T702" s="6">
        <f t="shared" si="43"/>
        <v>40218.25</v>
      </c>
    </row>
    <row r="703" spans="1:20" ht="17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12">
        <f t="shared" si="40"/>
        <v>175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>
        <f t="shared" si="41"/>
        <v>110.99268292682927</v>
      </c>
      <c r="Q703" t="str" cm="1">
        <f t="array" ref="Q703:R703">_xlfn.TEXTSPLIT(O703,"/")</f>
        <v>theater</v>
      </c>
      <c r="R703" t="str">
        <v>plays</v>
      </c>
      <c r="S703" s="7">
        <f t="shared" si="42"/>
        <v>40629.208333333336</v>
      </c>
      <c r="T703" s="6">
        <f t="shared" si="43"/>
        <v>40636.208333333336</v>
      </c>
    </row>
    <row r="704" spans="1:20" ht="17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12">
        <f t="shared" si="40"/>
        <v>54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>
        <f t="shared" si="41"/>
        <v>56.746987951807228</v>
      </c>
      <c r="Q704" t="str" cm="1">
        <f t="array" ref="Q704:R704">_xlfn.TEXTSPLIT(O704,"/")</f>
        <v>technology</v>
      </c>
      <c r="R704" t="str">
        <v>wearables</v>
      </c>
      <c r="S704" s="7">
        <f t="shared" si="42"/>
        <v>41477.208333333336</v>
      </c>
      <c r="T704" s="6">
        <f t="shared" si="43"/>
        <v>41482.208333333336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12">
        <f t="shared" si="40"/>
        <v>312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>
        <f t="shared" si="41"/>
        <v>97.020608439646708</v>
      </c>
      <c r="Q705" t="str" cm="1">
        <f t="array" ref="Q705:R705">_xlfn.TEXTSPLIT(O705,"/")</f>
        <v>publishing</v>
      </c>
      <c r="R705" t="str">
        <v>translations</v>
      </c>
      <c r="S705" s="7">
        <f t="shared" si="42"/>
        <v>41020.208333333336</v>
      </c>
      <c r="T705" s="6">
        <f t="shared" si="43"/>
        <v>41037.208333333336</v>
      </c>
    </row>
    <row r="706" spans="1:20" ht="17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12">
        <f t="shared" si="40"/>
        <v>123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>
        <f t="shared" si="41"/>
        <v>92.08620689655173</v>
      </c>
      <c r="Q706" t="str" cm="1">
        <f t="array" ref="Q706:R706">_xlfn.TEXTSPLIT(O706,"/")</f>
        <v>film &amp; video</v>
      </c>
      <c r="R706" t="str">
        <v>animation</v>
      </c>
      <c r="S706" s="7">
        <f t="shared" si="42"/>
        <v>42555.208333333328</v>
      </c>
      <c r="T706" s="6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12">
        <f t="shared" ref="G707:G770" si="44">ROUND(((E707/D707)*100),0)</f>
        <v>99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>
        <f t="shared" ref="P707:P770" si="45">AVERAGE(E707/H707)</f>
        <v>82.986666666666665</v>
      </c>
      <c r="Q707" t="str" cm="1">
        <f t="array" ref="Q707:R707">_xlfn.TEXTSPLIT(O707,"/")</f>
        <v>publishing</v>
      </c>
      <c r="R707" t="str">
        <v>nonfiction</v>
      </c>
      <c r="S707" s="7">
        <f t="shared" ref="S707:S770" si="46">(((K707/60)/60)/24)+DATE(1970,1,1)</f>
        <v>41619.25</v>
      </c>
      <c r="T707" s="6">
        <f t="shared" ref="T707:T770" si="47">(((L707/60)/60)/24)+DATE(1970,1,1)</f>
        <v>41623.25</v>
      </c>
    </row>
    <row r="708" spans="1:20" ht="17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12">
        <f t="shared" si="44"/>
        <v>128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>
        <f t="shared" si="45"/>
        <v>103.03791821561339</v>
      </c>
      <c r="Q708" t="str" cm="1">
        <f t="array" ref="Q708:R708">_xlfn.TEXTSPLIT(O708,"/")</f>
        <v>technology</v>
      </c>
      <c r="R708" t="str">
        <v>web</v>
      </c>
      <c r="S708" s="7">
        <f t="shared" si="46"/>
        <v>43471.25</v>
      </c>
      <c r="T708" s="6">
        <f t="shared" si="47"/>
        <v>43479.25</v>
      </c>
    </row>
    <row r="709" spans="1:20" ht="17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12">
        <f t="shared" si="44"/>
        <v>159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>
        <f t="shared" si="45"/>
        <v>68.922619047619051</v>
      </c>
      <c r="Q709" t="str" cm="1">
        <f t="array" ref="Q709:R709">_xlfn.TEXTSPLIT(O709,"/")</f>
        <v>film &amp; video</v>
      </c>
      <c r="R709" t="str">
        <v>drama</v>
      </c>
      <c r="S709" s="7">
        <f t="shared" si="46"/>
        <v>43442.25</v>
      </c>
      <c r="T709" s="6">
        <f t="shared" si="47"/>
        <v>43478.25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12">
        <f t="shared" si="44"/>
        <v>707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>
        <f t="shared" si="45"/>
        <v>87.737226277372258</v>
      </c>
      <c r="Q710" t="str" cm="1">
        <f t="array" ref="Q710:R710">_xlfn.TEXTSPLIT(O710,"/")</f>
        <v>theater</v>
      </c>
      <c r="R710" t="str">
        <v>plays</v>
      </c>
      <c r="S710" s="7">
        <f t="shared" si="46"/>
        <v>42877.208333333328</v>
      </c>
      <c r="T710" s="6">
        <f t="shared" si="47"/>
        <v>42887.208333333328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12">
        <f t="shared" si="44"/>
        <v>142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>
        <f t="shared" si="45"/>
        <v>75.021505376344081</v>
      </c>
      <c r="Q711" t="str" cm="1">
        <f t="array" ref="Q711:R711">_xlfn.TEXTSPLIT(O711,"/")</f>
        <v>theater</v>
      </c>
      <c r="R711" t="str">
        <v>plays</v>
      </c>
      <c r="S711" s="7">
        <f t="shared" si="46"/>
        <v>41018.208333333336</v>
      </c>
      <c r="T711" s="6">
        <f t="shared" si="47"/>
        <v>41025.208333333336</v>
      </c>
    </row>
    <row r="712" spans="1:20" ht="17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12">
        <f t="shared" si="44"/>
        <v>148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>
        <f t="shared" si="45"/>
        <v>50.863999999999997</v>
      </c>
      <c r="Q712" t="str" cm="1">
        <f t="array" ref="Q712:R712">_xlfn.TEXTSPLIT(O712,"/")</f>
        <v>theater</v>
      </c>
      <c r="R712" t="str">
        <v>plays</v>
      </c>
      <c r="S712" s="7">
        <f t="shared" si="46"/>
        <v>43295.208333333328</v>
      </c>
      <c r="T712" s="6">
        <f t="shared" si="47"/>
        <v>43302.208333333328</v>
      </c>
    </row>
    <row r="713" spans="1:20" ht="17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12">
        <f t="shared" si="44"/>
        <v>20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>
        <f t="shared" si="45"/>
        <v>90</v>
      </c>
      <c r="Q713" t="str" cm="1">
        <f t="array" ref="Q713:R713">_xlfn.TEXTSPLIT(O713,"/")</f>
        <v>theater</v>
      </c>
      <c r="R713" t="str">
        <v>plays</v>
      </c>
      <c r="S713" s="7">
        <f t="shared" si="46"/>
        <v>42393.25</v>
      </c>
      <c r="T713" s="6">
        <f t="shared" si="47"/>
        <v>42395.25</v>
      </c>
    </row>
    <row r="714" spans="1:20" ht="17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12">
        <f t="shared" si="44"/>
        <v>1841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>
        <f t="shared" si="45"/>
        <v>72.896039603960389</v>
      </c>
      <c r="Q714" t="str" cm="1">
        <f t="array" ref="Q714:R714">_xlfn.TEXTSPLIT(O714,"/")</f>
        <v>theater</v>
      </c>
      <c r="R714" t="str">
        <v>plays</v>
      </c>
      <c r="S714" s="7">
        <f t="shared" si="46"/>
        <v>42559.208333333328</v>
      </c>
      <c r="T714" s="6">
        <f t="shared" si="47"/>
        <v>42600.208333333328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12">
        <f t="shared" si="44"/>
        <v>162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>
        <f t="shared" si="45"/>
        <v>108.48543689320388</v>
      </c>
      <c r="Q715" t="str" cm="1">
        <f t="array" ref="Q715:R715">_xlfn.TEXTSPLIT(O715,"/")</f>
        <v>publishing</v>
      </c>
      <c r="R715" t="str">
        <v>radio &amp; podcasts</v>
      </c>
      <c r="S715" s="7">
        <f t="shared" si="46"/>
        <v>42604.208333333328</v>
      </c>
      <c r="T715" s="6">
        <f t="shared" si="47"/>
        <v>42616.208333333328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12">
        <f t="shared" si="44"/>
        <v>473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>
        <f t="shared" si="45"/>
        <v>101.98095238095237</v>
      </c>
      <c r="Q716" t="str" cm="1">
        <f t="array" ref="Q716:R716">_xlfn.TEXTSPLIT(O716,"/")</f>
        <v>music</v>
      </c>
      <c r="R716" t="str">
        <v>rock</v>
      </c>
      <c r="S716" s="7">
        <f t="shared" si="46"/>
        <v>41870.208333333336</v>
      </c>
      <c r="T716" s="6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12">
        <f t="shared" si="44"/>
        <v>24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>
        <f t="shared" si="45"/>
        <v>44.009146341463413</v>
      </c>
      <c r="Q717" t="str" cm="1">
        <f t="array" ref="Q717:R717">_xlfn.TEXTSPLIT(O717,"/")</f>
        <v>games</v>
      </c>
      <c r="R717" t="str">
        <v>mobile games</v>
      </c>
      <c r="S717" s="7">
        <f t="shared" si="46"/>
        <v>40397.208333333336</v>
      </c>
      <c r="T717" s="6">
        <f t="shared" si="47"/>
        <v>40402.208333333336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12">
        <f t="shared" si="44"/>
        <v>518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>
        <f t="shared" si="45"/>
        <v>65.942675159235662</v>
      </c>
      <c r="Q718" t="str" cm="1">
        <f t="array" ref="Q718:R718">_xlfn.TEXTSPLIT(O718,"/")</f>
        <v>theater</v>
      </c>
      <c r="R718" t="str">
        <v>plays</v>
      </c>
      <c r="S718" s="7">
        <f t="shared" si="46"/>
        <v>41465.208333333336</v>
      </c>
      <c r="T718" s="6">
        <f t="shared" si="47"/>
        <v>41493.208333333336</v>
      </c>
    </row>
    <row r="719" spans="1:20" ht="17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12">
        <f t="shared" si="44"/>
        <v>248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>
        <f t="shared" si="45"/>
        <v>24.987387387387386</v>
      </c>
      <c r="Q719" t="str" cm="1">
        <f t="array" ref="Q719:R719">_xlfn.TEXTSPLIT(O719,"/")</f>
        <v>film &amp; video</v>
      </c>
      <c r="R719" t="str">
        <v>documentary</v>
      </c>
      <c r="S719" s="7">
        <f t="shared" si="46"/>
        <v>40777.208333333336</v>
      </c>
      <c r="T719" s="6">
        <f t="shared" si="47"/>
        <v>40798.208333333336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12">
        <f t="shared" si="44"/>
        <v>100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>
        <f t="shared" si="45"/>
        <v>28.003367003367003</v>
      </c>
      <c r="Q720" t="str" cm="1">
        <f t="array" ref="Q720:R720">_xlfn.TEXTSPLIT(O720,"/")</f>
        <v>technology</v>
      </c>
      <c r="R720" t="str">
        <v>wearables</v>
      </c>
      <c r="S720" s="7">
        <f t="shared" si="46"/>
        <v>41442.208333333336</v>
      </c>
      <c r="T720" s="6">
        <f t="shared" si="47"/>
        <v>41468.208333333336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12">
        <f t="shared" si="44"/>
        <v>153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>
        <f t="shared" si="45"/>
        <v>85.829268292682926</v>
      </c>
      <c r="Q721" t="str" cm="1">
        <f t="array" ref="Q721:R721">_xlfn.TEXTSPLIT(O721,"/")</f>
        <v>publishing</v>
      </c>
      <c r="R721" t="str">
        <v>fiction</v>
      </c>
      <c r="S721" s="7">
        <f t="shared" si="46"/>
        <v>41058.208333333336</v>
      </c>
      <c r="T721" s="6">
        <f t="shared" si="47"/>
        <v>41069.208333333336</v>
      </c>
    </row>
    <row r="722" spans="1:20" ht="17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12">
        <f t="shared" si="44"/>
        <v>37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>
        <f t="shared" si="45"/>
        <v>84.921052631578945</v>
      </c>
      <c r="Q722" t="str" cm="1">
        <f t="array" ref="Q722:R722">_xlfn.TEXTSPLIT(O722,"/")</f>
        <v>theater</v>
      </c>
      <c r="R722" t="str">
        <v>plays</v>
      </c>
      <c r="S722" s="7">
        <f t="shared" si="46"/>
        <v>43152.25</v>
      </c>
      <c r="T722" s="6">
        <f t="shared" si="47"/>
        <v>43166.25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12">
        <f t="shared" si="44"/>
        <v>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>
        <f t="shared" si="45"/>
        <v>90.483333333333334</v>
      </c>
      <c r="Q723" t="str" cm="1">
        <f t="array" ref="Q723:R723">_xlfn.TEXTSPLIT(O723,"/")</f>
        <v>music</v>
      </c>
      <c r="R723" t="str">
        <v>rock</v>
      </c>
      <c r="S723" s="7">
        <f t="shared" si="46"/>
        <v>43194.208333333328</v>
      </c>
      <c r="T723" s="6">
        <f t="shared" si="47"/>
        <v>43200.208333333328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12">
        <f t="shared" si="44"/>
        <v>157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>
        <f t="shared" si="45"/>
        <v>25.00197628458498</v>
      </c>
      <c r="Q724" t="str" cm="1">
        <f t="array" ref="Q724:R724">_xlfn.TEXTSPLIT(O724,"/")</f>
        <v>film &amp; video</v>
      </c>
      <c r="R724" t="str">
        <v>documentary</v>
      </c>
      <c r="S724" s="7">
        <f t="shared" si="46"/>
        <v>43045.25</v>
      </c>
      <c r="T724" s="6">
        <f t="shared" si="47"/>
        <v>43072.25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12">
        <f t="shared" si="44"/>
        <v>270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>
        <f t="shared" si="45"/>
        <v>92.013888888888886</v>
      </c>
      <c r="Q725" t="str" cm="1">
        <f t="array" ref="Q725:R725">_xlfn.TEXTSPLIT(O725,"/")</f>
        <v>theater</v>
      </c>
      <c r="R725" t="str">
        <v>plays</v>
      </c>
      <c r="S725" s="7">
        <f t="shared" si="46"/>
        <v>42431.25</v>
      </c>
      <c r="T725" s="6">
        <f t="shared" si="47"/>
        <v>42452.208333333328</v>
      </c>
    </row>
    <row r="726" spans="1:20" ht="17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12">
        <f t="shared" si="44"/>
        <v>134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>
        <f t="shared" si="45"/>
        <v>93.066115702479337</v>
      </c>
      <c r="Q726" t="str" cm="1">
        <f t="array" ref="Q726:R726">_xlfn.TEXTSPLIT(O726,"/")</f>
        <v>theater</v>
      </c>
      <c r="R726" t="str">
        <v>plays</v>
      </c>
      <c r="S726" s="7">
        <f t="shared" si="46"/>
        <v>41934.208333333336</v>
      </c>
      <c r="T726" s="6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12">
        <f t="shared" si="44"/>
        <v>50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>
        <f t="shared" si="45"/>
        <v>61.008145363408524</v>
      </c>
      <c r="Q727" t="str" cm="1">
        <f t="array" ref="Q727:R727">_xlfn.TEXTSPLIT(O727,"/")</f>
        <v>games</v>
      </c>
      <c r="R727" t="str">
        <v>mobile games</v>
      </c>
      <c r="S727" s="7">
        <f t="shared" si="46"/>
        <v>41958.25</v>
      </c>
      <c r="T727" s="6">
        <f t="shared" si="47"/>
        <v>41960.25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12">
        <f t="shared" si="44"/>
        <v>89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>
        <f t="shared" si="45"/>
        <v>92.036259541984734</v>
      </c>
      <c r="Q728" t="str" cm="1">
        <f t="array" ref="Q728:R728">_xlfn.TEXTSPLIT(O728,"/")</f>
        <v>theater</v>
      </c>
      <c r="R728" t="str">
        <v>plays</v>
      </c>
      <c r="S728" s="7">
        <f t="shared" si="46"/>
        <v>40476.208333333336</v>
      </c>
      <c r="T728" s="6">
        <f t="shared" si="47"/>
        <v>40482.208333333336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12">
        <f t="shared" si="44"/>
        <v>165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>
        <f t="shared" si="45"/>
        <v>81.132596685082873</v>
      </c>
      <c r="Q729" t="str" cm="1">
        <f t="array" ref="Q729:R729">_xlfn.TEXTSPLIT(O729,"/")</f>
        <v>technology</v>
      </c>
      <c r="R729" t="str">
        <v>web</v>
      </c>
      <c r="S729" s="7">
        <f t="shared" si="46"/>
        <v>43485.25</v>
      </c>
      <c r="T729" s="6">
        <f t="shared" si="47"/>
        <v>43543.208333333328</v>
      </c>
    </row>
    <row r="730" spans="1:20" ht="17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12">
        <f t="shared" si="44"/>
        <v>18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>
        <f t="shared" si="45"/>
        <v>73.5</v>
      </c>
      <c r="Q730" t="str" cm="1">
        <f t="array" ref="Q730:R730">_xlfn.TEXTSPLIT(O730,"/")</f>
        <v>theater</v>
      </c>
      <c r="R730" t="str">
        <v>plays</v>
      </c>
      <c r="S730" s="7">
        <f t="shared" si="46"/>
        <v>42515.208333333328</v>
      </c>
      <c r="T730" s="6">
        <f t="shared" si="47"/>
        <v>42526.208333333328</v>
      </c>
    </row>
    <row r="731" spans="1:20" ht="17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12">
        <f t="shared" si="44"/>
        <v>186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>
        <f t="shared" si="45"/>
        <v>85.221311475409834</v>
      </c>
      <c r="Q731" t="str" cm="1">
        <f t="array" ref="Q731:R731">_xlfn.TEXTSPLIT(O731,"/")</f>
        <v>film &amp; video</v>
      </c>
      <c r="R731" t="str">
        <v>drama</v>
      </c>
      <c r="S731" s="7">
        <f t="shared" si="46"/>
        <v>41309.25</v>
      </c>
      <c r="T731" s="6">
        <f t="shared" si="47"/>
        <v>41311.25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12">
        <f t="shared" si="44"/>
        <v>413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>
        <f t="shared" si="45"/>
        <v>110.96825396825396</v>
      </c>
      <c r="Q732" t="str" cm="1">
        <f t="array" ref="Q732:R732">_xlfn.TEXTSPLIT(O732,"/")</f>
        <v>technology</v>
      </c>
      <c r="R732" t="str">
        <v>wearables</v>
      </c>
      <c r="S732" s="7">
        <f t="shared" si="46"/>
        <v>42147.208333333328</v>
      </c>
      <c r="T732" s="6">
        <f t="shared" si="47"/>
        <v>42153.208333333328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12">
        <f t="shared" si="44"/>
        <v>90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>
        <f t="shared" si="45"/>
        <v>32.968036529680369</v>
      </c>
      <c r="Q733" t="str" cm="1">
        <f t="array" ref="Q733:R733">_xlfn.TEXTSPLIT(O733,"/")</f>
        <v>technology</v>
      </c>
      <c r="R733" t="str">
        <v>web</v>
      </c>
      <c r="S733" s="7">
        <f t="shared" si="46"/>
        <v>42939.208333333328</v>
      </c>
      <c r="T733" s="6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12">
        <f t="shared" si="44"/>
        <v>92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>
        <f t="shared" si="45"/>
        <v>96.005352363960753</v>
      </c>
      <c r="Q734" t="str" cm="1">
        <f t="array" ref="Q734:R734">_xlfn.TEXTSPLIT(O734,"/")</f>
        <v>music</v>
      </c>
      <c r="R734" t="str">
        <v>rock</v>
      </c>
      <c r="S734" s="7">
        <f t="shared" si="46"/>
        <v>42816.208333333328</v>
      </c>
      <c r="T734" s="6">
        <f t="shared" si="47"/>
        <v>42839.208333333328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12">
        <f t="shared" si="44"/>
        <v>527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>
        <f t="shared" si="45"/>
        <v>84.96632653061225</v>
      </c>
      <c r="Q735" t="str" cm="1">
        <f t="array" ref="Q735:R735">_xlfn.TEXTSPLIT(O735,"/")</f>
        <v>music</v>
      </c>
      <c r="R735" t="str">
        <v>metal</v>
      </c>
      <c r="S735" s="7">
        <f t="shared" si="46"/>
        <v>41844.208333333336</v>
      </c>
      <c r="T735" s="6">
        <f t="shared" si="47"/>
        <v>41857.208333333336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12">
        <f t="shared" si="44"/>
        <v>319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>
        <f t="shared" si="45"/>
        <v>25.007462686567163</v>
      </c>
      <c r="Q736" t="str" cm="1">
        <f t="array" ref="Q736:R736">_xlfn.TEXTSPLIT(O736,"/")</f>
        <v>theater</v>
      </c>
      <c r="R736" t="str">
        <v>plays</v>
      </c>
      <c r="S736" s="7">
        <f t="shared" si="46"/>
        <v>42763.25</v>
      </c>
      <c r="T736" s="6">
        <f t="shared" si="47"/>
        <v>42775.25</v>
      </c>
    </row>
    <row r="737" spans="1:20" ht="17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12">
        <f t="shared" si="44"/>
        <v>354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>
        <f t="shared" si="45"/>
        <v>65.998995479658461</v>
      </c>
      <c r="Q737" t="str" cm="1">
        <f t="array" ref="Q737:R737">_xlfn.TEXTSPLIT(O737,"/")</f>
        <v>photography</v>
      </c>
      <c r="R737" t="str">
        <v>photography books</v>
      </c>
      <c r="S737" s="7">
        <f t="shared" si="46"/>
        <v>42459.208333333328</v>
      </c>
      <c r="T737" s="6">
        <f t="shared" si="47"/>
        <v>42466.208333333328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12">
        <f t="shared" si="44"/>
        <v>33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>
        <f t="shared" si="45"/>
        <v>87.34482758620689</v>
      </c>
      <c r="Q738" t="str" cm="1">
        <f t="array" ref="Q738:R738">_xlfn.TEXTSPLIT(O738,"/")</f>
        <v>publishing</v>
      </c>
      <c r="R738" t="str">
        <v>nonfiction</v>
      </c>
      <c r="S738" s="7">
        <f t="shared" si="46"/>
        <v>42055.25</v>
      </c>
      <c r="T738" s="6">
        <f t="shared" si="47"/>
        <v>42059.25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12">
        <f t="shared" si="44"/>
        <v>136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>
        <f t="shared" si="45"/>
        <v>27.933333333333334</v>
      </c>
      <c r="Q739" t="str" cm="1">
        <f t="array" ref="Q739:R739">_xlfn.TEXTSPLIT(O739,"/")</f>
        <v>music</v>
      </c>
      <c r="R739" t="str">
        <v>indie rock</v>
      </c>
      <c r="S739" s="7">
        <f t="shared" si="46"/>
        <v>42685.25</v>
      </c>
      <c r="T739" s="6">
        <f t="shared" si="47"/>
        <v>42697.25</v>
      </c>
    </row>
    <row r="740" spans="1:20" ht="17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12">
        <f t="shared" si="44"/>
        <v>2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>
        <f t="shared" si="45"/>
        <v>103.8</v>
      </c>
      <c r="Q740" t="str" cm="1">
        <f t="array" ref="Q740:R740">_xlfn.TEXTSPLIT(O740,"/")</f>
        <v>theater</v>
      </c>
      <c r="R740" t="str">
        <v>plays</v>
      </c>
      <c r="S740" s="7">
        <f t="shared" si="46"/>
        <v>41959.25</v>
      </c>
      <c r="T740" s="6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12">
        <f t="shared" si="44"/>
        <v>61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>
        <f t="shared" si="45"/>
        <v>31.937172774869111</v>
      </c>
      <c r="Q741" t="str" cm="1">
        <f t="array" ref="Q741:R741">_xlfn.TEXTSPLIT(O741,"/")</f>
        <v>music</v>
      </c>
      <c r="R741" t="str">
        <v>indie rock</v>
      </c>
      <c r="S741" s="7">
        <f t="shared" si="46"/>
        <v>41089.208333333336</v>
      </c>
      <c r="T741" s="6">
        <f t="shared" si="47"/>
        <v>41090.208333333336</v>
      </c>
    </row>
    <row r="742" spans="1:20" ht="17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12">
        <f t="shared" si="44"/>
        <v>30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>
        <f t="shared" si="45"/>
        <v>99.5</v>
      </c>
      <c r="Q742" t="str" cm="1">
        <f t="array" ref="Q742:R742">_xlfn.TEXTSPLIT(O742,"/")</f>
        <v>theater</v>
      </c>
      <c r="R742" t="str">
        <v>plays</v>
      </c>
      <c r="S742" s="7">
        <f t="shared" si="46"/>
        <v>42769.25</v>
      </c>
      <c r="T742" s="6">
        <f t="shared" si="47"/>
        <v>42772.25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12">
        <f t="shared" si="44"/>
        <v>1179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>
        <f t="shared" si="45"/>
        <v>108.84615384615384</v>
      </c>
      <c r="Q743" t="str" cm="1">
        <f t="array" ref="Q743:R743">_xlfn.TEXTSPLIT(O743,"/")</f>
        <v>theater</v>
      </c>
      <c r="R743" t="str">
        <v>plays</v>
      </c>
      <c r="S743" s="7">
        <f t="shared" si="46"/>
        <v>40321.208333333336</v>
      </c>
      <c r="T743" s="6">
        <f t="shared" si="47"/>
        <v>40322.208333333336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12">
        <f t="shared" si="44"/>
        <v>1126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>
        <f t="shared" si="45"/>
        <v>110.76229508196721</v>
      </c>
      <c r="Q744" t="str" cm="1">
        <f t="array" ref="Q744:R744">_xlfn.TEXTSPLIT(O744,"/")</f>
        <v>music</v>
      </c>
      <c r="R744" t="str">
        <v>electric music</v>
      </c>
      <c r="S744" s="7">
        <f t="shared" si="46"/>
        <v>40197.25</v>
      </c>
      <c r="T744" s="6">
        <f t="shared" si="47"/>
        <v>40239.25</v>
      </c>
    </row>
    <row r="745" spans="1:20" ht="17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12">
        <f t="shared" si="44"/>
        <v>13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>
        <f t="shared" si="45"/>
        <v>29.647058823529413</v>
      </c>
      <c r="Q745" t="str" cm="1">
        <f t="array" ref="Q745:R745">_xlfn.TEXTSPLIT(O745,"/")</f>
        <v>theater</v>
      </c>
      <c r="R745" t="str">
        <v>plays</v>
      </c>
      <c r="S745" s="7">
        <f t="shared" si="46"/>
        <v>42298.208333333328</v>
      </c>
      <c r="T745" s="6">
        <f t="shared" si="47"/>
        <v>42304.208333333328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12">
        <f t="shared" si="44"/>
        <v>712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>
        <f t="shared" si="45"/>
        <v>101.71428571428571</v>
      </c>
      <c r="Q746" t="str" cm="1">
        <f t="array" ref="Q746:R746">_xlfn.TEXTSPLIT(O746,"/")</f>
        <v>theater</v>
      </c>
      <c r="R746" t="str">
        <v>plays</v>
      </c>
      <c r="S746" s="7">
        <f t="shared" si="46"/>
        <v>43322.208333333328</v>
      </c>
      <c r="T746" s="6">
        <f t="shared" si="47"/>
        <v>43324.208333333328</v>
      </c>
    </row>
    <row r="747" spans="1:20" ht="17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12">
        <f t="shared" si="44"/>
        <v>30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>
        <f t="shared" si="45"/>
        <v>61.5</v>
      </c>
      <c r="Q747" t="str" cm="1">
        <f t="array" ref="Q747:R747">_xlfn.TEXTSPLIT(O747,"/")</f>
        <v>technology</v>
      </c>
      <c r="R747" t="str">
        <v>wearables</v>
      </c>
      <c r="S747" s="7">
        <f t="shared" si="46"/>
        <v>40328.208333333336</v>
      </c>
      <c r="T747" s="6">
        <f t="shared" si="47"/>
        <v>40355.208333333336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12">
        <f t="shared" si="44"/>
        <v>213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>
        <f t="shared" si="45"/>
        <v>35</v>
      </c>
      <c r="Q748" t="str" cm="1">
        <f t="array" ref="Q748:R748">_xlfn.TEXTSPLIT(O748,"/")</f>
        <v>technology</v>
      </c>
      <c r="R748" t="str">
        <v>web</v>
      </c>
      <c r="S748" s="7">
        <f t="shared" si="46"/>
        <v>40825.208333333336</v>
      </c>
      <c r="T748" s="6">
        <f t="shared" si="47"/>
        <v>40830.208333333336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12">
        <f t="shared" si="44"/>
        <v>229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>
        <f t="shared" si="45"/>
        <v>40.049999999999997</v>
      </c>
      <c r="Q749" t="str" cm="1">
        <f t="array" ref="Q749:R749">_xlfn.TEXTSPLIT(O749,"/")</f>
        <v>theater</v>
      </c>
      <c r="R749" t="str">
        <v>plays</v>
      </c>
      <c r="S749" s="7">
        <f t="shared" si="46"/>
        <v>40423.208333333336</v>
      </c>
      <c r="T749" s="6">
        <f t="shared" si="47"/>
        <v>40434.208333333336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12">
        <f t="shared" si="44"/>
        <v>35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>
        <f t="shared" si="45"/>
        <v>110.97231270358306</v>
      </c>
      <c r="Q750" t="str" cm="1">
        <f t="array" ref="Q750:R750">_xlfn.TEXTSPLIT(O750,"/")</f>
        <v>film &amp; video</v>
      </c>
      <c r="R750" t="str">
        <v>animation</v>
      </c>
      <c r="S750" s="7">
        <f t="shared" si="46"/>
        <v>40238.25</v>
      </c>
      <c r="T750" s="6">
        <f t="shared" si="47"/>
        <v>40263.208333333336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12">
        <f t="shared" si="44"/>
        <v>157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>
        <f t="shared" si="45"/>
        <v>36.959016393442624</v>
      </c>
      <c r="Q751" t="str" cm="1">
        <f t="array" ref="Q751:R751">_xlfn.TEXTSPLIT(O751,"/")</f>
        <v>technology</v>
      </c>
      <c r="R751" t="str">
        <v>wearables</v>
      </c>
      <c r="S751" s="7">
        <f t="shared" si="46"/>
        <v>41920.208333333336</v>
      </c>
      <c r="T751" s="6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12">
        <f t="shared" si="44"/>
        <v>1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>
        <f t="shared" si="45"/>
        <v>1</v>
      </c>
      <c r="Q752" t="str" cm="1">
        <f t="array" ref="Q752:R752">_xlfn.TEXTSPLIT(O752,"/")</f>
        <v>music</v>
      </c>
      <c r="R752" t="str">
        <v>electric music</v>
      </c>
      <c r="S752" s="7">
        <f t="shared" si="46"/>
        <v>40360.208333333336</v>
      </c>
      <c r="T752" s="6">
        <f t="shared" si="47"/>
        <v>40385.208333333336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12">
        <f t="shared" si="44"/>
        <v>232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>
        <f t="shared" si="45"/>
        <v>30.974074074074075</v>
      </c>
      <c r="Q753" t="str" cm="1">
        <f t="array" ref="Q753:R753">_xlfn.TEXTSPLIT(O753,"/")</f>
        <v>publishing</v>
      </c>
      <c r="R753" t="str">
        <v>nonfiction</v>
      </c>
      <c r="S753" s="7">
        <f t="shared" si="46"/>
        <v>42446.208333333328</v>
      </c>
      <c r="T753" s="6">
        <f t="shared" si="47"/>
        <v>42461.208333333328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12">
        <f t="shared" si="44"/>
        <v>92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>
        <f t="shared" si="45"/>
        <v>47.035087719298247</v>
      </c>
      <c r="Q754" t="str" cm="1">
        <f t="array" ref="Q754:R754">_xlfn.TEXTSPLIT(O754,"/")</f>
        <v>theater</v>
      </c>
      <c r="R754" t="str">
        <v>plays</v>
      </c>
      <c r="S754" s="7">
        <f t="shared" si="46"/>
        <v>40395.208333333336</v>
      </c>
      <c r="T754" s="6">
        <f t="shared" si="47"/>
        <v>40413.208333333336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12">
        <f t="shared" si="44"/>
        <v>257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>
        <f t="shared" si="45"/>
        <v>88.065693430656935</v>
      </c>
      <c r="Q755" t="str" cm="1">
        <f t="array" ref="Q755:R755">_xlfn.TEXTSPLIT(O755,"/")</f>
        <v>photography</v>
      </c>
      <c r="R755" t="str">
        <v>photography books</v>
      </c>
      <c r="S755" s="7">
        <f t="shared" si="46"/>
        <v>40321.208333333336</v>
      </c>
      <c r="T755" s="6">
        <f t="shared" si="47"/>
        <v>40336.208333333336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12">
        <f t="shared" si="44"/>
        <v>168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>
        <f t="shared" si="45"/>
        <v>37.005616224648989</v>
      </c>
      <c r="Q756" t="str" cm="1">
        <f t="array" ref="Q756:R756">_xlfn.TEXTSPLIT(O756,"/")</f>
        <v>theater</v>
      </c>
      <c r="R756" t="str">
        <v>plays</v>
      </c>
      <c r="S756" s="7">
        <f t="shared" si="46"/>
        <v>41210.208333333336</v>
      </c>
      <c r="T756" s="6">
        <f t="shared" si="47"/>
        <v>41263.25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12">
        <f t="shared" si="44"/>
        <v>167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>
        <f t="shared" si="45"/>
        <v>26.027777777777779</v>
      </c>
      <c r="Q757" t="str" cm="1">
        <f t="array" ref="Q757:R757">_xlfn.TEXTSPLIT(O757,"/")</f>
        <v>theater</v>
      </c>
      <c r="R757" t="str">
        <v>plays</v>
      </c>
      <c r="S757" s="7">
        <f t="shared" si="46"/>
        <v>43096.25</v>
      </c>
      <c r="T757" s="6">
        <f t="shared" si="47"/>
        <v>43108.25</v>
      </c>
    </row>
    <row r="758" spans="1:20" ht="17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12">
        <f t="shared" si="44"/>
        <v>772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>
        <f t="shared" si="45"/>
        <v>67.817567567567565</v>
      </c>
      <c r="Q758" t="str" cm="1">
        <f t="array" ref="Q758:R758">_xlfn.TEXTSPLIT(O758,"/")</f>
        <v>theater</v>
      </c>
      <c r="R758" t="str">
        <v>plays</v>
      </c>
      <c r="S758" s="7">
        <f t="shared" si="46"/>
        <v>42024.25</v>
      </c>
      <c r="T758" s="6">
        <f t="shared" si="47"/>
        <v>42030.25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12">
        <f t="shared" si="44"/>
        <v>407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>
        <f t="shared" si="45"/>
        <v>49.964912280701753</v>
      </c>
      <c r="Q759" t="str" cm="1">
        <f t="array" ref="Q759:R759">_xlfn.TEXTSPLIT(O759,"/")</f>
        <v>film &amp; video</v>
      </c>
      <c r="R759" t="str">
        <v>drama</v>
      </c>
      <c r="S759" s="7">
        <f t="shared" si="46"/>
        <v>40675.208333333336</v>
      </c>
      <c r="T759" s="6">
        <f t="shared" si="47"/>
        <v>40679.208333333336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12">
        <f t="shared" si="44"/>
        <v>564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>
        <f t="shared" si="45"/>
        <v>110.01646903820817</v>
      </c>
      <c r="Q760" t="str" cm="1">
        <f t="array" ref="Q760:R760">_xlfn.TEXTSPLIT(O760,"/")</f>
        <v>music</v>
      </c>
      <c r="R760" t="str">
        <v>rock</v>
      </c>
      <c r="S760" s="7">
        <f t="shared" si="46"/>
        <v>41936.208333333336</v>
      </c>
      <c r="T760" s="6">
        <f t="shared" si="47"/>
        <v>41945.208333333336</v>
      </c>
    </row>
    <row r="761" spans="1:20" ht="17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12">
        <f t="shared" si="44"/>
        <v>68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>
        <f t="shared" si="45"/>
        <v>89.964678178963894</v>
      </c>
      <c r="Q761" t="str" cm="1">
        <f t="array" ref="Q761:R761">_xlfn.TEXTSPLIT(O761,"/")</f>
        <v>music</v>
      </c>
      <c r="R761" t="str">
        <v>electric music</v>
      </c>
      <c r="S761" s="7">
        <f t="shared" si="46"/>
        <v>43136.25</v>
      </c>
      <c r="T761" s="6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12">
        <f t="shared" si="44"/>
        <v>34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>
        <f t="shared" si="45"/>
        <v>79.009523809523813</v>
      </c>
      <c r="Q762" t="str" cm="1">
        <f t="array" ref="Q762:R762">_xlfn.TEXTSPLIT(O762,"/")</f>
        <v>games</v>
      </c>
      <c r="R762" t="str">
        <v>video games</v>
      </c>
      <c r="S762" s="7">
        <f t="shared" si="46"/>
        <v>43678.208333333328</v>
      </c>
      <c r="T762" s="6">
        <f t="shared" si="47"/>
        <v>43707.208333333328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12">
        <f t="shared" si="44"/>
        <v>655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>
        <f t="shared" si="45"/>
        <v>86.867469879518069</v>
      </c>
      <c r="Q763" t="str" cm="1">
        <f t="array" ref="Q763:R763">_xlfn.TEXTSPLIT(O763,"/")</f>
        <v>music</v>
      </c>
      <c r="R763" t="str">
        <v>rock</v>
      </c>
      <c r="S763" s="7">
        <f t="shared" si="46"/>
        <v>42938.208333333328</v>
      </c>
      <c r="T763" s="6">
        <f t="shared" si="47"/>
        <v>42943.208333333328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12">
        <f t="shared" si="44"/>
        <v>177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>
        <f t="shared" si="45"/>
        <v>62.04</v>
      </c>
      <c r="Q764" t="str" cm="1">
        <f t="array" ref="Q764:R764">_xlfn.TEXTSPLIT(O764,"/")</f>
        <v>music</v>
      </c>
      <c r="R764" t="str">
        <v>jazz</v>
      </c>
      <c r="S764" s="7">
        <f t="shared" si="46"/>
        <v>41241.25</v>
      </c>
      <c r="T764" s="6">
        <f t="shared" si="47"/>
        <v>41252.25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12">
        <f t="shared" si="44"/>
        <v>113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>
        <f t="shared" si="45"/>
        <v>26.970212765957445</v>
      </c>
      <c r="Q765" t="str" cm="1">
        <f t="array" ref="Q765:R765">_xlfn.TEXTSPLIT(O765,"/")</f>
        <v>theater</v>
      </c>
      <c r="R765" t="str">
        <v>plays</v>
      </c>
      <c r="S765" s="7">
        <f t="shared" si="46"/>
        <v>41037.208333333336</v>
      </c>
      <c r="T765" s="6">
        <f t="shared" si="47"/>
        <v>41072.208333333336</v>
      </c>
    </row>
    <row r="766" spans="1:20" ht="17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12">
        <f t="shared" si="44"/>
        <v>728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>
        <f t="shared" si="45"/>
        <v>54.121621621621621</v>
      </c>
      <c r="Q766" t="str" cm="1">
        <f t="array" ref="Q766:R766">_xlfn.TEXTSPLIT(O766,"/")</f>
        <v>music</v>
      </c>
      <c r="R766" t="str">
        <v>rock</v>
      </c>
      <c r="S766" s="7">
        <f t="shared" si="46"/>
        <v>40676.208333333336</v>
      </c>
      <c r="T766" s="6">
        <f t="shared" si="47"/>
        <v>40684.208333333336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12">
        <f t="shared" si="44"/>
        <v>208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>
        <f t="shared" si="45"/>
        <v>41.035353535353536</v>
      </c>
      <c r="Q767" t="str" cm="1">
        <f t="array" ref="Q767:R767">_xlfn.TEXTSPLIT(O767,"/")</f>
        <v>music</v>
      </c>
      <c r="R767" t="str">
        <v>indie rock</v>
      </c>
      <c r="S767" s="7">
        <f t="shared" si="46"/>
        <v>42840.208333333328</v>
      </c>
      <c r="T767" s="6">
        <f t="shared" si="47"/>
        <v>42865.208333333328</v>
      </c>
    </row>
    <row r="768" spans="1:20" ht="17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12">
        <f t="shared" si="44"/>
        <v>31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>
        <f t="shared" si="45"/>
        <v>55.052419354838712</v>
      </c>
      <c r="Q768" t="str" cm="1">
        <f t="array" ref="Q768:R768">_xlfn.TEXTSPLIT(O768,"/")</f>
        <v>film &amp; video</v>
      </c>
      <c r="R768" t="str">
        <v>science fiction</v>
      </c>
      <c r="S768" s="7">
        <f t="shared" si="46"/>
        <v>43362.208333333328</v>
      </c>
      <c r="T768" s="6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12">
        <f t="shared" si="44"/>
        <v>57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>
        <f t="shared" si="45"/>
        <v>107.93762183235867</v>
      </c>
      <c r="Q769" t="str" cm="1">
        <f t="array" ref="Q769:R769">_xlfn.TEXTSPLIT(O769,"/")</f>
        <v>publishing</v>
      </c>
      <c r="R769" t="str">
        <v>translations</v>
      </c>
      <c r="S769" s="7">
        <f t="shared" si="46"/>
        <v>42283.208333333328</v>
      </c>
      <c r="T769" s="6">
        <f t="shared" si="47"/>
        <v>42328.25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12">
        <f t="shared" si="44"/>
        <v>231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>
        <f t="shared" si="45"/>
        <v>73.92</v>
      </c>
      <c r="Q770" t="str" cm="1">
        <f t="array" ref="Q770:R770">_xlfn.TEXTSPLIT(O770,"/")</f>
        <v>theater</v>
      </c>
      <c r="R770" t="str">
        <v>plays</v>
      </c>
      <c r="S770" s="7">
        <f t="shared" si="46"/>
        <v>41619.25</v>
      </c>
      <c r="T770" s="6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12">
        <f t="shared" ref="G771:G834" si="48">ROUND(((E771/D771)*100),0)</f>
        <v>87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>
        <f t="shared" ref="P771:P834" si="49">AVERAGE(E771/H771)</f>
        <v>31.995894428152493</v>
      </c>
      <c r="Q771" t="str" cm="1">
        <f t="array" ref="Q771:R771">_xlfn.TEXTSPLIT(O771,"/")</f>
        <v>games</v>
      </c>
      <c r="R771" t="str">
        <v>video games</v>
      </c>
      <c r="S771" s="7">
        <f t="shared" ref="S771:S834" si="50">(((K771/60)/60)/24)+DATE(1970,1,1)</f>
        <v>41501.208333333336</v>
      </c>
      <c r="T771" s="6">
        <f t="shared" ref="T771:T834" si="51">(((L771/60)/60)/24)+DATE(1970,1,1)</f>
        <v>41527.208333333336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12">
        <f t="shared" si="48"/>
        <v>271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>
        <f t="shared" si="49"/>
        <v>53.898148148148145</v>
      </c>
      <c r="Q772" t="str" cm="1">
        <f t="array" ref="Q772:R772">_xlfn.TEXTSPLIT(O772,"/")</f>
        <v>theater</v>
      </c>
      <c r="R772" t="str">
        <v>plays</v>
      </c>
      <c r="S772" s="7">
        <f t="shared" si="50"/>
        <v>41743.208333333336</v>
      </c>
      <c r="T772" s="6">
        <f t="shared" si="51"/>
        <v>41750.208333333336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12">
        <f t="shared" si="48"/>
        <v>49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>
        <f t="shared" si="49"/>
        <v>106.5</v>
      </c>
      <c r="Q773" t="str" cm="1">
        <f t="array" ref="Q773:R773">_xlfn.TEXTSPLIT(O773,"/")</f>
        <v>theater</v>
      </c>
      <c r="R773" t="str">
        <v>plays</v>
      </c>
      <c r="S773" s="7">
        <f t="shared" si="50"/>
        <v>43491.25</v>
      </c>
      <c r="T773" s="6">
        <f t="shared" si="51"/>
        <v>43518.25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12">
        <f t="shared" si="48"/>
        <v>113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>
        <f t="shared" si="49"/>
        <v>32.999805409612762</v>
      </c>
      <c r="Q774" t="str" cm="1">
        <f t="array" ref="Q774:R774">_xlfn.TEXTSPLIT(O774,"/")</f>
        <v>music</v>
      </c>
      <c r="R774" t="str">
        <v>indie rock</v>
      </c>
      <c r="S774" s="7">
        <f t="shared" si="50"/>
        <v>43505.25</v>
      </c>
      <c r="T774" s="6">
        <f t="shared" si="51"/>
        <v>43509.25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12">
        <f t="shared" si="48"/>
        <v>191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>
        <f t="shared" si="49"/>
        <v>43.00254993625159</v>
      </c>
      <c r="Q775" t="str" cm="1">
        <f t="array" ref="Q775:R775">_xlfn.TEXTSPLIT(O775,"/")</f>
        <v>theater</v>
      </c>
      <c r="R775" t="str">
        <v>plays</v>
      </c>
      <c r="S775" s="7">
        <f t="shared" si="50"/>
        <v>42838.208333333328</v>
      </c>
      <c r="T775" s="6">
        <f t="shared" si="51"/>
        <v>42848.208333333328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12">
        <f t="shared" si="48"/>
        <v>136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>
        <f t="shared" si="49"/>
        <v>86.858974358974365</v>
      </c>
      <c r="Q776" t="str" cm="1">
        <f t="array" ref="Q776:R776">_xlfn.TEXTSPLIT(O776,"/")</f>
        <v>technology</v>
      </c>
      <c r="R776" t="str">
        <v>web</v>
      </c>
      <c r="S776" s="7">
        <f t="shared" si="50"/>
        <v>42513.208333333328</v>
      </c>
      <c r="T776" s="6">
        <f t="shared" si="51"/>
        <v>42554.208333333328</v>
      </c>
    </row>
    <row r="777" spans="1:20" ht="17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12">
        <f t="shared" si="48"/>
        <v>10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>
        <f t="shared" si="49"/>
        <v>96.8</v>
      </c>
      <c r="Q777" t="str" cm="1">
        <f t="array" ref="Q777:R777">_xlfn.TEXTSPLIT(O777,"/")</f>
        <v>music</v>
      </c>
      <c r="R777" t="str">
        <v>rock</v>
      </c>
      <c r="S777" s="7">
        <f t="shared" si="50"/>
        <v>41949.25</v>
      </c>
      <c r="T777" s="6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12">
        <f t="shared" si="48"/>
        <v>66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>
        <f t="shared" si="49"/>
        <v>32.995456610631528</v>
      </c>
      <c r="Q778" t="str" cm="1">
        <f t="array" ref="Q778:R778">_xlfn.TEXTSPLIT(O778,"/")</f>
        <v>theater</v>
      </c>
      <c r="R778" t="str">
        <v>plays</v>
      </c>
      <c r="S778" s="7">
        <f t="shared" si="50"/>
        <v>43650.208333333328</v>
      </c>
      <c r="T778" s="6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12">
        <f t="shared" si="48"/>
        <v>49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>
        <f t="shared" si="49"/>
        <v>68.028106508875737</v>
      </c>
      <c r="Q779" t="str" cm="1">
        <f t="array" ref="Q779:R779">_xlfn.TEXTSPLIT(O779,"/")</f>
        <v>theater</v>
      </c>
      <c r="R779" t="str">
        <v>plays</v>
      </c>
      <c r="S779" s="7">
        <f t="shared" si="50"/>
        <v>40809.208333333336</v>
      </c>
      <c r="T779" s="6">
        <f t="shared" si="51"/>
        <v>40838.208333333336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12">
        <f t="shared" si="48"/>
        <v>788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>
        <f t="shared" si="49"/>
        <v>58.867816091954026</v>
      </c>
      <c r="Q780" t="str" cm="1">
        <f t="array" ref="Q780:R780">_xlfn.TEXTSPLIT(O780,"/")</f>
        <v>film &amp; video</v>
      </c>
      <c r="R780" t="str">
        <v>animation</v>
      </c>
      <c r="S780" s="7">
        <f t="shared" si="50"/>
        <v>40768.208333333336</v>
      </c>
      <c r="T780" s="6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12">
        <f t="shared" si="48"/>
        <v>80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>
        <f t="shared" si="49"/>
        <v>105.04572803850782</v>
      </c>
      <c r="Q781" t="str" cm="1">
        <f t="array" ref="Q781:R781">_xlfn.TEXTSPLIT(O781,"/")</f>
        <v>theater</v>
      </c>
      <c r="R781" t="str">
        <v>plays</v>
      </c>
      <c r="S781" s="7">
        <f t="shared" si="50"/>
        <v>42230.208333333328</v>
      </c>
      <c r="T781" s="6">
        <f t="shared" si="51"/>
        <v>42239.208333333328</v>
      </c>
    </row>
    <row r="782" spans="1:20" ht="17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12">
        <f t="shared" si="48"/>
        <v>106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>
        <f t="shared" si="49"/>
        <v>33.054878048780488</v>
      </c>
      <c r="Q782" t="str" cm="1">
        <f t="array" ref="Q782:R782">_xlfn.TEXTSPLIT(O782,"/")</f>
        <v>film &amp; video</v>
      </c>
      <c r="R782" t="str">
        <v>drama</v>
      </c>
      <c r="S782" s="7">
        <f t="shared" si="50"/>
        <v>42573.208333333328</v>
      </c>
      <c r="T782" s="6">
        <f t="shared" si="51"/>
        <v>42592.208333333328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12">
        <f t="shared" si="48"/>
        <v>51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>
        <f t="shared" si="49"/>
        <v>78.821428571428569</v>
      </c>
      <c r="Q783" t="str" cm="1">
        <f t="array" ref="Q783:R783">_xlfn.TEXTSPLIT(O783,"/")</f>
        <v>theater</v>
      </c>
      <c r="R783" t="str">
        <v>plays</v>
      </c>
      <c r="S783" s="7">
        <f t="shared" si="50"/>
        <v>40482.208333333336</v>
      </c>
      <c r="T783" s="6">
        <f t="shared" si="51"/>
        <v>40533.25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12">
        <f t="shared" si="48"/>
        <v>215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>
        <f t="shared" si="49"/>
        <v>68.204968944099377</v>
      </c>
      <c r="Q784" t="str" cm="1">
        <f t="array" ref="Q784:R784">_xlfn.TEXTSPLIT(O784,"/")</f>
        <v>film &amp; video</v>
      </c>
      <c r="R784" t="str">
        <v>animation</v>
      </c>
      <c r="S784" s="7">
        <f t="shared" si="50"/>
        <v>40603.25</v>
      </c>
      <c r="T784" s="6">
        <f t="shared" si="51"/>
        <v>40631.208333333336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12">
        <f t="shared" si="48"/>
        <v>141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>
        <f t="shared" si="49"/>
        <v>75.731884057971016</v>
      </c>
      <c r="Q785" t="str" cm="1">
        <f t="array" ref="Q785:R785">_xlfn.TEXTSPLIT(O785,"/")</f>
        <v>music</v>
      </c>
      <c r="R785" t="str">
        <v>rock</v>
      </c>
      <c r="S785" s="7">
        <f t="shared" si="50"/>
        <v>41625.25</v>
      </c>
      <c r="T785" s="6">
        <f t="shared" si="51"/>
        <v>41632.25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12">
        <f t="shared" si="48"/>
        <v>115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>
        <f t="shared" si="49"/>
        <v>30.996070133010882</v>
      </c>
      <c r="Q786" t="str" cm="1">
        <f t="array" ref="Q786:R786">_xlfn.TEXTSPLIT(O786,"/")</f>
        <v>technology</v>
      </c>
      <c r="R786" t="str">
        <v>web</v>
      </c>
      <c r="S786" s="7">
        <f t="shared" si="50"/>
        <v>42435.25</v>
      </c>
      <c r="T786" s="6">
        <f t="shared" si="51"/>
        <v>42446.208333333328</v>
      </c>
    </row>
    <row r="787" spans="1:20" ht="17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12">
        <f t="shared" si="48"/>
        <v>193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>
        <f t="shared" si="49"/>
        <v>101.88188976377953</v>
      </c>
      <c r="Q787" t="str" cm="1">
        <f t="array" ref="Q787:R787">_xlfn.TEXTSPLIT(O787,"/")</f>
        <v>film &amp; video</v>
      </c>
      <c r="R787" t="str">
        <v>animation</v>
      </c>
      <c r="S787" s="7">
        <f t="shared" si="50"/>
        <v>43582.208333333328</v>
      </c>
      <c r="T787" s="6">
        <f t="shared" si="51"/>
        <v>43616.208333333328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12">
        <f t="shared" si="48"/>
        <v>730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>
        <f t="shared" si="49"/>
        <v>52.879227053140099</v>
      </c>
      <c r="Q788" t="str" cm="1">
        <f t="array" ref="Q788:R788">_xlfn.TEXTSPLIT(O788,"/")</f>
        <v>music</v>
      </c>
      <c r="R788" t="str">
        <v>jazz</v>
      </c>
      <c r="S788" s="7">
        <f t="shared" si="50"/>
        <v>43186.208333333328</v>
      </c>
      <c r="T788" s="6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12">
        <f t="shared" si="48"/>
        <v>100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>
        <f t="shared" si="49"/>
        <v>71.005820721769496</v>
      </c>
      <c r="Q789" t="str" cm="1">
        <f t="array" ref="Q789:R789">_xlfn.TEXTSPLIT(O789,"/")</f>
        <v>music</v>
      </c>
      <c r="R789" t="str">
        <v>rock</v>
      </c>
      <c r="S789" s="7">
        <f t="shared" si="50"/>
        <v>40684.208333333336</v>
      </c>
      <c r="T789" s="6">
        <f t="shared" si="51"/>
        <v>40693.208333333336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12">
        <f t="shared" si="48"/>
        <v>88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>
        <f t="shared" si="49"/>
        <v>102.38709677419355</v>
      </c>
      <c r="Q790" t="str" cm="1">
        <f t="array" ref="Q790:R790">_xlfn.TEXTSPLIT(O790,"/")</f>
        <v>film &amp; video</v>
      </c>
      <c r="R790" t="str">
        <v>animation</v>
      </c>
      <c r="S790" s="7">
        <f t="shared" si="50"/>
        <v>41202.208333333336</v>
      </c>
      <c r="T790" s="6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12">
        <f t="shared" si="48"/>
        <v>37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>
        <f t="shared" si="49"/>
        <v>74.466666666666669</v>
      </c>
      <c r="Q791" t="str" cm="1">
        <f t="array" ref="Q791:R791">_xlfn.TEXTSPLIT(O791,"/")</f>
        <v>theater</v>
      </c>
      <c r="R791" t="str">
        <v>plays</v>
      </c>
      <c r="S791" s="7">
        <f t="shared" si="50"/>
        <v>41786.208333333336</v>
      </c>
      <c r="T791" s="6">
        <f t="shared" si="51"/>
        <v>41823.208333333336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12">
        <f t="shared" si="48"/>
        <v>31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>
        <f t="shared" si="49"/>
        <v>51.009883198562441</v>
      </c>
      <c r="Q792" t="str" cm="1">
        <f t="array" ref="Q792:R792">_xlfn.TEXTSPLIT(O792,"/")</f>
        <v>theater</v>
      </c>
      <c r="R792" t="str">
        <v>plays</v>
      </c>
      <c r="S792" s="7">
        <f t="shared" si="50"/>
        <v>40223.25</v>
      </c>
      <c r="T792" s="6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12">
        <f t="shared" si="48"/>
        <v>26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>
        <f t="shared" si="49"/>
        <v>90</v>
      </c>
      <c r="Q793" t="str" cm="1">
        <f t="array" ref="Q793:R793">_xlfn.TEXTSPLIT(O793,"/")</f>
        <v>food</v>
      </c>
      <c r="R793" t="str">
        <v>food trucks</v>
      </c>
      <c r="S793" s="7">
        <f t="shared" si="50"/>
        <v>42715.25</v>
      </c>
      <c r="T793" s="6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12">
        <f t="shared" si="48"/>
        <v>34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>
        <f t="shared" si="49"/>
        <v>97.142857142857139</v>
      </c>
      <c r="Q794" t="str" cm="1">
        <f t="array" ref="Q794:R794">_xlfn.TEXTSPLIT(O794,"/")</f>
        <v>theater</v>
      </c>
      <c r="R794" t="str">
        <v>plays</v>
      </c>
      <c r="S794" s="7">
        <f t="shared" si="50"/>
        <v>41451.208333333336</v>
      </c>
      <c r="T794" s="6">
        <f t="shared" si="51"/>
        <v>41479.208333333336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12">
        <f t="shared" si="48"/>
        <v>1186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>
        <f t="shared" si="49"/>
        <v>72.071823204419886</v>
      </c>
      <c r="Q795" t="str" cm="1">
        <f t="array" ref="Q795:R795">_xlfn.TEXTSPLIT(O795,"/")</f>
        <v>publishing</v>
      </c>
      <c r="R795" t="str">
        <v>nonfiction</v>
      </c>
      <c r="S795" s="7">
        <f t="shared" si="50"/>
        <v>41450.208333333336</v>
      </c>
      <c r="T795" s="6">
        <f t="shared" si="51"/>
        <v>41454.208333333336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12">
        <f t="shared" si="48"/>
        <v>125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>
        <f t="shared" si="49"/>
        <v>75.236363636363635</v>
      </c>
      <c r="Q796" t="str" cm="1">
        <f t="array" ref="Q796:R796">_xlfn.TEXTSPLIT(O796,"/")</f>
        <v>music</v>
      </c>
      <c r="R796" t="str">
        <v>rock</v>
      </c>
      <c r="S796" s="7">
        <f t="shared" si="50"/>
        <v>43091.25</v>
      </c>
      <c r="T796" s="6">
        <f t="shared" si="51"/>
        <v>43103.25</v>
      </c>
    </row>
    <row r="797" spans="1:20" ht="17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12">
        <f t="shared" si="48"/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>
        <f t="shared" si="49"/>
        <v>32.967741935483872</v>
      </c>
      <c r="Q797" t="str" cm="1">
        <f t="array" ref="Q797:R797">_xlfn.TEXTSPLIT(O797,"/")</f>
        <v>film &amp; video</v>
      </c>
      <c r="R797" t="str">
        <v>drama</v>
      </c>
      <c r="S797" s="7">
        <f t="shared" si="50"/>
        <v>42675.208333333328</v>
      </c>
      <c r="T797" s="6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12">
        <f t="shared" si="48"/>
        <v>55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>
        <f t="shared" si="49"/>
        <v>54.807692307692307</v>
      </c>
      <c r="Q798" t="str" cm="1">
        <f t="array" ref="Q798:R798">_xlfn.TEXTSPLIT(O798,"/")</f>
        <v>games</v>
      </c>
      <c r="R798" t="str">
        <v>mobile games</v>
      </c>
      <c r="S798" s="7">
        <f t="shared" si="50"/>
        <v>41859.208333333336</v>
      </c>
      <c r="T798" s="6">
        <f t="shared" si="51"/>
        <v>41866.208333333336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12">
        <f t="shared" si="48"/>
        <v>110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>
        <f t="shared" si="49"/>
        <v>45.037837837837834</v>
      </c>
      <c r="Q799" t="str" cm="1">
        <f t="array" ref="Q799:R799">_xlfn.TEXTSPLIT(O799,"/")</f>
        <v>technology</v>
      </c>
      <c r="R799" t="str">
        <v>web</v>
      </c>
      <c r="S799" s="7">
        <f t="shared" si="50"/>
        <v>43464.25</v>
      </c>
      <c r="T799" s="6">
        <f t="shared" si="51"/>
        <v>43487.25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12">
        <f t="shared" si="48"/>
        <v>188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>
        <f t="shared" si="49"/>
        <v>52.958677685950413</v>
      </c>
      <c r="Q800" t="str" cm="1">
        <f t="array" ref="Q800:R800">_xlfn.TEXTSPLIT(O800,"/")</f>
        <v>theater</v>
      </c>
      <c r="R800" t="str">
        <v>plays</v>
      </c>
      <c r="S800" s="7">
        <f t="shared" si="50"/>
        <v>41060.208333333336</v>
      </c>
      <c r="T800" s="6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12">
        <f t="shared" si="48"/>
        <v>87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>
        <f t="shared" si="49"/>
        <v>60.017959183673469</v>
      </c>
      <c r="Q801" t="str" cm="1">
        <f t="array" ref="Q801:R801">_xlfn.TEXTSPLIT(O801,"/")</f>
        <v>theater</v>
      </c>
      <c r="R801" t="str">
        <v>plays</v>
      </c>
      <c r="S801" s="7">
        <f t="shared" si="50"/>
        <v>42399.25</v>
      </c>
      <c r="T801" s="6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12">
        <f t="shared" si="48"/>
        <v>1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>
        <f t="shared" si="49"/>
        <v>1</v>
      </c>
      <c r="Q802" t="str" cm="1">
        <f t="array" ref="Q802:R802">_xlfn.TEXTSPLIT(O802,"/")</f>
        <v>music</v>
      </c>
      <c r="R802" t="str">
        <v>rock</v>
      </c>
      <c r="S802" s="7">
        <f t="shared" si="50"/>
        <v>42167.208333333328</v>
      </c>
      <c r="T802" s="6">
        <f t="shared" si="51"/>
        <v>42171.208333333328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12">
        <f t="shared" si="48"/>
        <v>203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>
        <f t="shared" si="49"/>
        <v>44.028301886792455</v>
      </c>
      <c r="Q803" t="str" cm="1">
        <f t="array" ref="Q803:R803">_xlfn.TEXTSPLIT(O803,"/")</f>
        <v>photography</v>
      </c>
      <c r="R803" t="str">
        <v>photography books</v>
      </c>
      <c r="S803" s="7">
        <f t="shared" si="50"/>
        <v>43830.25</v>
      </c>
      <c r="T803" s="6">
        <f t="shared" si="51"/>
        <v>43852.25</v>
      </c>
    </row>
    <row r="804" spans="1:20" ht="17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12">
        <f t="shared" si="48"/>
        <v>197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>
        <f t="shared" si="49"/>
        <v>86.028169014084511</v>
      </c>
      <c r="Q804" t="str" cm="1">
        <f t="array" ref="Q804:R804">_xlfn.TEXTSPLIT(O804,"/")</f>
        <v>photography</v>
      </c>
      <c r="R804" t="str">
        <v>photography books</v>
      </c>
      <c r="S804" s="7">
        <f t="shared" si="50"/>
        <v>43650.208333333328</v>
      </c>
      <c r="T804" s="6">
        <f t="shared" si="51"/>
        <v>43652.208333333328</v>
      </c>
    </row>
    <row r="805" spans="1:20" ht="17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12">
        <f t="shared" si="48"/>
        <v>107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>
        <f t="shared" si="49"/>
        <v>28.012875536480685</v>
      </c>
      <c r="Q805" t="str" cm="1">
        <f t="array" ref="Q805:R805">_xlfn.TEXTSPLIT(O805,"/")</f>
        <v>theater</v>
      </c>
      <c r="R805" t="str">
        <v>plays</v>
      </c>
      <c r="S805" s="7">
        <f t="shared" si="50"/>
        <v>43492.25</v>
      </c>
      <c r="T805" s="6">
        <f t="shared" si="51"/>
        <v>43526.25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12">
        <f t="shared" si="48"/>
        <v>269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>
        <f t="shared" si="49"/>
        <v>32.050458715596328</v>
      </c>
      <c r="Q806" t="str" cm="1">
        <f t="array" ref="Q806:R806">_xlfn.TEXTSPLIT(O806,"/")</f>
        <v>music</v>
      </c>
      <c r="R806" t="str">
        <v>rock</v>
      </c>
      <c r="S806" s="7">
        <f t="shared" si="50"/>
        <v>43102.25</v>
      </c>
      <c r="T806" s="6">
        <f t="shared" si="51"/>
        <v>43122.25</v>
      </c>
    </row>
    <row r="807" spans="1:20" ht="17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12">
        <f t="shared" si="48"/>
        <v>51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>
        <f t="shared" si="49"/>
        <v>73.611940298507463</v>
      </c>
      <c r="Q807" t="str" cm="1">
        <f t="array" ref="Q807:R807">_xlfn.TEXTSPLIT(O807,"/")</f>
        <v>film &amp; video</v>
      </c>
      <c r="R807" t="str">
        <v>documentary</v>
      </c>
      <c r="S807" s="7">
        <f t="shared" si="50"/>
        <v>41958.25</v>
      </c>
      <c r="T807" s="6">
        <f t="shared" si="51"/>
        <v>42009.25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12">
        <f t="shared" si="48"/>
        <v>1180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>
        <f t="shared" si="49"/>
        <v>108.71052631578948</v>
      </c>
      <c r="Q808" t="str" cm="1">
        <f t="array" ref="Q808:R808">_xlfn.TEXTSPLIT(O808,"/")</f>
        <v>film &amp; video</v>
      </c>
      <c r="R808" t="str">
        <v>drama</v>
      </c>
      <c r="S808" s="7">
        <f t="shared" si="50"/>
        <v>40973.25</v>
      </c>
      <c r="T808" s="6">
        <f t="shared" si="51"/>
        <v>40997.208333333336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12">
        <f t="shared" si="48"/>
        <v>264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>
        <f t="shared" si="49"/>
        <v>42.97674418604651</v>
      </c>
      <c r="Q809" t="str" cm="1">
        <f t="array" ref="Q809:R809">_xlfn.TEXTSPLIT(O809,"/")</f>
        <v>theater</v>
      </c>
      <c r="R809" t="str">
        <v>plays</v>
      </c>
      <c r="S809" s="7">
        <f t="shared" si="50"/>
        <v>43753.208333333328</v>
      </c>
      <c r="T809" s="6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12">
        <f t="shared" si="48"/>
        <v>30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>
        <f t="shared" si="49"/>
        <v>83.315789473684205</v>
      </c>
      <c r="Q810" t="str" cm="1">
        <f t="array" ref="Q810:R810">_xlfn.TEXTSPLIT(O810,"/")</f>
        <v>food</v>
      </c>
      <c r="R810" t="str">
        <v>food trucks</v>
      </c>
      <c r="S810" s="7">
        <f t="shared" si="50"/>
        <v>42507.208333333328</v>
      </c>
      <c r="T810" s="6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12">
        <f t="shared" si="48"/>
        <v>63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>
        <f t="shared" si="49"/>
        <v>42</v>
      </c>
      <c r="Q811" t="str" cm="1">
        <f t="array" ref="Q811:R811">_xlfn.TEXTSPLIT(O811,"/")</f>
        <v>film &amp; video</v>
      </c>
      <c r="R811" t="str">
        <v>documentary</v>
      </c>
      <c r="S811" s="7">
        <f t="shared" si="50"/>
        <v>41135.208333333336</v>
      </c>
      <c r="T811" s="6">
        <f t="shared" si="51"/>
        <v>41136.208333333336</v>
      </c>
    </row>
    <row r="812" spans="1:20" ht="17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12">
        <f t="shared" si="48"/>
        <v>193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>
        <f t="shared" si="49"/>
        <v>55.927601809954751</v>
      </c>
      <c r="Q812" t="str" cm="1">
        <f t="array" ref="Q812:R812">_xlfn.TEXTSPLIT(O812,"/")</f>
        <v>theater</v>
      </c>
      <c r="R812" t="str">
        <v>plays</v>
      </c>
      <c r="S812" s="7">
        <f t="shared" si="50"/>
        <v>43067.25</v>
      </c>
      <c r="T812" s="6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12">
        <f t="shared" si="48"/>
        <v>77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>
        <f t="shared" si="49"/>
        <v>105.03681885125184</v>
      </c>
      <c r="Q813" t="str" cm="1">
        <f t="array" ref="Q813:R813">_xlfn.TEXTSPLIT(O813,"/")</f>
        <v>games</v>
      </c>
      <c r="R813" t="str">
        <v>video games</v>
      </c>
      <c r="S813" s="7">
        <f t="shared" si="50"/>
        <v>42378.25</v>
      </c>
      <c r="T813" s="6">
        <f t="shared" si="51"/>
        <v>42380.25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12">
        <f t="shared" si="48"/>
        <v>226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>
        <f t="shared" si="49"/>
        <v>48</v>
      </c>
      <c r="Q814" t="str" cm="1">
        <f t="array" ref="Q814:R814">_xlfn.TEXTSPLIT(O814,"/")</f>
        <v>publishing</v>
      </c>
      <c r="R814" t="str">
        <v>nonfiction</v>
      </c>
      <c r="S814" s="7">
        <f t="shared" si="50"/>
        <v>43206.208333333328</v>
      </c>
      <c r="T814" s="6">
        <f t="shared" si="51"/>
        <v>43211.208333333328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12">
        <f t="shared" si="48"/>
        <v>239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>
        <f t="shared" si="49"/>
        <v>112.66176470588235</v>
      </c>
      <c r="Q815" t="str" cm="1">
        <f t="array" ref="Q815:R815">_xlfn.TEXTSPLIT(O815,"/")</f>
        <v>games</v>
      </c>
      <c r="R815" t="str">
        <v>video games</v>
      </c>
      <c r="S815" s="7">
        <f t="shared" si="50"/>
        <v>41148.208333333336</v>
      </c>
      <c r="T815" s="6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12">
        <f t="shared" si="48"/>
        <v>92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>
        <f t="shared" si="49"/>
        <v>81.944444444444443</v>
      </c>
      <c r="Q816" t="str" cm="1">
        <f t="array" ref="Q816:R816">_xlfn.TEXTSPLIT(O816,"/")</f>
        <v>music</v>
      </c>
      <c r="R816" t="str">
        <v>rock</v>
      </c>
      <c r="S816" s="7">
        <f t="shared" si="50"/>
        <v>42517.208333333328</v>
      </c>
      <c r="T816" s="6">
        <f t="shared" si="51"/>
        <v>42519.208333333328</v>
      </c>
    </row>
    <row r="817" spans="1:20" ht="17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12">
        <f t="shared" si="48"/>
        <v>130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>
        <f t="shared" si="49"/>
        <v>64.049180327868854</v>
      </c>
      <c r="Q817" t="str" cm="1">
        <f t="array" ref="Q817:R817">_xlfn.TEXTSPLIT(O817,"/")</f>
        <v>music</v>
      </c>
      <c r="R817" t="str">
        <v>rock</v>
      </c>
      <c r="S817" s="7">
        <f t="shared" si="50"/>
        <v>43068.25</v>
      </c>
      <c r="T817" s="6">
        <f t="shared" si="51"/>
        <v>43094.25</v>
      </c>
    </row>
    <row r="818" spans="1:20" ht="17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12">
        <f t="shared" si="48"/>
        <v>615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>
        <f t="shared" si="49"/>
        <v>106.39097744360902</v>
      </c>
      <c r="Q818" t="str" cm="1">
        <f t="array" ref="Q818:R818">_xlfn.TEXTSPLIT(O818,"/")</f>
        <v>theater</v>
      </c>
      <c r="R818" t="str">
        <v>plays</v>
      </c>
      <c r="S818" s="7">
        <f t="shared" si="50"/>
        <v>41680.25</v>
      </c>
      <c r="T818" s="6">
        <f t="shared" si="51"/>
        <v>41682.25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12">
        <f t="shared" si="48"/>
        <v>369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>
        <f t="shared" si="49"/>
        <v>76.011249497790274</v>
      </c>
      <c r="Q819" t="str" cm="1">
        <f t="array" ref="Q819:R819">_xlfn.TEXTSPLIT(O819,"/")</f>
        <v>publishing</v>
      </c>
      <c r="R819" t="str">
        <v>nonfiction</v>
      </c>
      <c r="S819" s="7">
        <f t="shared" si="50"/>
        <v>43589.208333333328</v>
      </c>
      <c r="T819" s="6">
        <f t="shared" si="51"/>
        <v>43617.208333333328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12">
        <f t="shared" si="48"/>
        <v>1095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>
        <f t="shared" si="49"/>
        <v>111.07246376811594</v>
      </c>
      <c r="Q820" t="str" cm="1">
        <f t="array" ref="Q820:R820">_xlfn.TEXTSPLIT(O820,"/")</f>
        <v>theater</v>
      </c>
      <c r="R820" t="str">
        <v>plays</v>
      </c>
      <c r="S820" s="7">
        <f t="shared" si="50"/>
        <v>43486.25</v>
      </c>
      <c r="T820" s="6">
        <f t="shared" si="51"/>
        <v>43499.25</v>
      </c>
    </row>
    <row r="821" spans="1:20" ht="17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12">
        <f t="shared" si="48"/>
        <v>51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>
        <f t="shared" si="49"/>
        <v>95.936170212765958</v>
      </c>
      <c r="Q821" t="str" cm="1">
        <f t="array" ref="Q821:R821">_xlfn.TEXTSPLIT(O821,"/")</f>
        <v>games</v>
      </c>
      <c r="R821" t="str">
        <v>video games</v>
      </c>
      <c r="S821" s="7">
        <f t="shared" si="50"/>
        <v>41237.25</v>
      </c>
      <c r="T821" s="6">
        <f t="shared" si="51"/>
        <v>41252.25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12">
        <f t="shared" si="48"/>
        <v>801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>
        <f t="shared" si="49"/>
        <v>43.043010752688176</v>
      </c>
      <c r="Q822" t="str" cm="1">
        <f t="array" ref="Q822:R822">_xlfn.TEXTSPLIT(O822,"/")</f>
        <v>music</v>
      </c>
      <c r="R822" t="str">
        <v>rock</v>
      </c>
      <c r="S822" s="7">
        <f t="shared" si="50"/>
        <v>43310.208333333328</v>
      </c>
      <c r="T822" s="6">
        <f t="shared" si="51"/>
        <v>43323.208333333328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12">
        <f t="shared" si="48"/>
        <v>291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>
        <f t="shared" si="49"/>
        <v>67.966666666666669</v>
      </c>
      <c r="Q823" t="str" cm="1">
        <f t="array" ref="Q823:R823">_xlfn.TEXTSPLIT(O823,"/")</f>
        <v>film &amp; video</v>
      </c>
      <c r="R823" t="str">
        <v>documentary</v>
      </c>
      <c r="S823" s="7">
        <f t="shared" si="50"/>
        <v>42794.25</v>
      </c>
      <c r="T823" s="6">
        <f t="shared" si="51"/>
        <v>42807.208333333328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12">
        <f t="shared" si="48"/>
        <v>350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>
        <f t="shared" si="49"/>
        <v>89.991428571428571</v>
      </c>
      <c r="Q824" t="str" cm="1">
        <f t="array" ref="Q824:R824">_xlfn.TEXTSPLIT(O824,"/")</f>
        <v>music</v>
      </c>
      <c r="R824" t="str">
        <v>rock</v>
      </c>
      <c r="S824" s="7">
        <f t="shared" si="50"/>
        <v>41698.25</v>
      </c>
      <c r="T824" s="6">
        <f t="shared" si="51"/>
        <v>41715.208333333336</v>
      </c>
    </row>
    <row r="825" spans="1:20" ht="17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12">
        <f t="shared" si="48"/>
        <v>357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>
        <f t="shared" si="49"/>
        <v>58.095238095238095</v>
      </c>
      <c r="Q825" t="str" cm="1">
        <f t="array" ref="Q825:R825">_xlfn.TEXTSPLIT(O825,"/")</f>
        <v>music</v>
      </c>
      <c r="R825" t="str">
        <v>rock</v>
      </c>
      <c r="S825" s="7">
        <f t="shared" si="50"/>
        <v>41892.208333333336</v>
      </c>
      <c r="T825" s="6">
        <f t="shared" si="51"/>
        <v>41917.208333333336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12">
        <f t="shared" si="48"/>
        <v>126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>
        <f t="shared" si="49"/>
        <v>83.996875000000003</v>
      </c>
      <c r="Q826" t="str" cm="1">
        <f t="array" ref="Q826:R826">_xlfn.TEXTSPLIT(O826,"/")</f>
        <v>publishing</v>
      </c>
      <c r="R826" t="str">
        <v>nonfiction</v>
      </c>
      <c r="S826" s="7">
        <f t="shared" si="50"/>
        <v>40348.208333333336</v>
      </c>
      <c r="T826" s="6">
        <f t="shared" si="51"/>
        <v>40380.208333333336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12">
        <f t="shared" si="48"/>
        <v>388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>
        <f t="shared" si="49"/>
        <v>88.853503184713375</v>
      </c>
      <c r="Q827" t="str" cm="1">
        <f t="array" ref="Q827:R827">_xlfn.TEXTSPLIT(O827,"/")</f>
        <v>film &amp; video</v>
      </c>
      <c r="R827" t="str">
        <v>shorts</v>
      </c>
      <c r="S827" s="7">
        <f t="shared" si="50"/>
        <v>42941.208333333328</v>
      </c>
      <c r="T827" s="6">
        <f t="shared" si="51"/>
        <v>42953.208333333328</v>
      </c>
    </row>
    <row r="828" spans="1:20" ht="17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12">
        <f t="shared" si="48"/>
        <v>457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>
        <f t="shared" si="49"/>
        <v>65.963917525773198</v>
      </c>
      <c r="Q828" t="str" cm="1">
        <f t="array" ref="Q828:R828">_xlfn.TEXTSPLIT(O828,"/")</f>
        <v>theater</v>
      </c>
      <c r="R828" t="str">
        <v>plays</v>
      </c>
      <c r="S828" s="7">
        <f t="shared" si="50"/>
        <v>40525.25</v>
      </c>
      <c r="T828" s="6">
        <f t="shared" si="51"/>
        <v>40553.25</v>
      </c>
    </row>
    <row r="829" spans="1:20" ht="17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12">
        <f t="shared" si="48"/>
        <v>267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>
        <f t="shared" si="49"/>
        <v>74.804878048780495</v>
      </c>
      <c r="Q829" t="str" cm="1">
        <f t="array" ref="Q829:R829">_xlfn.TEXTSPLIT(O829,"/")</f>
        <v>film &amp; video</v>
      </c>
      <c r="R829" t="str">
        <v>drama</v>
      </c>
      <c r="S829" s="7">
        <f t="shared" si="50"/>
        <v>40666.208333333336</v>
      </c>
      <c r="T829" s="6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12">
        <f t="shared" si="48"/>
        <v>69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>
        <f t="shared" si="49"/>
        <v>69.98571428571428</v>
      </c>
      <c r="Q830" t="str" cm="1">
        <f t="array" ref="Q830:R830">_xlfn.TEXTSPLIT(O830,"/")</f>
        <v>theater</v>
      </c>
      <c r="R830" t="str">
        <v>plays</v>
      </c>
      <c r="S830" s="7">
        <f t="shared" si="50"/>
        <v>43340.208333333328</v>
      </c>
      <c r="T830" s="6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12">
        <f t="shared" si="48"/>
        <v>51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>
        <f t="shared" si="49"/>
        <v>32.006493506493506</v>
      </c>
      <c r="Q831" t="str" cm="1">
        <f t="array" ref="Q831:R831">_xlfn.TEXTSPLIT(O831,"/")</f>
        <v>theater</v>
      </c>
      <c r="R831" t="str">
        <v>plays</v>
      </c>
      <c r="S831" s="7">
        <f t="shared" si="50"/>
        <v>42164.208333333328</v>
      </c>
      <c r="T831" s="6">
        <f t="shared" si="51"/>
        <v>42179.208333333328</v>
      </c>
    </row>
    <row r="832" spans="1:20" ht="17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12">
        <f t="shared" si="48"/>
        <v>1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>
        <f t="shared" si="49"/>
        <v>64.727272727272734</v>
      </c>
      <c r="Q832" t="str" cm="1">
        <f t="array" ref="Q832:R832">_xlfn.TEXTSPLIT(O832,"/")</f>
        <v>theater</v>
      </c>
      <c r="R832" t="str">
        <v>plays</v>
      </c>
      <c r="S832" s="7">
        <f t="shared" si="50"/>
        <v>43103.25</v>
      </c>
      <c r="T832" s="6">
        <f t="shared" si="51"/>
        <v>43162.25</v>
      </c>
    </row>
    <row r="833" spans="1:20" ht="17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12">
        <f t="shared" si="48"/>
        <v>109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>
        <f t="shared" si="49"/>
        <v>24.998110087408456</v>
      </c>
      <c r="Q833" t="str" cm="1">
        <f t="array" ref="Q833:R833">_xlfn.TEXTSPLIT(O833,"/")</f>
        <v>photography</v>
      </c>
      <c r="R833" t="str">
        <v>photography books</v>
      </c>
      <c r="S833" s="7">
        <f t="shared" si="50"/>
        <v>40994.208333333336</v>
      </c>
      <c r="T833" s="6">
        <f t="shared" si="51"/>
        <v>41028.208333333336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12">
        <f t="shared" si="48"/>
        <v>315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>
        <f t="shared" si="49"/>
        <v>104.97764070932922</v>
      </c>
      <c r="Q834" t="str" cm="1">
        <f t="array" ref="Q834:R834">_xlfn.TEXTSPLIT(O834,"/")</f>
        <v>publishing</v>
      </c>
      <c r="R834" t="str">
        <v>translations</v>
      </c>
      <c r="S834" s="7">
        <f t="shared" si="50"/>
        <v>42299.208333333328</v>
      </c>
      <c r="T834" s="6">
        <f t="shared" si="51"/>
        <v>42333.25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12">
        <f t="shared" ref="G835:G898" si="52">ROUND(((E835/D835)*100),0)</f>
        <v>158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>
        <f t="shared" ref="P835:P898" si="53">AVERAGE(E835/H835)</f>
        <v>64.987878787878785</v>
      </c>
      <c r="Q835" t="str" cm="1">
        <f t="array" ref="Q835:R835">_xlfn.TEXTSPLIT(O835,"/")</f>
        <v>publishing</v>
      </c>
      <c r="R835" t="str">
        <v>translations</v>
      </c>
      <c r="S835" s="7">
        <f t="shared" ref="S835:S898" si="54">(((K835/60)/60)/24)+DATE(1970,1,1)</f>
        <v>40588.25</v>
      </c>
      <c r="T835" s="6">
        <f t="shared" ref="T835:T898" si="55">(((L835/60)/60)/24)+DATE(1970,1,1)</f>
        <v>40599.25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12">
        <f t="shared" si="52"/>
        <v>154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>
        <f t="shared" si="53"/>
        <v>94.352941176470594</v>
      </c>
      <c r="Q836" t="str" cm="1">
        <f t="array" ref="Q836:R836">_xlfn.TEXTSPLIT(O836,"/")</f>
        <v>theater</v>
      </c>
      <c r="R836" t="str">
        <v>plays</v>
      </c>
      <c r="S836" s="7">
        <f t="shared" si="54"/>
        <v>41448.208333333336</v>
      </c>
      <c r="T836" s="6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12">
        <f t="shared" si="52"/>
        <v>90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>
        <f t="shared" si="53"/>
        <v>44.001706484641637</v>
      </c>
      <c r="Q837" t="str" cm="1">
        <f t="array" ref="Q837:R837">_xlfn.TEXTSPLIT(O837,"/")</f>
        <v>technology</v>
      </c>
      <c r="R837" t="str">
        <v>web</v>
      </c>
      <c r="S837" s="7">
        <f t="shared" si="54"/>
        <v>42063.25</v>
      </c>
      <c r="T837" s="6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12">
        <f t="shared" si="52"/>
        <v>75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>
        <f t="shared" si="53"/>
        <v>64.744680851063833</v>
      </c>
      <c r="Q838" t="str" cm="1">
        <f t="array" ref="Q838:R838">_xlfn.TEXTSPLIT(O838,"/")</f>
        <v>music</v>
      </c>
      <c r="R838" t="str">
        <v>indie rock</v>
      </c>
      <c r="S838" s="7">
        <f t="shared" si="54"/>
        <v>40214.25</v>
      </c>
      <c r="T838" s="6">
        <f t="shared" si="55"/>
        <v>40225.25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12">
        <f t="shared" si="52"/>
        <v>853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>
        <f t="shared" si="53"/>
        <v>84.00667779632721</v>
      </c>
      <c r="Q839" t="str" cm="1">
        <f t="array" ref="Q839:R839">_xlfn.TEXTSPLIT(O839,"/")</f>
        <v>music</v>
      </c>
      <c r="R839" t="str">
        <v>jazz</v>
      </c>
      <c r="S839" s="7">
        <f t="shared" si="54"/>
        <v>40629.208333333336</v>
      </c>
      <c r="T839" s="6">
        <f t="shared" si="55"/>
        <v>40683.208333333336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12">
        <f t="shared" si="52"/>
        <v>139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>
        <f t="shared" si="53"/>
        <v>34.061302681992338</v>
      </c>
      <c r="Q840" t="str" cm="1">
        <f t="array" ref="Q840:R840">_xlfn.TEXTSPLIT(O840,"/")</f>
        <v>theater</v>
      </c>
      <c r="R840" t="str">
        <v>plays</v>
      </c>
      <c r="S840" s="7">
        <f t="shared" si="54"/>
        <v>43370.208333333328</v>
      </c>
      <c r="T840" s="6">
        <f t="shared" si="55"/>
        <v>43379.208333333328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12">
        <f t="shared" si="52"/>
        <v>190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>
        <f t="shared" si="53"/>
        <v>93.273885350318466</v>
      </c>
      <c r="Q841" t="str" cm="1">
        <f t="array" ref="Q841:R841">_xlfn.TEXTSPLIT(O841,"/")</f>
        <v>film &amp; video</v>
      </c>
      <c r="R841" t="str">
        <v>documentary</v>
      </c>
      <c r="S841" s="7">
        <f t="shared" si="54"/>
        <v>41715.208333333336</v>
      </c>
      <c r="T841" s="6">
        <f t="shared" si="55"/>
        <v>41760.208333333336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12">
        <f t="shared" si="52"/>
        <v>100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>
        <f t="shared" si="53"/>
        <v>32.998301726577978</v>
      </c>
      <c r="Q842" t="str" cm="1">
        <f t="array" ref="Q842:R842">_xlfn.TEXTSPLIT(O842,"/")</f>
        <v>theater</v>
      </c>
      <c r="R842" t="str">
        <v>plays</v>
      </c>
      <c r="S842" s="7">
        <f t="shared" si="54"/>
        <v>41836.208333333336</v>
      </c>
      <c r="T842" s="6">
        <f t="shared" si="55"/>
        <v>41838.208333333336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12">
        <f t="shared" si="52"/>
        <v>143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>
        <f t="shared" si="53"/>
        <v>83.812903225806451</v>
      </c>
      <c r="Q843" t="str" cm="1">
        <f t="array" ref="Q843:R843">_xlfn.TEXTSPLIT(O843,"/")</f>
        <v>technology</v>
      </c>
      <c r="R843" t="str">
        <v>web</v>
      </c>
      <c r="S843" s="7">
        <f t="shared" si="54"/>
        <v>42419.25</v>
      </c>
      <c r="T843" s="6">
        <f t="shared" si="55"/>
        <v>42435.25</v>
      </c>
    </row>
    <row r="844" spans="1:20" ht="17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12">
        <f t="shared" si="52"/>
        <v>563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>
        <f t="shared" si="53"/>
        <v>63.992424242424242</v>
      </c>
      <c r="Q844" t="str" cm="1">
        <f t="array" ref="Q844:R844">_xlfn.TEXTSPLIT(O844,"/")</f>
        <v>technology</v>
      </c>
      <c r="R844" t="str">
        <v>wearables</v>
      </c>
      <c r="S844" s="7">
        <f t="shared" si="54"/>
        <v>43266.208333333328</v>
      </c>
      <c r="T844" s="6">
        <f t="shared" si="55"/>
        <v>43269.208333333328</v>
      </c>
    </row>
    <row r="845" spans="1:20" ht="17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12">
        <f t="shared" si="52"/>
        <v>31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>
        <f t="shared" si="53"/>
        <v>81.909090909090907</v>
      </c>
      <c r="Q845" t="str" cm="1">
        <f t="array" ref="Q845:R845">_xlfn.TEXTSPLIT(O845,"/")</f>
        <v>photography</v>
      </c>
      <c r="R845" t="str">
        <v>photography books</v>
      </c>
      <c r="S845" s="7">
        <f t="shared" si="54"/>
        <v>43338.208333333328</v>
      </c>
      <c r="T845" s="6">
        <f t="shared" si="55"/>
        <v>43344.208333333328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12">
        <f t="shared" si="52"/>
        <v>99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>
        <f t="shared" si="53"/>
        <v>93.053191489361708</v>
      </c>
      <c r="Q846" t="str" cm="1">
        <f t="array" ref="Q846:R846">_xlfn.TEXTSPLIT(O846,"/")</f>
        <v>film &amp; video</v>
      </c>
      <c r="R846" t="str">
        <v>documentary</v>
      </c>
      <c r="S846" s="7">
        <f t="shared" si="54"/>
        <v>40930.25</v>
      </c>
      <c r="T846" s="6">
        <f t="shared" si="55"/>
        <v>40933.25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12">
        <f t="shared" si="52"/>
        <v>198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>
        <f t="shared" si="53"/>
        <v>101.98449039881831</v>
      </c>
      <c r="Q847" t="str" cm="1">
        <f t="array" ref="Q847:R847">_xlfn.TEXTSPLIT(O847,"/")</f>
        <v>technology</v>
      </c>
      <c r="R847" t="str">
        <v>web</v>
      </c>
      <c r="S847" s="7">
        <f t="shared" si="54"/>
        <v>43235.208333333328</v>
      </c>
      <c r="T847" s="6">
        <f t="shared" si="55"/>
        <v>43272.208333333328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12">
        <f t="shared" si="52"/>
        <v>509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>
        <f t="shared" si="53"/>
        <v>105.9375</v>
      </c>
      <c r="Q848" t="str" cm="1">
        <f t="array" ref="Q848:R848">_xlfn.TEXTSPLIT(O848,"/")</f>
        <v>technology</v>
      </c>
      <c r="R848" t="str">
        <v>web</v>
      </c>
      <c r="S848" s="7">
        <f t="shared" si="54"/>
        <v>43302.208333333328</v>
      </c>
      <c r="T848" s="6">
        <f t="shared" si="55"/>
        <v>43338.208333333328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12">
        <f t="shared" si="52"/>
        <v>238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>
        <f t="shared" si="53"/>
        <v>101.58181818181818</v>
      </c>
      <c r="Q849" t="str" cm="1">
        <f t="array" ref="Q849:R849">_xlfn.TEXTSPLIT(O849,"/")</f>
        <v>food</v>
      </c>
      <c r="R849" t="str">
        <v>food trucks</v>
      </c>
      <c r="S849" s="7">
        <f t="shared" si="54"/>
        <v>43107.25</v>
      </c>
      <c r="T849" s="6">
        <f t="shared" si="55"/>
        <v>43110.25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12">
        <f t="shared" si="52"/>
        <v>338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>
        <f t="shared" si="53"/>
        <v>62.970930232558139</v>
      </c>
      <c r="Q850" t="str" cm="1">
        <f t="array" ref="Q850:R850">_xlfn.TEXTSPLIT(O850,"/")</f>
        <v>film &amp; video</v>
      </c>
      <c r="R850" t="str">
        <v>drama</v>
      </c>
      <c r="S850" s="7">
        <f t="shared" si="54"/>
        <v>40341.208333333336</v>
      </c>
      <c r="T850" s="6">
        <f t="shared" si="55"/>
        <v>40350.208333333336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12">
        <f t="shared" si="52"/>
        <v>133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>
        <f t="shared" si="53"/>
        <v>29.045602605863191</v>
      </c>
      <c r="Q851" t="str" cm="1">
        <f t="array" ref="Q851:R851">_xlfn.TEXTSPLIT(O851,"/")</f>
        <v>music</v>
      </c>
      <c r="R851" t="str">
        <v>indie rock</v>
      </c>
      <c r="S851" s="7">
        <f t="shared" si="54"/>
        <v>40948.25</v>
      </c>
      <c r="T851" s="6">
        <f t="shared" si="55"/>
        <v>40951.25</v>
      </c>
    </row>
    <row r="852" spans="1:20" ht="17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12">
        <f t="shared" si="52"/>
        <v>1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>
        <f t="shared" si="53"/>
        <v>1</v>
      </c>
      <c r="Q852" t="str" cm="1">
        <f t="array" ref="Q852:R852">_xlfn.TEXTSPLIT(O852,"/")</f>
        <v>music</v>
      </c>
      <c r="R852" t="str">
        <v>rock</v>
      </c>
      <c r="S852" s="7">
        <f t="shared" si="54"/>
        <v>40866.25</v>
      </c>
      <c r="T852" s="6">
        <f t="shared" si="55"/>
        <v>40881.25</v>
      </c>
    </row>
    <row r="853" spans="1:20" ht="17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12">
        <f t="shared" si="52"/>
        <v>208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>
        <f t="shared" si="53"/>
        <v>77.924999999999997</v>
      </c>
      <c r="Q853" t="str" cm="1">
        <f t="array" ref="Q853:R853">_xlfn.TEXTSPLIT(O853,"/")</f>
        <v>music</v>
      </c>
      <c r="R853" t="str">
        <v>electric music</v>
      </c>
      <c r="S853" s="7">
        <f t="shared" si="54"/>
        <v>41031.208333333336</v>
      </c>
      <c r="T853" s="6">
        <f t="shared" si="55"/>
        <v>41064.208333333336</v>
      </c>
    </row>
    <row r="854" spans="1:20" ht="17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12">
        <f t="shared" si="52"/>
        <v>51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>
        <f t="shared" si="53"/>
        <v>80.806451612903231</v>
      </c>
      <c r="Q854" t="str" cm="1">
        <f t="array" ref="Q854:R854">_xlfn.TEXTSPLIT(O854,"/")</f>
        <v>games</v>
      </c>
      <c r="R854" t="str">
        <v>video games</v>
      </c>
      <c r="S854" s="7">
        <f t="shared" si="54"/>
        <v>40740.208333333336</v>
      </c>
      <c r="T854" s="6">
        <f t="shared" si="55"/>
        <v>40750.208333333336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12">
        <f t="shared" si="52"/>
        <v>652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>
        <f t="shared" si="53"/>
        <v>76.006816632583508</v>
      </c>
      <c r="Q855" t="str" cm="1">
        <f t="array" ref="Q855:R855">_xlfn.TEXTSPLIT(O855,"/")</f>
        <v>music</v>
      </c>
      <c r="R855" t="str">
        <v>indie rock</v>
      </c>
      <c r="S855" s="7">
        <f t="shared" si="54"/>
        <v>40714.208333333336</v>
      </c>
      <c r="T855" s="6">
        <f t="shared" si="55"/>
        <v>40719.208333333336</v>
      </c>
    </row>
    <row r="856" spans="1:20" ht="17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12">
        <f t="shared" si="52"/>
        <v>114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>
        <f t="shared" si="53"/>
        <v>72.993613824192337</v>
      </c>
      <c r="Q856" t="str" cm="1">
        <f t="array" ref="Q856:R856">_xlfn.TEXTSPLIT(O856,"/")</f>
        <v>publishing</v>
      </c>
      <c r="R856" t="str">
        <v>fiction</v>
      </c>
      <c r="S856" s="7">
        <f t="shared" si="54"/>
        <v>43787.25</v>
      </c>
      <c r="T856" s="6">
        <f t="shared" si="55"/>
        <v>43814.25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12">
        <f t="shared" si="52"/>
        <v>102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>
        <f t="shared" si="53"/>
        <v>53</v>
      </c>
      <c r="Q857" t="str" cm="1">
        <f t="array" ref="Q857:R857">_xlfn.TEXTSPLIT(O857,"/")</f>
        <v>theater</v>
      </c>
      <c r="R857" t="str">
        <v>plays</v>
      </c>
      <c r="S857" s="7">
        <f t="shared" si="54"/>
        <v>40712.208333333336</v>
      </c>
      <c r="T857" s="6">
        <f t="shared" si="55"/>
        <v>40743.208333333336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12">
        <f t="shared" si="52"/>
        <v>357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>
        <f t="shared" si="53"/>
        <v>54.164556962025316</v>
      </c>
      <c r="Q858" t="str" cm="1">
        <f t="array" ref="Q858:R858">_xlfn.TEXTSPLIT(O858,"/")</f>
        <v>food</v>
      </c>
      <c r="R858" t="str">
        <v>food trucks</v>
      </c>
      <c r="S858" s="7">
        <f t="shared" si="54"/>
        <v>41023.208333333336</v>
      </c>
      <c r="T858" s="6">
        <f t="shared" si="55"/>
        <v>41040.208333333336</v>
      </c>
    </row>
    <row r="859" spans="1:20" ht="17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12">
        <f t="shared" si="52"/>
        <v>140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>
        <f t="shared" si="53"/>
        <v>32.946666666666665</v>
      </c>
      <c r="Q859" t="str" cm="1">
        <f t="array" ref="Q859:R859">_xlfn.TEXTSPLIT(O859,"/")</f>
        <v>film &amp; video</v>
      </c>
      <c r="R859" t="str">
        <v>shorts</v>
      </c>
      <c r="S859" s="7">
        <f t="shared" si="54"/>
        <v>40944.25</v>
      </c>
      <c r="T859" s="6">
        <f t="shared" si="55"/>
        <v>40967.25</v>
      </c>
    </row>
    <row r="860" spans="1:20" ht="17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12">
        <f t="shared" si="52"/>
        <v>69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>
        <f t="shared" si="53"/>
        <v>79.371428571428567</v>
      </c>
      <c r="Q860" t="str" cm="1">
        <f t="array" ref="Q860:R860">_xlfn.TEXTSPLIT(O860,"/")</f>
        <v>food</v>
      </c>
      <c r="R860" t="str">
        <v>food trucks</v>
      </c>
      <c r="S860" s="7">
        <f t="shared" si="54"/>
        <v>43211.208333333328</v>
      </c>
      <c r="T860" s="6">
        <f t="shared" si="55"/>
        <v>43218.208333333328</v>
      </c>
    </row>
    <row r="861" spans="1:20" ht="17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12">
        <f t="shared" si="52"/>
        <v>36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>
        <f t="shared" si="53"/>
        <v>41.174603174603178</v>
      </c>
      <c r="Q861" t="str" cm="1">
        <f t="array" ref="Q861:R861">_xlfn.TEXTSPLIT(O861,"/")</f>
        <v>theater</v>
      </c>
      <c r="R861" t="str">
        <v>plays</v>
      </c>
      <c r="S861" s="7">
        <f t="shared" si="54"/>
        <v>41334.25</v>
      </c>
      <c r="T861" s="6">
        <f t="shared" si="55"/>
        <v>41352.208333333336</v>
      </c>
    </row>
    <row r="862" spans="1:20" ht="17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12">
        <f t="shared" si="52"/>
        <v>252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>
        <f t="shared" si="53"/>
        <v>77.430769230769229</v>
      </c>
      <c r="Q862" t="str" cm="1">
        <f t="array" ref="Q862:R862">_xlfn.TEXTSPLIT(O862,"/")</f>
        <v>technology</v>
      </c>
      <c r="R862" t="str">
        <v>wearables</v>
      </c>
      <c r="S862" s="7">
        <f t="shared" si="54"/>
        <v>43515.25</v>
      </c>
      <c r="T862" s="6">
        <f t="shared" si="55"/>
        <v>43525.25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12">
        <f t="shared" si="52"/>
        <v>106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>
        <f t="shared" si="53"/>
        <v>57.159509202453989</v>
      </c>
      <c r="Q863" t="str" cm="1">
        <f t="array" ref="Q863:R863">_xlfn.TEXTSPLIT(O863,"/")</f>
        <v>theater</v>
      </c>
      <c r="R863" t="str">
        <v>plays</v>
      </c>
      <c r="S863" s="7">
        <f t="shared" si="54"/>
        <v>40258.208333333336</v>
      </c>
      <c r="T863" s="6">
        <f t="shared" si="55"/>
        <v>40266.208333333336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12">
        <f t="shared" si="52"/>
        <v>187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>
        <f t="shared" si="53"/>
        <v>77.17647058823529</v>
      </c>
      <c r="Q864" t="str" cm="1">
        <f t="array" ref="Q864:R864">_xlfn.TEXTSPLIT(O864,"/")</f>
        <v>theater</v>
      </c>
      <c r="R864" t="str">
        <v>plays</v>
      </c>
      <c r="S864" s="7">
        <f t="shared" si="54"/>
        <v>40756.208333333336</v>
      </c>
      <c r="T864" s="6">
        <f t="shared" si="55"/>
        <v>40760.208333333336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12">
        <f t="shared" si="52"/>
        <v>387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>
        <f t="shared" si="53"/>
        <v>24.953917050691246</v>
      </c>
      <c r="Q865" t="str" cm="1">
        <f t="array" ref="Q865:R865">_xlfn.TEXTSPLIT(O865,"/")</f>
        <v>film &amp; video</v>
      </c>
      <c r="R865" t="str">
        <v>television</v>
      </c>
      <c r="S865" s="7">
        <f t="shared" si="54"/>
        <v>42172.208333333328</v>
      </c>
      <c r="T865" s="6">
        <f t="shared" si="55"/>
        <v>42195.208333333328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12">
        <f t="shared" si="52"/>
        <v>347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>
        <f t="shared" si="53"/>
        <v>97.18</v>
      </c>
      <c r="Q866" t="str" cm="1">
        <f t="array" ref="Q866:R866">_xlfn.TEXTSPLIT(O866,"/")</f>
        <v>film &amp; video</v>
      </c>
      <c r="R866" t="str">
        <v>shorts</v>
      </c>
      <c r="S866" s="7">
        <f t="shared" si="54"/>
        <v>42601.208333333328</v>
      </c>
      <c r="T866" s="6">
        <f t="shared" si="55"/>
        <v>42606.208333333328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12">
        <f t="shared" si="52"/>
        <v>186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>
        <f t="shared" si="53"/>
        <v>46.000916870415651</v>
      </c>
      <c r="Q867" t="str" cm="1">
        <f t="array" ref="Q867:R867">_xlfn.TEXTSPLIT(O867,"/")</f>
        <v>theater</v>
      </c>
      <c r="R867" t="str">
        <v>plays</v>
      </c>
      <c r="S867" s="7">
        <f t="shared" si="54"/>
        <v>41897.208333333336</v>
      </c>
      <c r="T867" s="6">
        <f t="shared" si="55"/>
        <v>41906.208333333336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12">
        <f t="shared" si="52"/>
        <v>43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>
        <f t="shared" si="53"/>
        <v>88.023385300668153</v>
      </c>
      <c r="Q868" t="str" cm="1">
        <f t="array" ref="Q868:R868">_xlfn.TEXTSPLIT(O868,"/")</f>
        <v>photography</v>
      </c>
      <c r="R868" t="str">
        <v>photography books</v>
      </c>
      <c r="S868" s="7">
        <f t="shared" si="54"/>
        <v>40671.208333333336</v>
      </c>
      <c r="T868" s="6">
        <f t="shared" si="55"/>
        <v>40672.208333333336</v>
      </c>
    </row>
    <row r="869" spans="1:20" ht="17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12">
        <f t="shared" si="52"/>
        <v>162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>
        <f t="shared" si="53"/>
        <v>25.99</v>
      </c>
      <c r="Q869" t="str" cm="1">
        <f t="array" ref="Q869:R869">_xlfn.TEXTSPLIT(O869,"/")</f>
        <v>food</v>
      </c>
      <c r="R869" t="str">
        <v>food trucks</v>
      </c>
      <c r="S869" s="7">
        <f t="shared" si="54"/>
        <v>43382.208333333328</v>
      </c>
      <c r="T869" s="6">
        <f t="shared" si="55"/>
        <v>43388.208333333328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12">
        <f t="shared" si="52"/>
        <v>185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>
        <f t="shared" si="53"/>
        <v>102.69047619047619</v>
      </c>
      <c r="Q870" t="str" cm="1">
        <f t="array" ref="Q870:R870">_xlfn.TEXTSPLIT(O870,"/")</f>
        <v>theater</v>
      </c>
      <c r="R870" t="str">
        <v>plays</v>
      </c>
      <c r="S870" s="7">
        <f t="shared" si="54"/>
        <v>41559.208333333336</v>
      </c>
      <c r="T870" s="6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12">
        <f t="shared" si="52"/>
        <v>24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>
        <f t="shared" si="53"/>
        <v>72.958174904942965</v>
      </c>
      <c r="Q871" t="str" cm="1">
        <f t="array" ref="Q871:R871">_xlfn.TEXTSPLIT(O871,"/")</f>
        <v>film &amp; video</v>
      </c>
      <c r="R871" t="str">
        <v>drama</v>
      </c>
      <c r="S871" s="7">
        <f t="shared" si="54"/>
        <v>40350.208333333336</v>
      </c>
      <c r="T871" s="6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12">
        <f t="shared" si="52"/>
        <v>90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>
        <f t="shared" si="53"/>
        <v>57.190082644628099</v>
      </c>
      <c r="Q872" t="str" cm="1">
        <f t="array" ref="Q872:R872">_xlfn.TEXTSPLIT(O872,"/")</f>
        <v>theater</v>
      </c>
      <c r="R872" t="str">
        <v>plays</v>
      </c>
      <c r="S872" s="7">
        <f t="shared" si="54"/>
        <v>42240.208333333328</v>
      </c>
      <c r="T872" s="6">
        <f t="shared" si="55"/>
        <v>42265.208333333328</v>
      </c>
    </row>
    <row r="873" spans="1:20" ht="17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12">
        <f t="shared" si="52"/>
        <v>273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>
        <f t="shared" si="53"/>
        <v>84.013793103448279</v>
      </c>
      <c r="Q873" t="str" cm="1">
        <f t="array" ref="Q873:R873">_xlfn.TEXTSPLIT(O873,"/")</f>
        <v>theater</v>
      </c>
      <c r="R873" t="str">
        <v>plays</v>
      </c>
      <c r="S873" s="7">
        <f t="shared" si="54"/>
        <v>43040.208333333328</v>
      </c>
      <c r="T873" s="6">
        <f t="shared" si="55"/>
        <v>43058.25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12">
        <f t="shared" si="52"/>
        <v>170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>
        <f t="shared" si="53"/>
        <v>98.666666666666671</v>
      </c>
      <c r="Q874" t="str" cm="1">
        <f t="array" ref="Q874:R874">_xlfn.TEXTSPLIT(O874,"/")</f>
        <v>film &amp; video</v>
      </c>
      <c r="R874" t="str">
        <v>science fiction</v>
      </c>
      <c r="S874" s="7">
        <f t="shared" si="54"/>
        <v>43346.208333333328</v>
      </c>
      <c r="T874" s="6">
        <f t="shared" si="55"/>
        <v>43351.208333333328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12">
        <f t="shared" si="52"/>
        <v>188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>
        <f t="shared" si="53"/>
        <v>42.007419183889773</v>
      </c>
      <c r="Q875" t="str" cm="1">
        <f t="array" ref="Q875:R875">_xlfn.TEXTSPLIT(O875,"/")</f>
        <v>photography</v>
      </c>
      <c r="R875" t="str">
        <v>photography books</v>
      </c>
      <c r="S875" s="7">
        <f t="shared" si="54"/>
        <v>41647.25</v>
      </c>
      <c r="T875" s="6">
        <f t="shared" si="55"/>
        <v>41652.25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12">
        <f t="shared" si="52"/>
        <v>347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>
        <f t="shared" si="53"/>
        <v>32.002753556677376</v>
      </c>
      <c r="Q876" t="str" cm="1">
        <f t="array" ref="Q876:R876">_xlfn.TEXTSPLIT(O876,"/")</f>
        <v>photography</v>
      </c>
      <c r="R876" t="str">
        <v>photography books</v>
      </c>
      <c r="S876" s="7">
        <f t="shared" si="54"/>
        <v>40291.208333333336</v>
      </c>
      <c r="T876" s="6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12">
        <f t="shared" si="52"/>
        <v>69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>
        <f t="shared" si="53"/>
        <v>81.567164179104481</v>
      </c>
      <c r="Q877" t="str" cm="1">
        <f t="array" ref="Q877:R877">_xlfn.TEXTSPLIT(O877,"/")</f>
        <v>music</v>
      </c>
      <c r="R877" t="str">
        <v>rock</v>
      </c>
      <c r="S877" s="7">
        <f t="shared" si="54"/>
        <v>40556.25</v>
      </c>
      <c r="T877" s="6">
        <f t="shared" si="55"/>
        <v>40557.25</v>
      </c>
    </row>
    <row r="878" spans="1:20" ht="17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12">
        <f t="shared" si="52"/>
        <v>25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>
        <f t="shared" si="53"/>
        <v>37.035087719298247</v>
      </c>
      <c r="Q878" t="str" cm="1">
        <f t="array" ref="Q878:R878">_xlfn.TEXTSPLIT(O878,"/")</f>
        <v>photography</v>
      </c>
      <c r="R878" t="str">
        <v>photography books</v>
      </c>
      <c r="S878" s="7">
        <f t="shared" si="54"/>
        <v>43624.208333333328</v>
      </c>
      <c r="T878" s="6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12">
        <f t="shared" si="52"/>
        <v>77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>
        <f t="shared" si="53"/>
        <v>103.033360455655</v>
      </c>
      <c r="Q879" t="str" cm="1">
        <f t="array" ref="Q879:R879">_xlfn.TEXTSPLIT(O879,"/")</f>
        <v>food</v>
      </c>
      <c r="R879" t="str">
        <v>food trucks</v>
      </c>
      <c r="S879" s="7">
        <f t="shared" si="54"/>
        <v>42577.208333333328</v>
      </c>
      <c r="T879" s="6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12">
        <f t="shared" si="52"/>
        <v>37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>
        <f t="shared" si="53"/>
        <v>84.333333333333329</v>
      </c>
      <c r="Q880" t="str" cm="1">
        <f t="array" ref="Q880:R880">_xlfn.TEXTSPLIT(O880,"/")</f>
        <v>music</v>
      </c>
      <c r="R880" t="str">
        <v>metal</v>
      </c>
      <c r="S880" s="7">
        <f t="shared" si="54"/>
        <v>43845.25</v>
      </c>
      <c r="T880" s="6">
        <f t="shared" si="55"/>
        <v>43869.25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12">
        <f t="shared" si="52"/>
        <v>544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>
        <f t="shared" si="53"/>
        <v>102.60377358490567</v>
      </c>
      <c r="Q881" t="str" cm="1">
        <f t="array" ref="Q881:R881">_xlfn.TEXTSPLIT(O881,"/")</f>
        <v>publishing</v>
      </c>
      <c r="R881" t="str">
        <v>nonfiction</v>
      </c>
      <c r="S881" s="7">
        <f t="shared" si="54"/>
        <v>42788.25</v>
      </c>
      <c r="T881" s="6">
        <f t="shared" si="55"/>
        <v>42797.25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12">
        <f t="shared" si="52"/>
        <v>229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>
        <f t="shared" si="53"/>
        <v>79.992129246064621</v>
      </c>
      <c r="Q882" t="str" cm="1">
        <f t="array" ref="Q882:R882">_xlfn.TEXTSPLIT(O882,"/")</f>
        <v>music</v>
      </c>
      <c r="R882" t="str">
        <v>electric music</v>
      </c>
      <c r="S882" s="7">
        <f t="shared" si="54"/>
        <v>43667.208333333328</v>
      </c>
      <c r="T882" s="6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12">
        <f t="shared" si="52"/>
        <v>39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>
        <f t="shared" si="53"/>
        <v>70.055309734513273</v>
      </c>
      <c r="Q883" t="str" cm="1">
        <f t="array" ref="Q883:R883">_xlfn.TEXTSPLIT(O883,"/")</f>
        <v>theater</v>
      </c>
      <c r="R883" t="str">
        <v>plays</v>
      </c>
      <c r="S883" s="7">
        <f t="shared" si="54"/>
        <v>42194.208333333328</v>
      </c>
      <c r="T883" s="6">
        <f t="shared" si="55"/>
        <v>42223.208333333328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12">
        <f t="shared" si="52"/>
        <v>370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>
        <f t="shared" si="53"/>
        <v>37</v>
      </c>
      <c r="Q884" t="str" cm="1">
        <f t="array" ref="Q884:R884">_xlfn.TEXTSPLIT(O884,"/")</f>
        <v>theater</v>
      </c>
      <c r="R884" t="str">
        <v>plays</v>
      </c>
      <c r="S884" s="7">
        <f t="shared" si="54"/>
        <v>42025.25</v>
      </c>
      <c r="T884" s="6">
        <f t="shared" si="55"/>
        <v>42029.25</v>
      </c>
    </row>
    <row r="885" spans="1:20" ht="17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12">
        <f t="shared" si="52"/>
        <v>238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>
        <f t="shared" si="53"/>
        <v>41.911917098445599</v>
      </c>
      <c r="Q885" t="str" cm="1">
        <f t="array" ref="Q885:R885">_xlfn.TEXTSPLIT(O885,"/")</f>
        <v>film &amp; video</v>
      </c>
      <c r="R885" t="str">
        <v>shorts</v>
      </c>
      <c r="S885" s="7">
        <f t="shared" si="54"/>
        <v>40323.208333333336</v>
      </c>
      <c r="T885" s="6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12">
        <f t="shared" si="52"/>
        <v>64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>
        <f t="shared" si="53"/>
        <v>57.992576882290564</v>
      </c>
      <c r="Q886" t="str" cm="1">
        <f t="array" ref="Q886:R886">_xlfn.TEXTSPLIT(O886,"/")</f>
        <v>theater</v>
      </c>
      <c r="R886" t="str">
        <v>plays</v>
      </c>
      <c r="S886" s="7">
        <f t="shared" si="54"/>
        <v>41763.208333333336</v>
      </c>
      <c r="T886" s="6">
        <f t="shared" si="55"/>
        <v>41765.208333333336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12">
        <f t="shared" si="52"/>
        <v>118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>
        <f t="shared" si="53"/>
        <v>40.942307692307693</v>
      </c>
      <c r="Q887" t="str" cm="1">
        <f t="array" ref="Q887:R887">_xlfn.TEXTSPLIT(O887,"/")</f>
        <v>theater</v>
      </c>
      <c r="R887" t="str">
        <v>plays</v>
      </c>
      <c r="S887" s="7">
        <f t="shared" si="54"/>
        <v>40335.208333333336</v>
      </c>
      <c r="T887" s="6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12">
        <f t="shared" si="52"/>
        <v>85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>
        <f t="shared" si="53"/>
        <v>69.9972602739726</v>
      </c>
      <c r="Q888" t="str" cm="1">
        <f t="array" ref="Q888:R888">_xlfn.TEXTSPLIT(O888,"/")</f>
        <v>music</v>
      </c>
      <c r="R888" t="str">
        <v>indie rock</v>
      </c>
      <c r="S888" s="7">
        <f t="shared" si="54"/>
        <v>40416.208333333336</v>
      </c>
      <c r="T888" s="6">
        <f t="shared" si="55"/>
        <v>40434.208333333336</v>
      </c>
    </row>
    <row r="889" spans="1:20" ht="17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12">
        <f t="shared" si="52"/>
        <v>29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>
        <f t="shared" si="53"/>
        <v>73.838709677419359</v>
      </c>
      <c r="Q889" t="str" cm="1">
        <f t="array" ref="Q889:R889">_xlfn.TEXTSPLIT(O889,"/")</f>
        <v>theater</v>
      </c>
      <c r="R889" t="str">
        <v>plays</v>
      </c>
      <c r="S889" s="7">
        <f t="shared" si="54"/>
        <v>42202.208333333328</v>
      </c>
      <c r="T889" s="6">
        <f t="shared" si="55"/>
        <v>42249.208333333328</v>
      </c>
    </row>
    <row r="890" spans="1:20" ht="17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12">
        <f t="shared" si="52"/>
        <v>210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>
        <f t="shared" si="53"/>
        <v>41.979310344827589</v>
      </c>
      <c r="Q890" t="str" cm="1">
        <f t="array" ref="Q890:R890">_xlfn.TEXTSPLIT(O890,"/")</f>
        <v>theater</v>
      </c>
      <c r="R890" t="str">
        <v>plays</v>
      </c>
      <c r="S890" s="7">
        <f t="shared" si="54"/>
        <v>42836.208333333328</v>
      </c>
      <c r="T890" s="6">
        <f t="shared" si="55"/>
        <v>42855.208333333328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12">
        <f t="shared" si="52"/>
        <v>170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>
        <f t="shared" si="53"/>
        <v>77.93442622950819</v>
      </c>
      <c r="Q891" t="str" cm="1">
        <f t="array" ref="Q891:R891">_xlfn.TEXTSPLIT(O891,"/")</f>
        <v>music</v>
      </c>
      <c r="R891" t="str">
        <v>electric music</v>
      </c>
      <c r="S891" s="7">
        <f t="shared" si="54"/>
        <v>41710.208333333336</v>
      </c>
      <c r="T891" s="6">
        <f t="shared" si="55"/>
        <v>41717.208333333336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12">
        <f t="shared" si="52"/>
        <v>116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>
        <f t="shared" si="53"/>
        <v>106.01972789115646</v>
      </c>
      <c r="Q892" t="str" cm="1">
        <f t="array" ref="Q892:R892">_xlfn.TEXTSPLIT(O892,"/")</f>
        <v>music</v>
      </c>
      <c r="R892" t="str">
        <v>indie rock</v>
      </c>
      <c r="S892" s="7">
        <f t="shared" si="54"/>
        <v>43640.208333333328</v>
      </c>
      <c r="T892" s="6">
        <f t="shared" si="55"/>
        <v>43641.208333333328</v>
      </c>
    </row>
    <row r="893" spans="1:20" ht="17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12">
        <f t="shared" si="52"/>
        <v>259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>
        <f t="shared" si="53"/>
        <v>47.018181818181816</v>
      </c>
      <c r="Q893" t="str" cm="1">
        <f t="array" ref="Q893:R893">_xlfn.TEXTSPLIT(O893,"/")</f>
        <v>film &amp; video</v>
      </c>
      <c r="R893" t="str">
        <v>documentary</v>
      </c>
      <c r="S893" s="7">
        <f t="shared" si="54"/>
        <v>40880.25</v>
      </c>
      <c r="T893" s="6">
        <f t="shared" si="55"/>
        <v>40924.25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12">
        <f t="shared" si="52"/>
        <v>231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>
        <f t="shared" si="53"/>
        <v>76.016483516483518</v>
      </c>
      <c r="Q894" t="str" cm="1">
        <f t="array" ref="Q894:R894">_xlfn.TEXTSPLIT(O894,"/")</f>
        <v>publishing</v>
      </c>
      <c r="R894" t="str">
        <v>translations</v>
      </c>
      <c r="S894" s="7">
        <f t="shared" si="54"/>
        <v>40319.208333333336</v>
      </c>
      <c r="T894" s="6">
        <f t="shared" si="55"/>
        <v>40360.208333333336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12">
        <f t="shared" si="52"/>
        <v>128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>
        <f t="shared" si="53"/>
        <v>54.120603015075375</v>
      </c>
      <c r="Q895" t="str" cm="1">
        <f t="array" ref="Q895:R895">_xlfn.TEXTSPLIT(O895,"/")</f>
        <v>film &amp; video</v>
      </c>
      <c r="R895" t="str">
        <v>documentary</v>
      </c>
      <c r="S895" s="7">
        <f t="shared" si="54"/>
        <v>42170.208333333328</v>
      </c>
      <c r="T895" s="6">
        <f t="shared" si="55"/>
        <v>42174.208333333328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12">
        <f t="shared" si="52"/>
        <v>189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>
        <f t="shared" si="53"/>
        <v>57.285714285714285</v>
      </c>
      <c r="Q896" t="str" cm="1">
        <f t="array" ref="Q896:R896">_xlfn.TEXTSPLIT(O896,"/")</f>
        <v>film &amp; video</v>
      </c>
      <c r="R896" t="str">
        <v>television</v>
      </c>
      <c r="S896" s="7">
        <f t="shared" si="54"/>
        <v>41466.208333333336</v>
      </c>
      <c r="T896" s="6">
        <f t="shared" si="55"/>
        <v>41496.208333333336</v>
      </c>
    </row>
    <row r="897" spans="1:20" ht="17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12">
        <f t="shared" si="52"/>
        <v>7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>
        <f t="shared" si="53"/>
        <v>103.81308411214954</v>
      </c>
      <c r="Q897" t="str" cm="1">
        <f t="array" ref="Q897:R897">_xlfn.TEXTSPLIT(O897,"/")</f>
        <v>theater</v>
      </c>
      <c r="R897" t="str">
        <v>plays</v>
      </c>
      <c r="S897" s="7">
        <f t="shared" si="54"/>
        <v>43134.25</v>
      </c>
      <c r="T897" s="6">
        <f t="shared" si="55"/>
        <v>43143.25</v>
      </c>
    </row>
    <row r="898" spans="1:20" ht="17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12">
        <f t="shared" si="52"/>
        <v>774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>
        <f t="shared" si="53"/>
        <v>105.02602739726028</v>
      </c>
      <c r="Q898" t="str" cm="1">
        <f t="array" ref="Q898:R898">_xlfn.TEXTSPLIT(O898,"/")</f>
        <v>food</v>
      </c>
      <c r="R898" t="str">
        <v>food trucks</v>
      </c>
      <c r="S898" s="7">
        <f t="shared" si="54"/>
        <v>40738.208333333336</v>
      </c>
      <c r="T898" s="6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12">
        <f t="shared" ref="G899:G962" si="56">ROUND(((E899/D899)*100),0)</f>
        <v>28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>
        <f t="shared" ref="P899:P962" si="57">AVERAGE(E899/H899)</f>
        <v>90.259259259259252</v>
      </c>
      <c r="Q899" t="str" cm="1">
        <f t="array" ref="Q899:R899">_xlfn.TEXTSPLIT(O899,"/")</f>
        <v>theater</v>
      </c>
      <c r="R899" t="str">
        <v>plays</v>
      </c>
      <c r="S899" s="7">
        <f t="shared" ref="S899:S962" si="58">(((K899/60)/60)/24)+DATE(1970,1,1)</f>
        <v>43583.208333333328</v>
      </c>
      <c r="T899" s="6">
        <f t="shared" ref="T899:T962" si="59">(((L899/60)/60)/24)+DATE(1970,1,1)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12">
        <f t="shared" si="56"/>
        <v>52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>
        <f t="shared" si="57"/>
        <v>76.978705978705975</v>
      </c>
      <c r="Q900" t="str" cm="1">
        <f t="array" ref="Q900:R900">_xlfn.TEXTSPLIT(O900,"/")</f>
        <v>film &amp; video</v>
      </c>
      <c r="R900" t="str">
        <v>documentary</v>
      </c>
      <c r="S900" s="7">
        <f t="shared" si="58"/>
        <v>43815.25</v>
      </c>
      <c r="T900" s="6">
        <f t="shared" si="59"/>
        <v>43821.25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12">
        <f t="shared" si="56"/>
        <v>407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>
        <f t="shared" si="57"/>
        <v>102.60162601626017</v>
      </c>
      <c r="Q901" t="str" cm="1">
        <f t="array" ref="Q901:R901">_xlfn.TEXTSPLIT(O901,"/")</f>
        <v>music</v>
      </c>
      <c r="R901" t="str">
        <v>jazz</v>
      </c>
      <c r="S901" s="7">
        <f t="shared" si="58"/>
        <v>41554.208333333336</v>
      </c>
      <c r="T901" s="6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12">
        <f t="shared" si="56"/>
        <v>2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>
        <f t="shared" si="57"/>
        <v>2</v>
      </c>
      <c r="Q902" t="str" cm="1">
        <f t="array" ref="Q902:R902">_xlfn.TEXTSPLIT(O902,"/")</f>
        <v>technology</v>
      </c>
      <c r="R902" t="str">
        <v>web</v>
      </c>
      <c r="S902" s="7">
        <f t="shared" si="58"/>
        <v>41901.208333333336</v>
      </c>
      <c r="T902" s="6">
        <f t="shared" si="59"/>
        <v>41902.208333333336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12">
        <f t="shared" si="56"/>
        <v>156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>
        <f t="shared" si="57"/>
        <v>55.0062893081761</v>
      </c>
      <c r="Q903" t="str" cm="1">
        <f t="array" ref="Q903:R903">_xlfn.TEXTSPLIT(O903,"/")</f>
        <v>music</v>
      </c>
      <c r="R903" t="str">
        <v>rock</v>
      </c>
      <c r="S903" s="7">
        <f t="shared" si="58"/>
        <v>43298.208333333328</v>
      </c>
      <c r="T903" s="6">
        <f t="shared" si="59"/>
        <v>43331.208333333328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12">
        <f t="shared" si="56"/>
        <v>252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>
        <f t="shared" si="57"/>
        <v>32.127272727272725</v>
      </c>
      <c r="Q904" t="str" cm="1">
        <f t="array" ref="Q904:R904">_xlfn.TEXTSPLIT(O904,"/")</f>
        <v>technology</v>
      </c>
      <c r="R904" t="str">
        <v>web</v>
      </c>
      <c r="S904" s="7">
        <f t="shared" si="58"/>
        <v>42399.25</v>
      </c>
      <c r="T904" s="6">
        <f t="shared" si="59"/>
        <v>42441.25</v>
      </c>
    </row>
    <row r="905" spans="1:20" ht="17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12">
        <f t="shared" si="56"/>
        <v>2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>
        <f t="shared" si="57"/>
        <v>50.642857142857146</v>
      </c>
      <c r="Q905" t="str" cm="1">
        <f t="array" ref="Q905:R905">_xlfn.TEXTSPLIT(O905,"/")</f>
        <v>publishing</v>
      </c>
      <c r="R905" t="str">
        <v>nonfiction</v>
      </c>
      <c r="S905" s="7">
        <f t="shared" si="58"/>
        <v>41034.208333333336</v>
      </c>
      <c r="T905" s="6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12">
        <f t="shared" si="56"/>
        <v>12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>
        <f t="shared" si="57"/>
        <v>49.6875</v>
      </c>
      <c r="Q906" t="str" cm="1">
        <f t="array" ref="Q906:R906">_xlfn.TEXTSPLIT(O906,"/")</f>
        <v>publishing</v>
      </c>
      <c r="R906" t="str">
        <v>radio &amp; podcasts</v>
      </c>
      <c r="S906" s="7">
        <f t="shared" si="58"/>
        <v>41186.208333333336</v>
      </c>
      <c r="T906" s="6">
        <f t="shared" si="59"/>
        <v>41190.208333333336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12">
        <f t="shared" si="56"/>
        <v>164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>
        <f t="shared" si="57"/>
        <v>54.894067796610166</v>
      </c>
      <c r="Q907" t="str" cm="1">
        <f t="array" ref="Q907:R907">_xlfn.TEXTSPLIT(O907,"/")</f>
        <v>theater</v>
      </c>
      <c r="R907" t="str">
        <v>plays</v>
      </c>
      <c r="S907" s="7">
        <f t="shared" si="58"/>
        <v>41536.208333333336</v>
      </c>
      <c r="T907" s="6">
        <f t="shared" si="59"/>
        <v>41539.208333333336</v>
      </c>
    </row>
    <row r="908" spans="1:20" ht="17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12">
        <f t="shared" si="56"/>
        <v>163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>
        <f t="shared" si="57"/>
        <v>46.931937172774866</v>
      </c>
      <c r="Q908" t="str" cm="1">
        <f t="array" ref="Q908:R908">_xlfn.TEXTSPLIT(O908,"/")</f>
        <v>film &amp; video</v>
      </c>
      <c r="R908" t="str">
        <v>documentary</v>
      </c>
      <c r="S908" s="7">
        <f t="shared" si="58"/>
        <v>42868.208333333328</v>
      </c>
      <c r="T908" s="6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12">
        <f t="shared" si="56"/>
        <v>20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>
        <f t="shared" si="57"/>
        <v>44.951219512195124</v>
      </c>
      <c r="Q909" t="str" cm="1">
        <f t="array" ref="Q909:R909">_xlfn.TEXTSPLIT(O909,"/")</f>
        <v>theater</v>
      </c>
      <c r="R909" t="str">
        <v>plays</v>
      </c>
      <c r="S909" s="7">
        <f t="shared" si="58"/>
        <v>40660.208333333336</v>
      </c>
      <c r="T909" s="6">
        <f t="shared" si="59"/>
        <v>40667.208333333336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12">
        <f t="shared" si="56"/>
        <v>319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>
        <f t="shared" si="57"/>
        <v>30.99898322318251</v>
      </c>
      <c r="Q910" t="str" cm="1">
        <f t="array" ref="Q910:R910">_xlfn.TEXTSPLIT(O910,"/")</f>
        <v>games</v>
      </c>
      <c r="R910" t="str">
        <v>video games</v>
      </c>
      <c r="S910" s="7">
        <f t="shared" si="58"/>
        <v>41031.208333333336</v>
      </c>
      <c r="T910" s="6">
        <f t="shared" si="59"/>
        <v>41042.208333333336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12">
        <f t="shared" si="56"/>
        <v>479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>
        <f t="shared" si="57"/>
        <v>107.7625</v>
      </c>
      <c r="Q911" t="str" cm="1">
        <f t="array" ref="Q911:R911">_xlfn.TEXTSPLIT(O911,"/")</f>
        <v>theater</v>
      </c>
      <c r="R911" t="str">
        <v>plays</v>
      </c>
      <c r="S911" s="7">
        <f t="shared" si="58"/>
        <v>43255.208333333328</v>
      </c>
      <c r="T911" s="6">
        <f t="shared" si="59"/>
        <v>43282.208333333328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12">
        <f t="shared" si="56"/>
        <v>20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>
        <f t="shared" si="57"/>
        <v>102.07770270270271</v>
      </c>
      <c r="Q912" t="str" cm="1">
        <f t="array" ref="Q912:R912">_xlfn.TEXTSPLIT(O912,"/")</f>
        <v>theater</v>
      </c>
      <c r="R912" t="str">
        <v>plays</v>
      </c>
      <c r="S912" s="7">
        <f t="shared" si="58"/>
        <v>42026.25</v>
      </c>
      <c r="T912" s="6">
        <f t="shared" si="59"/>
        <v>42027.25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12">
        <f t="shared" si="56"/>
        <v>199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>
        <f t="shared" si="57"/>
        <v>24.976190476190474</v>
      </c>
      <c r="Q913" t="str" cm="1">
        <f t="array" ref="Q913:R913">_xlfn.TEXTSPLIT(O913,"/")</f>
        <v>technology</v>
      </c>
      <c r="R913" t="str">
        <v>web</v>
      </c>
      <c r="S913" s="7">
        <f t="shared" si="58"/>
        <v>43717.208333333328</v>
      </c>
      <c r="T913" s="6">
        <f t="shared" si="59"/>
        <v>43719.208333333328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12">
        <f t="shared" si="56"/>
        <v>795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>
        <f t="shared" si="57"/>
        <v>79.944134078212286</v>
      </c>
      <c r="Q914" t="str" cm="1">
        <f t="array" ref="Q914:R914">_xlfn.TEXTSPLIT(O914,"/")</f>
        <v>film &amp; video</v>
      </c>
      <c r="R914" t="str">
        <v>drama</v>
      </c>
      <c r="S914" s="7">
        <f t="shared" si="58"/>
        <v>41157.208333333336</v>
      </c>
      <c r="T914" s="6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12">
        <f t="shared" si="56"/>
        <v>51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>
        <f t="shared" si="57"/>
        <v>67.946462715105156</v>
      </c>
      <c r="Q915" t="str" cm="1">
        <f t="array" ref="Q915:R915">_xlfn.TEXTSPLIT(O915,"/")</f>
        <v>film &amp; video</v>
      </c>
      <c r="R915" t="str">
        <v>drama</v>
      </c>
      <c r="S915" s="7">
        <f t="shared" si="58"/>
        <v>43597.208333333328</v>
      </c>
      <c r="T915" s="6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12">
        <f t="shared" si="56"/>
        <v>57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>
        <f t="shared" si="57"/>
        <v>26.070921985815602</v>
      </c>
      <c r="Q916" t="str" cm="1">
        <f t="array" ref="Q916:R916">_xlfn.TEXTSPLIT(O916,"/")</f>
        <v>theater</v>
      </c>
      <c r="R916" t="str">
        <v>plays</v>
      </c>
      <c r="S916" s="7">
        <f t="shared" si="58"/>
        <v>41490.208333333336</v>
      </c>
      <c r="T916" s="6">
        <f t="shared" si="59"/>
        <v>41502.208333333336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12">
        <f t="shared" si="56"/>
        <v>156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>
        <f t="shared" si="57"/>
        <v>105.0032154340836</v>
      </c>
      <c r="Q917" t="str" cm="1">
        <f t="array" ref="Q917:R917">_xlfn.TEXTSPLIT(O917,"/")</f>
        <v>film &amp; video</v>
      </c>
      <c r="R917" t="str">
        <v>television</v>
      </c>
      <c r="S917" s="7">
        <f t="shared" si="58"/>
        <v>42976.208333333328</v>
      </c>
      <c r="T917" s="6">
        <f t="shared" si="59"/>
        <v>42985.208333333328</v>
      </c>
    </row>
    <row r="918" spans="1:20" ht="17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12">
        <f t="shared" si="56"/>
        <v>36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>
        <f t="shared" si="57"/>
        <v>25.826923076923077</v>
      </c>
      <c r="Q918" t="str" cm="1">
        <f t="array" ref="Q918:R918">_xlfn.TEXTSPLIT(O918,"/")</f>
        <v>photography</v>
      </c>
      <c r="R918" t="str">
        <v>photography books</v>
      </c>
      <c r="S918" s="7">
        <f t="shared" si="58"/>
        <v>41991.25</v>
      </c>
      <c r="T918" s="6">
        <f t="shared" si="59"/>
        <v>42000.25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12">
        <f t="shared" si="56"/>
        <v>58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>
        <f t="shared" si="57"/>
        <v>77.666666666666671</v>
      </c>
      <c r="Q919" t="str" cm="1">
        <f t="array" ref="Q919:R919">_xlfn.TEXTSPLIT(O919,"/")</f>
        <v>film &amp; video</v>
      </c>
      <c r="R919" t="str">
        <v>shorts</v>
      </c>
      <c r="S919" s="7">
        <f t="shared" si="58"/>
        <v>40722.208333333336</v>
      </c>
      <c r="T919" s="6">
        <f t="shared" si="59"/>
        <v>40746.208333333336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12">
        <f t="shared" si="56"/>
        <v>237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>
        <f t="shared" si="57"/>
        <v>57.82692307692308</v>
      </c>
      <c r="Q920" t="str" cm="1">
        <f t="array" ref="Q920:R920">_xlfn.TEXTSPLIT(O920,"/")</f>
        <v>publishing</v>
      </c>
      <c r="R920" t="str">
        <v>radio &amp; podcasts</v>
      </c>
      <c r="S920" s="7">
        <f t="shared" si="58"/>
        <v>41117.208333333336</v>
      </c>
      <c r="T920" s="6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12">
        <f t="shared" si="56"/>
        <v>59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>
        <f t="shared" si="57"/>
        <v>92.955555555555549</v>
      </c>
      <c r="Q921" t="str" cm="1">
        <f t="array" ref="Q921:R921">_xlfn.TEXTSPLIT(O921,"/")</f>
        <v>theater</v>
      </c>
      <c r="R921" t="str">
        <v>plays</v>
      </c>
      <c r="S921" s="7">
        <f t="shared" si="58"/>
        <v>43022.208333333328</v>
      </c>
      <c r="T921" s="6">
        <f t="shared" si="59"/>
        <v>43054.25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12">
        <f t="shared" si="56"/>
        <v>183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>
        <f t="shared" si="57"/>
        <v>37.945098039215686</v>
      </c>
      <c r="Q922" t="str" cm="1">
        <f t="array" ref="Q922:R922">_xlfn.TEXTSPLIT(O922,"/")</f>
        <v>film &amp; video</v>
      </c>
      <c r="R922" t="str">
        <v>animation</v>
      </c>
      <c r="S922" s="7">
        <f t="shared" si="58"/>
        <v>43503.25</v>
      </c>
      <c r="T922" s="6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12">
        <f t="shared" si="56"/>
        <v>1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>
        <f t="shared" si="57"/>
        <v>31.842105263157894</v>
      </c>
      <c r="Q923" t="str" cm="1">
        <f t="array" ref="Q923:R923">_xlfn.TEXTSPLIT(O923,"/")</f>
        <v>technology</v>
      </c>
      <c r="R923" t="str">
        <v>web</v>
      </c>
      <c r="S923" s="7">
        <f t="shared" si="58"/>
        <v>40951.25</v>
      </c>
      <c r="T923" s="6">
        <f t="shared" si="59"/>
        <v>40965.25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12">
        <f t="shared" si="56"/>
        <v>176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>
        <f t="shared" si="57"/>
        <v>40</v>
      </c>
      <c r="Q924" t="str" cm="1">
        <f t="array" ref="Q924:R924">_xlfn.TEXTSPLIT(O924,"/")</f>
        <v>music</v>
      </c>
      <c r="R924" t="str">
        <v>world music</v>
      </c>
      <c r="S924" s="7">
        <f t="shared" si="58"/>
        <v>43443.25</v>
      </c>
      <c r="T924" s="6">
        <f t="shared" si="59"/>
        <v>43452.25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12">
        <f t="shared" si="56"/>
        <v>238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>
        <f t="shared" si="57"/>
        <v>101.1</v>
      </c>
      <c r="Q925" t="str" cm="1">
        <f t="array" ref="Q925:R925">_xlfn.TEXTSPLIT(O925,"/")</f>
        <v>theater</v>
      </c>
      <c r="R925" t="str">
        <v>plays</v>
      </c>
      <c r="S925" s="7">
        <f t="shared" si="58"/>
        <v>40373.208333333336</v>
      </c>
      <c r="T925" s="6">
        <f t="shared" si="59"/>
        <v>40374.208333333336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12">
        <f t="shared" si="56"/>
        <v>488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>
        <f t="shared" si="57"/>
        <v>84.006989951944078</v>
      </c>
      <c r="Q926" t="str" cm="1">
        <f t="array" ref="Q926:R926">_xlfn.TEXTSPLIT(O926,"/")</f>
        <v>theater</v>
      </c>
      <c r="R926" t="str">
        <v>plays</v>
      </c>
      <c r="S926" s="7">
        <f t="shared" si="58"/>
        <v>43769.208333333328</v>
      </c>
      <c r="T926" s="6">
        <f t="shared" si="59"/>
        <v>43780.25</v>
      </c>
    </row>
    <row r="927" spans="1:20" ht="17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12">
        <f t="shared" si="56"/>
        <v>224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>
        <f t="shared" si="57"/>
        <v>103.41538461538461</v>
      </c>
      <c r="Q927" t="str" cm="1">
        <f t="array" ref="Q927:R927">_xlfn.TEXTSPLIT(O927,"/")</f>
        <v>theater</v>
      </c>
      <c r="R927" t="str">
        <v>plays</v>
      </c>
      <c r="S927" s="7">
        <f t="shared" si="58"/>
        <v>43000.208333333328</v>
      </c>
      <c r="T927" s="6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12">
        <f t="shared" si="56"/>
        <v>18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>
        <f t="shared" si="57"/>
        <v>105.13333333333334</v>
      </c>
      <c r="Q928" t="str" cm="1">
        <f t="array" ref="Q928:R928">_xlfn.TEXTSPLIT(O928,"/")</f>
        <v>food</v>
      </c>
      <c r="R928" t="str">
        <v>food trucks</v>
      </c>
      <c r="S928" s="7">
        <f t="shared" si="58"/>
        <v>42502.208333333328</v>
      </c>
      <c r="T928" s="6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12">
        <f t="shared" si="56"/>
        <v>46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>
        <f t="shared" si="57"/>
        <v>89.21621621621621</v>
      </c>
      <c r="Q929" t="str" cm="1">
        <f t="array" ref="Q929:R929">_xlfn.TEXTSPLIT(O929,"/")</f>
        <v>theater</v>
      </c>
      <c r="R929" t="str">
        <v>plays</v>
      </c>
      <c r="S929" s="7">
        <f t="shared" si="58"/>
        <v>41102.208333333336</v>
      </c>
      <c r="T929" s="6">
        <f t="shared" si="59"/>
        <v>41131.208333333336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12">
        <f t="shared" si="56"/>
        <v>117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>
        <f t="shared" si="57"/>
        <v>51.995234312946785</v>
      </c>
      <c r="Q930" t="str" cm="1">
        <f t="array" ref="Q930:R930">_xlfn.TEXTSPLIT(O930,"/")</f>
        <v>technology</v>
      </c>
      <c r="R930" t="str">
        <v>web</v>
      </c>
      <c r="S930" s="7">
        <f t="shared" si="58"/>
        <v>41637.25</v>
      </c>
      <c r="T930" s="6">
        <f t="shared" si="59"/>
        <v>41646.25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12">
        <f t="shared" si="56"/>
        <v>217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>
        <f t="shared" si="57"/>
        <v>64.956521739130437</v>
      </c>
      <c r="Q931" t="str" cm="1">
        <f t="array" ref="Q931:R931">_xlfn.TEXTSPLIT(O931,"/")</f>
        <v>theater</v>
      </c>
      <c r="R931" t="str">
        <v>plays</v>
      </c>
      <c r="S931" s="7">
        <f t="shared" si="58"/>
        <v>42858.208333333328</v>
      </c>
      <c r="T931" s="6">
        <f t="shared" si="59"/>
        <v>42872.208333333328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12">
        <f t="shared" si="56"/>
        <v>112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>
        <f t="shared" si="57"/>
        <v>46.235294117647058</v>
      </c>
      <c r="Q932" t="str" cm="1">
        <f t="array" ref="Q932:R932">_xlfn.TEXTSPLIT(O932,"/")</f>
        <v>theater</v>
      </c>
      <c r="R932" t="str">
        <v>plays</v>
      </c>
      <c r="S932" s="7">
        <f t="shared" si="58"/>
        <v>42060.25</v>
      </c>
      <c r="T932" s="6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12">
        <f t="shared" si="56"/>
        <v>73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>
        <f t="shared" si="57"/>
        <v>51.151785714285715</v>
      </c>
      <c r="Q933" t="str" cm="1">
        <f t="array" ref="Q933:R933">_xlfn.TEXTSPLIT(O933,"/")</f>
        <v>theater</v>
      </c>
      <c r="R933" t="str">
        <v>plays</v>
      </c>
      <c r="S933" s="7">
        <f t="shared" si="58"/>
        <v>41818.208333333336</v>
      </c>
      <c r="T933" s="6">
        <f t="shared" si="59"/>
        <v>41820.208333333336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12">
        <f t="shared" si="56"/>
        <v>212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>
        <f t="shared" si="57"/>
        <v>33.909722222222221</v>
      </c>
      <c r="Q934" t="str" cm="1">
        <f t="array" ref="Q934:R934">_xlfn.TEXTSPLIT(O934,"/")</f>
        <v>music</v>
      </c>
      <c r="R934" t="str">
        <v>rock</v>
      </c>
      <c r="S934" s="7">
        <f t="shared" si="58"/>
        <v>41709.208333333336</v>
      </c>
      <c r="T934" s="6">
        <f t="shared" si="59"/>
        <v>41712.208333333336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12">
        <f t="shared" si="56"/>
        <v>240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>
        <f t="shared" si="57"/>
        <v>92.016298633017882</v>
      </c>
      <c r="Q935" t="str" cm="1">
        <f t="array" ref="Q935:R935">_xlfn.TEXTSPLIT(O935,"/")</f>
        <v>theater</v>
      </c>
      <c r="R935" t="str">
        <v>plays</v>
      </c>
      <c r="S935" s="7">
        <f t="shared" si="58"/>
        <v>41372.208333333336</v>
      </c>
      <c r="T935" s="6">
        <f t="shared" si="59"/>
        <v>41385.208333333336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12">
        <f t="shared" si="56"/>
        <v>182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>
        <f t="shared" si="57"/>
        <v>107.42857142857143</v>
      </c>
      <c r="Q936" t="str" cm="1">
        <f t="array" ref="Q936:R936">_xlfn.TEXTSPLIT(O936,"/")</f>
        <v>theater</v>
      </c>
      <c r="R936" t="str">
        <v>plays</v>
      </c>
      <c r="S936" s="7">
        <f t="shared" si="58"/>
        <v>42422.25</v>
      </c>
      <c r="T936" s="6">
        <f t="shared" si="59"/>
        <v>42428.25</v>
      </c>
    </row>
    <row r="937" spans="1:20" ht="17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12">
        <f t="shared" si="56"/>
        <v>164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>
        <f t="shared" si="57"/>
        <v>75.848484848484844</v>
      </c>
      <c r="Q937" t="str" cm="1">
        <f t="array" ref="Q937:R937">_xlfn.TEXTSPLIT(O937,"/")</f>
        <v>theater</v>
      </c>
      <c r="R937" t="str">
        <v>plays</v>
      </c>
      <c r="S937" s="7">
        <f t="shared" si="58"/>
        <v>42209.208333333328</v>
      </c>
      <c r="T937" s="6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12">
        <f t="shared" si="56"/>
        <v>2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>
        <f t="shared" si="57"/>
        <v>80.476190476190482</v>
      </c>
      <c r="Q938" t="str" cm="1">
        <f t="array" ref="Q938:R938">_xlfn.TEXTSPLIT(O938,"/")</f>
        <v>theater</v>
      </c>
      <c r="R938" t="str">
        <v>plays</v>
      </c>
      <c r="S938" s="7">
        <f t="shared" si="58"/>
        <v>43668.208333333328</v>
      </c>
      <c r="T938" s="6">
        <f t="shared" si="59"/>
        <v>43671.208333333328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12">
        <f t="shared" si="56"/>
        <v>50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>
        <f t="shared" si="57"/>
        <v>86.978483606557376</v>
      </c>
      <c r="Q939" t="str" cm="1">
        <f t="array" ref="Q939:R939">_xlfn.TEXTSPLIT(O939,"/")</f>
        <v>film &amp; video</v>
      </c>
      <c r="R939" t="str">
        <v>documentary</v>
      </c>
      <c r="S939" s="7">
        <f t="shared" si="58"/>
        <v>42334.25</v>
      </c>
      <c r="T939" s="6">
        <f t="shared" si="59"/>
        <v>42343.25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12">
        <f t="shared" si="56"/>
        <v>110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>
        <f t="shared" si="57"/>
        <v>105.13541666666667</v>
      </c>
      <c r="Q940" t="str" cm="1">
        <f t="array" ref="Q940:R940">_xlfn.TEXTSPLIT(O940,"/")</f>
        <v>publishing</v>
      </c>
      <c r="R940" t="str">
        <v>fiction</v>
      </c>
      <c r="S940" s="7">
        <f t="shared" si="58"/>
        <v>43263.208333333328</v>
      </c>
      <c r="T940" s="6">
        <f t="shared" si="59"/>
        <v>43299.208333333328</v>
      </c>
    </row>
    <row r="941" spans="1:20" ht="17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12">
        <f t="shared" si="56"/>
        <v>49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>
        <f t="shared" si="57"/>
        <v>57.298507462686565</v>
      </c>
      <c r="Q941" t="str" cm="1">
        <f t="array" ref="Q941:R941">_xlfn.TEXTSPLIT(O941,"/")</f>
        <v>games</v>
      </c>
      <c r="R941" t="str">
        <v>video games</v>
      </c>
      <c r="S941" s="7">
        <f t="shared" si="58"/>
        <v>40670.208333333336</v>
      </c>
      <c r="T941" s="6">
        <f t="shared" si="59"/>
        <v>40687.208333333336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12">
        <f t="shared" si="56"/>
        <v>62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>
        <f t="shared" si="57"/>
        <v>93.348484848484844</v>
      </c>
      <c r="Q942" t="str" cm="1">
        <f t="array" ref="Q942:R942">_xlfn.TEXTSPLIT(O942,"/")</f>
        <v>technology</v>
      </c>
      <c r="R942" t="str">
        <v>web</v>
      </c>
      <c r="S942" s="7">
        <f t="shared" si="58"/>
        <v>41244.25</v>
      </c>
      <c r="T942" s="6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12">
        <f t="shared" si="56"/>
        <v>13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>
        <f t="shared" si="57"/>
        <v>71.987179487179489</v>
      </c>
      <c r="Q943" t="str" cm="1">
        <f t="array" ref="Q943:R943">_xlfn.TEXTSPLIT(O943,"/")</f>
        <v>theater</v>
      </c>
      <c r="R943" t="str">
        <v>plays</v>
      </c>
      <c r="S943" s="7">
        <f t="shared" si="58"/>
        <v>40552.25</v>
      </c>
      <c r="T943" s="6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12">
        <f t="shared" si="56"/>
        <v>65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>
        <f t="shared" si="57"/>
        <v>92.611940298507463</v>
      </c>
      <c r="Q944" t="str" cm="1">
        <f t="array" ref="Q944:R944">_xlfn.TEXTSPLIT(O944,"/")</f>
        <v>theater</v>
      </c>
      <c r="R944" t="str">
        <v>plays</v>
      </c>
      <c r="S944" s="7">
        <f t="shared" si="58"/>
        <v>40568.25</v>
      </c>
      <c r="T944" s="6">
        <f t="shared" si="59"/>
        <v>40571.25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12">
        <f t="shared" si="56"/>
        <v>160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>
        <f t="shared" si="57"/>
        <v>104.99122807017544</v>
      </c>
      <c r="Q945" t="str" cm="1">
        <f t="array" ref="Q945:R945">_xlfn.TEXTSPLIT(O945,"/")</f>
        <v>food</v>
      </c>
      <c r="R945" t="str">
        <v>food trucks</v>
      </c>
      <c r="S945" s="7">
        <f t="shared" si="58"/>
        <v>41906.208333333336</v>
      </c>
      <c r="T945" s="6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12">
        <f t="shared" si="56"/>
        <v>81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>
        <f t="shared" si="57"/>
        <v>30.958174904942965</v>
      </c>
      <c r="Q946" t="str" cm="1">
        <f t="array" ref="Q946:R946">_xlfn.TEXTSPLIT(O946,"/")</f>
        <v>photography</v>
      </c>
      <c r="R946" t="str">
        <v>photography books</v>
      </c>
      <c r="S946" s="7">
        <f t="shared" si="58"/>
        <v>42776.25</v>
      </c>
      <c r="T946" s="6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12">
        <f t="shared" si="56"/>
        <v>32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>
        <f t="shared" si="57"/>
        <v>33.001182732111175</v>
      </c>
      <c r="Q947" t="str" cm="1">
        <f t="array" ref="Q947:R947">_xlfn.TEXTSPLIT(O947,"/")</f>
        <v>photography</v>
      </c>
      <c r="R947" t="str">
        <v>photography books</v>
      </c>
      <c r="S947" s="7">
        <f t="shared" si="58"/>
        <v>41004.208333333336</v>
      </c>
      <c r="T947" s="6">
        <f t="shared" si="59"/>
        <v>41019.208333333336</v>
      </c>
    </row>
    <row r="948" spans="1:20" ht="17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12">
        <f t="shared" si="56"/>
        <v>10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>
        <f t="shared" si="57"/>
        <v>84.187845303867405</v>
      </c>
      <c r="Q948" t="str" cm="1">
        <f t="array" ref="Q948:R948">_xlfn.TEXTSPLIT(O948,"/")</f>
        <v>theater</v>
      </c>
      <c r="R948" t="str">
        <v>plays</v>
      </c>
      <c r="S948" s="7">
        <f t="shared" si="58"/>
        <v>40710.208333333336</v>
      </c>
      <c r="T948" s="6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12">
        <f t="shared" si="56"/>
        <v>27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>
        <f t="shared" si="57"/>
        <v>73.92307692307692</v>
      </c>
      <c r="Q949" t="str" cm="1">
        <f t="array" ref="Q949:R949">_xlfn.TEXTSPLIT(O949,"/")</f>
        <v>theater</v>
      </c>
      <c r="R949" t="str">
        <v>plays</v>
      </c>
      <c r="S949" s="7">
        <f t="shared" si="58"/>
        <v>41908.208333333336</v>
      </c>
      <c r="T949" s="6">
        <f t="shared" si="59"/>
        <v>41915.208333333336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12">
        <f t="shared" si="56"/>
        <v>63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>
        <f t="shared" si="57"/>
        <v>36.987499999999997</v>
      </c>
      <c r="Q950" t="str" cm="1">
        <f t="array" ref="Q950:R950">_xlfn.TEXTSPLIT(O950,"/")</f>
        <v>film &amp; video</v>
      </c>
      <c r="R950" t="str">
        <v>documentary</v>
      </c>
      <c r="S950" s="7">
        <f t="shared" si="58"/>
        <v>41985.25</v>
      </c>
      <c r="T950" s="6">
        <f t="shared" si="59"/>
        <v>41995.25</v>
      </c>
    </row>
    <row r="951" spans="1:20" ht="17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12">
        <f t="shared" si="56"/>
        <v>161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>
        <f t="shared" si="57"/>
        <v>46.896551724137929</v>
      </c>
      <c r="Q951" t="str" cm="1">
        <f t="array" ref="Q951:R951">_xlfn.TEXTSPLIT(O951,"/")</f>
        <v>technology</v>
      </c>
      <c r="R951" t="str">
        <v>web</v>
      </c>
      <c r="S951" s="7">
        <f t="shared" si="58"/>
        <v>42112.208333333328</v>
      </c>
      <c r="T951" s="6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12">
        <f t="shared" si="56"/>
        <v>5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>
        <f t="shared" si="57"/>
        <v>5</v>
      </c>
      <c r="Q952" t="str" cm="1">
        <f t="array" ref="Q952:R952">_xlfn.TEXTSPLIT(O952,"/")</f>
        <v>theater</v>
      </c>
      <c r="R952" t="str">
        <v>plays</v>
      </c>
      <c r="S952" s="7">
        <f t="shared" si="58"/>
        <v>43571.208333333328</v>
      </c>
      <c r="T952" s="6">
        <f t="shared" si="59"/>
        <v>43576.208333333328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12">
        <f t="shared" si="56"/>
        <v>1097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>
        <f t="shared" si="57"/>
        <v>102.02437459910199</v>
      </c>
      <c r="Q953" t="str" cm="1">
        <f t="array" ref="Q953:R953">_xlfn.TEXTSPLIT(O953,"/")</f>
        <v>music</v>
      </c>
      <c r="R953" t="str">
        <v>rock</v>
      </c>
      <c r="S953" s="7">
        <f t="shared" si="58"/>
        <v>42730.25</v>
      </c>
      <c r="T953" s="6">
        <f t="shared" si="59"/>
        <v>42731.25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12">
        <f t="shared" si="56"/>
        <v>70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>
        <f t="shared" si="57"/>
        <v>45.007502206531335</v>
      </c>
      <c r="Q954" t="str" cm="1">
        <f t="array" ref="Q954:R954">_xlfn.TEXTSPLIT(O954,"/")</f>
        <v>film &amp; video</v>
      </c>
      <c r="R954" t="str">
        <v>documentary</v>
      </c>
      <c r="S954" s="7">
        <f t="shared" si="58"/>
        <v>42591.208333333328</v>
      </c>
      <c r="T954" s="6">
        <f t="shared" si="59"/>
        <v>42605.208333333328</v>
      </c>
    </row>
    <row r="955" spans="1:20" ht="17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12">
        <f t="shared" si="56"/>
        <v>60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>
        <f t="shared" si="57"/>
        <v>94.285714285714292</v>
      </c>
      <c r="Q955" t="str" cm="1">
        <f t="array" ref="Q955:R955">_xlfn.TEXTSPLIT(O955,"/")</f>
        <v>film &amp; video</v>
      </c>
      <c r="R955" t="str">
        <v>science fiction</v>
      </c>
      <c r="S955" s="7">
        <f t="shared" si="58"/>
        <v>42358.25</v>
      </c>
      <c r="T955" s="6">
        <f t="shared" si="59"/>
        <v>42394.25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12">
        <f t="shared" si="56"/>
        <v>367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>
        <f t="shared" si="57"/>
        <v>101.02325581395348</v>
      </c>
      <c r="Q956" t="str" cm="1">
        <f t="array" ref="Q956:R956">_xlfn.TEXTSPLIT(O956,"/")</f>
        <v>technology</v>
      </c>
      <c r="R956" t="str">
        <v>web</v>
      </c>
      <c r="S956" s="7">
        <f t="shared" si="58"/>
        <v>41174.208333333336</v>
      </c>
      <c r="T956" s="6">
        <f t="shared" si="59"/>
        <v>41198.208333333336</v>
      </c>
    </row>
    <row r="957" spans="1:20" ht="17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12">
        <f t="shared" si="56"/>
        <v>1109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>
        <f t="shared" si="57"/>
        <v>97.037499999999994</v>
      </c>
      <c r="Q957" t="str" cm="1">
        <f t="array" ref="Q957:R957">_xlfn.TEXTSPLIT(O957,"/")</f>
        <v>theater</v>
      </c>
      <c r="R957" t="str">
        <v>plays</v>
      </c>
      <c r="S957" s="7">
        <f t="shared" si="58"/>
        <v>41238.25</v>
      </c>
      <c r="T957" s="6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12">
        <f t="shared" si="56"/>
        <v>19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>
        <f t="shared" si="57"/>
        <v>43.00963855421687</v>
      </c>
      <c r="Q958" t="str" cm="1">
        <f t="array" ref="Q958:R958">_xlfn.TEXTSPLIT(O958,"/")</f>
        <v>film &amp; video</v>
      </c>
      <c r="R958" t="str">
        <v>science fiction</v>
      </c>
      <c r="S958" s="7">
        <f t="shared" si="58"/>
        <v>42360.25</v>
      </c>
      <c r="T958" s="6">
        <f t="shared" si="59"/>
        <v>42364.25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12">
        <f t="shared" si="56"/>
        <v>127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>
        <f t="shared" si="57"/>
        <v>94.916030534351151</v>
      </c>
      <c r="Q959" t="str" cm="1">
        <f t="array" ref="Q959:R959">_xlfn.TEXTSPLIT(O959,"/")</f>
        <v>theater</v>
      </c>
      <c r="R959" t="str">
        <v>plays</v>
      </c>
      <c r="S959" s="7">
        <f t="shared" si="58"/>
        <v>40955.25</v>
      </c>
      <c r="T959" s="6">
        <f t="shared" si="59"/>
        <v>40958.25</v>
      </c>
    </row>
    <row r="960" spans="1:20" ht="17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12">
        <f t="shared" si="56"/>
        <v>735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>
        <f t="shared" si="57"/>
        <v>72.151785714285708</v>
      </c>
      <c r="Q960" t="str" cm="1">
        <f t="array" ref="Q960:R960">_xlfn.TEXTSPLIT(O960,"/")</f>
        <v>film &amp; video</v>
      </c>
      <c r="R960" t="str">
        <v>animation</v>
      </c>
      <c r="S960" s="7">
        <f t="shared" si="58"/>
        <v>40350.208333333336</v>
      </c>
      <c r="T960" s="6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12">
        <f t="shared" si="56"/>
        <v>5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>
        <f t="shared" si="57"/>
        <v>51.007692307692309</v>
      </c>
      <c r="Q961" t="str" cm="1">
        <f t="array" ref="Q961:R961">_xlfn.TEXTSPLIT(O961,"/")</f>
        <v>publishing</v>
      </c>
      <c r="R961" t="str">
        <v>translations</v>
      </c>
      <c r="S961" s="7">
        <f t="shared" si="58"/>
        <v>40357.208333333336</v>
      </c>
      <c r="T961" s="6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12">
        <f t="shared" si="56"/>
        <v>85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>
        <f t="shared" si="57"/>
        <v>85.054545454545448</v>
      </c>
      <c r="Q962" t="str" cm="1">
        <f t="array" ref="Q962:R962">_xlfn.TEXTSPLIT(O962,"/")</f>
        <v>technology</v>
      </c>
      <c r="R962" t="str">
        <v>web</v>
      </c>
      <c r="S962" s="7">
        <f t="shared" si="58"/>
        <v>42408.25</v>
      </c>
      <c r="T962" s="6">
        <f t="shared" si="59"/>
        <v>42445.208333333328</v>
      </c>
    </row>
    <row r="963" spans="1:20" ht="17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12">
        <f t="shared" ref="G963:G1001" si="60">ROUND(((E963/D963)*100),0)</f>
        <v>119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>
        <f t="shared" ref="P963:P1001" si="61">AVERAGE(E963/H963)</f>
        <v>43.87096774193548</v>
      </c>
      <c r="Q963" t="str" cm="1">
        <f t="array" ref="Q963:R963">_xlfn.TEXTSPLIT(O963,"/")</f>
        <v>publishing</v>
      </c>
      <c r="R963" t="str">
        <v>translations</v>
      </c>
      <c r="S963" s="7">
        <f t="shared" ref="S963:S1001" si="62">(((K963/60)/60)/24)+DATE(1970,1,1)</f>
        <v>40591.25</v>
      </c>
      <c r="T963" s="6">
        <f t="shared" ref="T963:T1001" si="63">(((L963/60)/60)/24)+DATE(1970,1,1)</f>
        <v>40595.25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12">
        <f t="shared" si="60"/>
        <v>296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>
        <f t="shared" si="61"/>
        <v>40.063909774436091</v>
      </c>
      <c r="Q964" t="str" cm="1">
        <f t="array" ref="Q964:R964">_xlfn.TEXTSPLIT(O964,"/")</f>
        <v>food</v>
      </c>
      <c r="R964" t="str">
        <v>food trucks</v>
      </c>
      <c r="S964" s="7">
        <f t="shared" si="62"/>
        <v>41592.25</v>
      </c>
      <c r="T964" s="6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12">
        <f t="shared" si="60"/>
        <v>85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>
        <f t="shared" si="61"/>
        <v>43.833333333333336</v>
      </c>
      <c r="Q965" t="str" cm="1">
        <f t="array" ref="Q965:R965">_xlfn.TEXTSPLIT(O965,"/")</f>
        <v>photography</v>
      </c>
      <c r="R965" t="str">
        <v>photography books</v>
      </c>
      <c r="S965" s="7">
        <f t="shared" si="62"/>
        <v>40607.25</v>
      </c>
      <c r="T965" s="6">
        <f t="shared" si="63"/>
        <v>40613.25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12">
        <f t="shared" si="60"/>
        <v>356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>
        <f t="shared" si="61"/>
        <v>84.92903225806451</v>
      </c>
      <c r="Q966" t="str" cm="1">
        <f t="array" ref="Q966:R966">_xlfn.TEXTSPLIT(O966,"/")</f>
        <v>theater</v>
      </c>
      <c r="R966" t="str">
        <v>plays</v>
      </c>
      <c r="S966" s="7">
        <f t="shared" si="62"/>
        <v>42135.208333333328</v>
      </c>
      <c r="T966" s="6">
        <f t="shared" si="63"/>
        <v>42140.208333333328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12">
        <f t="shared" si="60"/>
        <v>386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>
        <f t="shared" si="61"/>
        <v>41.067632850241544</v>
      </c>
      <c r="Q967" t="str" cm="1">
        <f t="array" ref="Q967:R967">_xlfn.TEXTSPLIT(O967,"/")</f>
        <v>music</v>
      </c>
      <c r="R967" t="str">
        <v>rock</v>
      </c>
      <c r="S967" s="7">
        <f t="shared" si="62"/>
        <v>40203.25</v>
      </c>
      <c r="T967" s="6">
        <f t="shared" si="63"/>
        <v>40243.25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12">
        <f t="shared" si="60"/>
        <v>792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>
        <f t="shared" si="61"/>
        <v>54.971428571428568</v>
      </c>
      <c r="Q968" t="str" cm="1">
        <f t="array" ref="Q968:R968">_xlfn.TEXTSPLIT(O968,"/")</f>
        <v>theater</v>
      </c>
      <c r="R968" t="str">
        <v>plays</v>
      </c>
      <c r="S968" s="7">
        <f t="shared" si="62"/>
        <v>42901.208333333328</v>
      </c>
      <c r="T968" s="6">
        <f t="shared" si="63"/>
        <v>42903.208333333328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12">
        <f t="shared" si="60"/>
        <v>137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>
        <f t="shared" si="61"/>
        <v>77.010807374443743</v>
      </c>
      <c r="Q969" t="str" cm="1">
        <f t="array" ref="Q969:R969">_xlfn.TEXTSPLIT(O969,"/")</f>
        <v>music</v>
      </c>
      <c r="R969" t="str">
        <v>world music</v>
      </c>
      <c r="S969" s="7">
        <f t="shared" si="62"/>
        <v>41005.208333333336</v>
      </c>
      <c r="T969" s="6">
        <f t="shared" si="63"/>
        <v>41042.208333333336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12">
        <f t="shared" si="60"/>
        <v>338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>
        <f t="shared" si="61"/>
        <v>71.201754385964918</v>
      </c>
      <c r="Q970" t="str" cm="1">
        <f t="array" ref="Q970:R970">_xlfn.TEXTSPLIT(O970,"/")</f>
        <v>food</v>
      </c>
      <c r="R970" t="str">
        <v>food trucks</v>
      </c>
      <c r="S970" s="7">
        <f t="shared" si="62"/>
        <v>40544.25</v>
      </c>
      <c r="T970" s="6">
        <f t="shared" si="63"/>
        <v>40559.25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12">
        <f t="shared" si="60"/>
        <v>108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>
        <f t="shared" si="61"/>
        <v>91.935483870967744</v>
      </c>
      <c r="Q971" t="str" cm="1">
        <f t="array" ref="Q971:R971">_xlfn.TEXTSPLIT(O971,"/")</f>
        <v>theater</v>
      </c>
      <c r="R971" t="str">
        <v>plays</v>
      </c>
      <c r="S971" s="7">
        <f t="shared" si="62"/>
        <v>43821.25</v>
      </c>
      <c r="T971" s="6">
        <f t="shared" si="63"/>
        <v>43828.25</v>
      </c>
    </row>
    <row r="972" spans="1:20" ht="17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12">
        <f t="shared" si="60"/>
        <v>61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>
        <f t="shared" si="61"/>
        <v>97.069023569023571</v>
      </c>
      <c r="Q972" t="str" cm="1">
        <f t="array" ref="Q972:R972">_xlfn.TEXTSPLIT(O972,"/")</f>
        <v>theater</v>
      </c>
      <c r="R972" t="str">
        <v>plays</v>
      </c>
      <c r="S972" s="7">
        <f t="shared" si="62"/>
        <v>40672.208333333336</v>
      </c>
      <c r="T972" s="6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12">
        <f t="shared" si="60"/>
        <v>28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>
        <f t="shared" si="61"/>
        <v>58.916666666666664</v>
      </c>
      <c r="Q973" t="str" cm="1">
        <f t="array" ref="Q973:R973">_xlfn.TEXTSPLIT(O973,"/")</f>
        <v>film &amp; video</v>
      </c>
      <c r="R973" t="str">
        <v>television</v>
      </c>
      <c r="S973" s="7">
        <f t="shared" si="62"/>
        <v>41555.208333333336</v>
      </c>
      <c r="T973" s="6">
        <f t="shared" si="63"/>
        <v>41561.208333333336</v>
      </c>
    </row>
    <row r="974" spans="1:20" ht="17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12">
        <f t="shared" si="60"/>
        <v>228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>
        <f t="shared" si="61"/>
        <v>58.015466983938133</v>
      </c>
      <c r="Q974" t="str" cm="1">
        <f t="array" ref="Q974:R974">_xlfn.TEXTSPLIT(O974,"/")</f>
        <v>technology</v>
      </c>
      <c r="R974" t="str">
        <v>web</v>
      </c>
      <c r="S974" s="7">
        <f t="shared" si="62"/>
        <v>41792.208333333336</v>
      </c>
      <c r="T974" s="6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12">
        <f t="shared" si="60"/>
        <v>22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>
        <f t="shared" si="61"/>
        <v>103.87301587301587</v>
      </c>
      <c r="Q975" t="str" cm="1">
        <f t="array" ref="Q975:R975">_xlfn.TEXTSPLIT(O975,"/")</f>
        <v>theater</v>
      </c>
      <c r="R975" t="str">
        <v>plays</v>
      </c>
      <c r="S975" s="7">
        <f t="shared" si="62"/>
        <v>40522.25</v>
      </c>
      <c r="T975" s="6">
        <f t="shared" si="63"/>
        <v>40524.25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12">
        <f t="shared" si="60"/>
        <v>374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>
        <f t="shared" si="61"/>
        <v>93.46875</v>
      </c>
      <c r="Q976" t="str" cm="1">
        <f t="array" ref="Q976:R976">_xlfn.TEXTSPLIT(O976,"/")</f>
        <v>music</v>
      </c>
      <c r="R976" t="str">
        <v>indie rock</v>
      </c>
      <c r="S976" s="7">
        <f t="shared" si="62"/>
        <v>41412.208333333336</v>
      </c>
      <c r="T976" s="6">
        <f t="shared" si="63"/>
        <v>41413.208333333336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12">
        <f t="shared" si="60"/>
        <v>155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>
        <f t="shared" si="61"/>
        <v>61.970370370370368</v>
      </c>
      <c r="Q977" t="str" cm="1">
        <f t="array" ref="Q977:R977">_xlfn.TEXTSPLIT(O977,"/")</f>
        <v>theater</v>
      </c>
      <c r="R977" t="str">
        <v>plays</v>
      </c>
      <c r="S977" s="7">
        <f t="shared" si="62"/>
        <v>42337.25</v>
      </c>
      <c r="T977" s="6">
        <f t="shared" si="63"/>
        <v>42376.25</v>
      </c>
    </row>
    <row r="978" spans="1:20" ht="17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12">
        <f t="shared" si="60"/>
        <v>322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>
        <f t="shared" si="61"/>
        <v>92.042857142857144</v>
      </c>
      <c r="Q978" t="str" cm="1">
        <f t="array" ref="Q978:R978">_xlfn.TEXTSPLIT(O978,"/")</f>
        <v>theater</v>
      </c>
      <c r="R978" t="str">
        <v>plays</v>
      </c>
      <c r="S978" s="7">
        <f t="shared" si="62"/>
        <v>40571.25</v>
      </c>
      <c r="T978" s="6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12">
        <f t="shared" si="60"/>
        <v>74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>
        <f t="shared" si="61"/>
        <v>77.268656716417908</v>
      </c>
      <c r="Q979" t="str" cm="1">
        <f t="array" ref="Q979:R979">_xlfn.TEXTSPLIT(O979,"/")</f>
        <v>food</v>
      </c>
      <c r="R979" t="str">
        <v>food trucks</v>
      </c>
      <c r="S979" s="7">
        <f t="shared" si="62"/>
        <v>43138.25</v>
      </c>
      <c r="T979" s="6">
        <f t="shared" si="63"/>
        <v>43170.25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12">
        <f t="shared" si="60"/>
        <v>864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>
        <f t="shared" si="61"/>
        <v>93.923913043478265</v>
      </c>
      <c r="Q980" t="str" cm="1">
        <f t="array" ref="Q980:R980">_xlfn.TEXTSPLIT(O980,"/")</f>
        <v>games</v>
      </c>
      <c r="R980" t="str">
        <v>video games</v>
      </c>
      <c r="S980" s="7">
        <f t="shared" si="62"/>
        <v>42686.25</v>
      </c>
      <c r="T980" s="6">
        <f t="shared" si="63"/>
        <v>42708.25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12">
        <f t="shared" si="60"/>
        <v>143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>
        <f t="shared" si="61"/>
        <v>84.969458128078813</v>
      </c>
      <c r="Q981" t="str" cm="1">
        <f t="array" ref="Q981:R981">_xlfn.TEXTSPLIT(O981,"/")</f>
        <v>theater</v>
      </c>
      <c r="R981" t="str">
        <v>plays</v>
      </c>
      <c r="S981" s="7">
        <f t="shared" si="62"/>
        <v>42078.208333333328</v>
      </c>
      <c r="T981" s="6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12">
        <f t="shared" si="60"/>
        <v>40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>
        <f t="shared" si="61"/>
        <v>105.97035040431267</v>
      </c>
      <c r="Q982" t="str" cm="1">
        <f t="array" ref="Q982:R982">_xlfn.TEXTSPLIT(O982,"/")</f>
        <v>publishing</v>
      </c>
      <c r="R982" t="str">
        <v>nonfiction</v>
      </c>
      <c r="S982" s="7">
        <f t="shared" si="62"/>
        <v>42307.208333333328</v>
      </c>
      <c r="T982" s="6">
        <f t="shared" si="63"/>
        <v>42312.25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12">
        <f t="shared" si="60"/>
        <v>178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>
        <f t="shared" si="61"/>
        <v>36.969040247678016</v>
      </c>
      <c r="Q983" t="str" cm="1">
        <f t="array" ref="Q983:R983">_xlfn.TEXTSPLIT(O983,"/")</f>
        <v>technology</v>
      </c>
      <c r="R983" t="str">
        <v>web</v>
      </c>
      <c r="S983" s="7">
        <f t="shared" si="62"/>
        <v>43094.25</v>
      </c>
      <c r="T983" s="6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12">
        <f t="shared" si="60"/>
        <v>85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>
        <f t="shared" si="61"/>
        <v>81.533333333333331</v>
      </c>
      <c r="Q984" t="str" cm="1">
        <f t="array" ref="Q984:R984">_xlfn.TEXTSPLIT(O984,"/")</f>
        <v>film &amp; video</v>
      </c>
      <c r="R984" t="str">
        <v>documentary</v>
      </c>
      <c r="S984" s="7">
        <f t="shared" si="62"/>
        <v>40743.208333333336</v>
      </c>
      <c r="T984" s="6">
        <f t="shared" si="63"/>
        <v>40745.208333333336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12">
        <f t="shared" si="60"/>
        <v>146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>
        <f t="shared" si="61"/>
        <v>80.999140154772135</v>
      </c>
      <c r="Q985" t="str" cm="1">
        <f t="array" ref="Q985:R985">_xlfn.TEXTSPLIT(O985,"/")</f>
        <v>film &amp; video</v>
      </c>
      <c r="R985" t="str">
        <v>documentary</v>
      </c>
      <c r="S985" s="7">
        <f t="shared" si="62"/>
        <v>43681.208333333328</v>
      </c>
      <c r="T985" s="6">
        <f t="shared" si="63"/>
        <v>43696.208333333328</v>
      </c>
    </row>
    <row r="986" spans="1:20" ht="17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12">
        <f t="shared" si="60"/>
        <v>152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>
        <f t="shared" si="61"/>
        <v>26.010498687664043</v>
      </c>
      <c r="Q986" t="str" cm="1">
        <f t="array" ref="Q986:R986">_xlfn.TEXTSPLIT(O986,"/")</f>
        <v>theater</v>
      </c>
      <c r="R986" t="str">
        <v>plays</v>
      </c>
      <c r="S986" s="7">
        <f t="shared" si="62"/>
        <v>43716.208333333328</v>
      </c>
      <c r="T986" s="6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12">
        <f t="shared" si="60"/>
        <v>67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>
        <f t="shared" si="61"/>
        <v>25.998410896708286</v>
      </c>
      <c r="Q987" t="str" cm="1">
        <f t="array" ref="Q987:R987">_xlfn.TEXTSPLIT(O987,"/")</f>
        <v>music</v>
      </c>
      <c r="R987" t="str">
        <v>rock</v>
      </c>
      <c r="S987" s="7">
        <f t="shared" si="62"/>
        <v>41614.25</v>
      </c>
      <c r="T987" s="6">
        <f t="shared" si="63"/>
        <v>41640.25</v>
      </c>
    </row>
    <row r="988" spans="1:20" ht="17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12">
        <f t="shared" si="60"/>
        <v>40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>
        <f t="shared" si="61"/>
        <v>34.173913043478258</v>
      </c>
      <c r="Q988" t="str" cm="1">
        <f t="array" ref="Q988:R988">_xlfn.TEXTSPLIT(O988,"/")</f>
        <v>music</v>
      </c>
      <c r="R988" t="str">
        <v>rock</v>
      </c>
      <c r="S988" s="7">
        <f t="shared" si="62"/>
        <v>40638.208333333336</v>
      </c>
      <c r="T988" s="6">
        <f t="shared" si="63"/>
        <v>40652.208333333336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12">
        <f t="shared" si="60"/>
        <v>217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>
        <f t="shared" si="61"/>
        <v>28.002083333333335</v>
      </c>
      <c r="Q989" t="str" cm="1">
        <f t="array" ref="Q989:R989">_xlfn.TEXTSPLIT(O989,"/")</f>
        <v>film &amp; video</v>
      </c>
      <c r="R989" t="str">
        <v>documentary</v>
      </c>
      <c r="S989" s="7">
        <f t="shared" si="62"/>
        <v>42852.208333333328</v>
      </c>
      <c r="T989" s="6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12">
        <f t="shared" si="60"/>
        <v>52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>
        <f t="shared" si="61"/>
        <v>76.546875</v>
      </c>
      <c r="Q990" t="str" cm="1">
        <f t="array" ref="Q990:R990">_xlfn.TEXTSPLIT(O990,"/")</f>
        <v>publishing</v>
      </c>
      <c r="R990" t="str">
        <v>radio &amp; podcasts</v>
      </c>
      <c r="S990" s="7">
        <f t="shared" si="62"/>
        <v>42686.25</v>
      </c>
      <c r="T990" s="6">
        <f t="shared" si="63"/>
        <v>42707.25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12">
        <f t="shared" si="60"/>
        <v>500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>
        <f t="shared" si="61"/>
        <v>53.053097345132741</v>
      </c>
      <c r="Q991" t="str" cm="1">
        <f t="array" ref="Q991:R991">_xlfn.TEXTSPLIT(O991,"/")</f>
        <v>publishing</v>
      </c>
      <c r="R991" t="str">
        <v>translations</v>
      </c>
      <c r="S991" s="7">
        <f t="shared" si="62"/>
        <v>43571.208333333328</v>
      </c>
      <c r="T991" s="6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12">
        <f t="shared" si="60"/>
        <v>88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>
        <f t="shared" si="61"/>
        <v>106.859375</v>
      </c>
      <c r="Q992" t="str" cm="1">
        <f t="array" ref="Q992:R992">_xlfn.TEXTSPLIT(O992,"/")</f>
        <v>film &amp; video</v>
      </c>
      <c r="R992" t="str">
        <v>drama</v>
      </c>
      <c r="S992" s="7">
        <f t="shared" si="62"/>
        <v>42432.25</v>
      </c>
      <c r="T992" s="6">
        <f t="shared" si="63"/>
        <v>42454.208333333328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12">
        <f t="shared" si="60"/>
        <v>113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>
        <f t="shared" si="61"/>
        <v>46.020746887966808</v>
      </c>
      <c r="Q993" t="str" cm="1">
        <f t="array" ref="Q993:R993">_xlfn.TEXTSPLIT(O993,"/")</f>
        <v>music</v>
      </c>
      <c r="R993" t="str">
        <v>rock</v>
      </c>
      <c r="S993" s="7">
        <f t="shared" si="62"/>
        <v>41907.208333333336</v>
      </c>
      <c r="T993" s="6">
        <f t="shared" si="63"/>
        <v>41911.208333333336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12">
        <f t="shared" si="60"/>
        <v>427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>
        <f t="shared" si="61"/>
        <v>100.17424242424242</v>
      </c>
      <c r="Q994" t="str" cm="1">
        <f t="array" ref="Q994:R994">_xlfn.TEXTSPLIT(O994,"/")</f>
        <v>film &amp; video</v>
      </c>
      <c r="R994" t="str">
        <v>drama</v>
      </c>
      <c r="S994" s="7">
        <f t="shared" si="62"/>
        <v>43227.208333333328</v>
      </c>
      <c r="T994" s="6">
        <f t="shared" si="63"/>
        <v>43241.208333333328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12">
        <f t="shared" si="60"/>
        <v>78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>
        <f t="shared" si="61"/>
        <v>101.44</v>
      </c>
      <c r="Q995" t="str" cm="1">
        <f t="array" ref="Q995:R995">_xlfn.TEXTSPLIT(O995,"/")</f>
        <v>photography</v>
      </c>
      <c r="R995" t="str">
        <v>photography books</v>
      </c>
      <c r="S995" s="7">
        <f t="shared" si="62"/>
        <v>42362.25</v>
      </c>
      <c r="T995" s="6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12">
        <f t="shared" si="60"/>
        <v>52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>
        <f t="shared" si="61"/>
        <v>87.972684085510693</v>
      </c>
      <c r="Q996" t="str" cm="1">
        <f t="array" ref="Q996:R996">_xlfn.TEXTSPLIT(O996,"/")</f>
        <v>publishing</v>
      </c>
      <c r="R996" t="str">
        <v>translations</v>
      </c>
      <c r="S996" s="7">
        <f t="shared" si="62"/>
        <v>41929.208333333336</v>
      </c>
      <c r="T996" s="6">
        <f t="shared" si="63"/>
        <v>41935.208333333336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12">
        <f t="shared" si="60"/>
        <v>157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>
        <f t="shared" si="61"/>
        <v>74.995594713656388</v>
      </c>
      <c r="Q997" t="str" cm="1">
        <f t="array" ref="Q997:R997">_xlfn.TEXTSPLIT(O997,"/")</f>
        <v>food</v>
      </c>
      <c r="R997" t="str">
        <v>food trucks</v>
      </c>
      <c r="S997" s="7">
        <f t="shared" si="62"/>
        <v>43408.208333333328</v>
      </c>
      <c r="T997" s="6">
        <f t="shared" si="63"/>
        <v>43437.25</v>
      </c>
    </row>
    <row r="998" spans="1:20" ht="17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12">
        <f t="shared" si="60"/>
        <v>73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>
        <f t="shared" si="61"/>
        <v>42.982142857142854</v>
      </c>
      <c r="Q998" t="str" cm="1">
        <f t="array" ref="Q998:R998">_xlfn.TEXTSPLIT(O998,"/")</f>
        <v>theater</v>
      </c>
      <c r="R998" t="str">
        <v>plays</v>
      </c>
      <c r="S998" s="7">
        <f t="shared" si="62"/>
        <v>41276.25</v>
      </c>
      <c r="T998" s="6">
        <f t="shared" si="63"/>
        <v>41306.25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12">
        <f t="shared" si="60"/>
        <v>61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>
        <f t="shared" si="61"/>
        <v>33.115107913669064</v>
      </c>
      <c r="Q999" t="str" cm="1">
        <f t="array" ref="Q999:R999">_xlfn.TEXTSPLIT(O999,"/")</f>
        <v>theater</v>
      </c>
      <c r="R999" t="str">
        <v>plays</v>
      </c>
      <c r="S999" s="7">
        <f t="shared" si="62"/>
        <v>41659.25</v>
      </c>
      <c r="T999" s="6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12">
        <f t="shared" si="60"/>
        <v>57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>
        <f t="shared" si="61"/>
        <v>101.13101604278074</v>
      </c>
      <c r="Q1000" t="str" cm="1">
        <f t="array" ref="Q1000:R1000">_xlfn.TEXTSPLIT(O1000,"/")</f>
        <v>music</v>
      </c>
      <c r="R1000" t="str">
        <v>indie rock</v>
      </c>
      <c r="S1000" s="7">
        <f t="shared" si="62"/>
        <v>40220.25</v>
      </c>
      <c r="T1000" s="6">
        <f t="shared" si="63"/>
        <v>40234.25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12">
        <f t="shared" si="60"/>
        <v>57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>
        <f t="shared" si="61"/>
        <v>55.98841354723708</v>
      </c>
      <c r="Q1001" t="str" cm="1">
        <f t="array" ref="Q1001:R1001">_xlfn.TEXTSPLIT(O1001,"/")</f>
        <v>food</v>
      </c>
      <c r="R1001" t="str">
        <v>food trucks</v>
      </c>
      <c r="S1001" s="7">
        <f t="shared" si="62"/>
        <v>42550.208333333328</v>
      </c>
      <c r="T1001" s="6">
        <f t="shared" si="63"/>
        <v>42557.208333333328</v>
      </c>
    </row>
  </sheetData>
  <autoFilter ref="A1:T1001" xr:uid="{00000000-0001-0000-0000-000000000000}">
    <filterColumn colId="5">
      <filters>
        <filter val="failed"/>
      </filters>
    </filterColumn>
  </autoFilter>
  <conditionalFormatting sqref="F1:G1048576">
    <cfRule type="containsText" dxfId="11" priority="2" operator="containsText" text="canceled">
      <formula>NOT(ISERROR(SEARCH("canceled",F1)))</formula>
    </cfRule>
    <cfRule type="containsText" dxfId="10" priority="3" operator="containsText" text="live">
      <formula>NOT(ISERROR(SEARCH("live",F1)))</formula>
    </cfRule>
    <cfRule type="containsText" dxfId="9" priority="4" operator="containsText" text="successful">
      <formula>NOT(ISERROR(SEARCH("successful",F1)))</formula>
    </cfRule>
    <cfRule type="containsText" dxfId="8" priority="5" operator="containsText" text="failed">
      <formula>NOT(ISERROR(SEARCH("failed",F1)))</formula>
    </cfRule>
  </conditionalFormatting>
  <conditionalFormatting sqref="F2:G2 G3:G1001">
    <cfRule type="colorScale" priority="6">
      <colorScale>
        <cfvo type="formula" val="&quot;failed&quot;"/>
        <cfvo type="formula" val="&quot;successful&quot;"/>
        <color rgb="FFFF0000"/>
        <color theme="9" tint="0.39997558519241921"/>
      </colorScale>
    </cfRule>
  </conditionalFormatting>
  <conditionalFormatting sqref="G1:G1048576">
    <cfRule type="colorScale" priority="1">
      <colorScale>
        <cfvo type="num" val="0"/>
        <cfvo type="num" val="100"/>
        <cfvo type="num" val="200"/>
        <color rgb="FFFF4B43"/>
        <color theme="9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6832-B9A9-1E48-8EEF-907B4534C4B2}">
  <sheetPr codeName="Sheet3"/>
  <dimension ref="A1:F14"/>
  <sheetViews>
    <sheetView workbookViewId="0">
      <selection activeCell="B8" sqref="B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0" width="19.6640625" bestFit="1" customWidth="1"/>
    <col min="11" max="11" width="20.5" bestFit="1" customWidth="1"/>
    <col min="12" max="13" width="24.5" bestFit="1" customWidth="1"/>
    <col min="14" max="14" width="9.5" bestFit="1" customWidth="1"/>
    <col min="15" max="15" width="11.33203125" bestFit="1" customWidth="1"/>
    <col min="16" max="16" width="12" bestFit="1" customWidth="1"/>
    <col min="17" max="17" width="14.5" bestFit="1" customWidth="1"/>
    <col min="18" max="18" width="8.33203125" bestFit="1" customWidth="1"/>
    <col min="19" max="19" width="5.83203125" bestFit="1" customWidth="1"/>
    <col min="20" max="20" width="9.5" bestFit="1" customWidth="1"/>
    <col min="21" max="21" width="10.6640625" bestFit="1" customWidth="1"/>
    <col min="22" max="22" width="13.6640625" bestFit="1" customWidth="1"/>
    <col min="23" max="23" width="5.83203125" bestFit="1" customWidth="1"/>
    <col min="24" max="24" width="4.1640625" bestFit="1" customWidth="1"/>
    <col min="25" max="25" width="9.5" bestFit="1" customWidth="1"/>
    <col min="26" max="26" width="16.33203125" bestFit="1" customWidth="1"/>
    <col min="27" max="27" width="11.6640625" bestFit="1" customWidth="1"/>
    <col min="28" max="28" width="5.83203125" bestFit="1" customWidth="1"/>
    <col min="29" max="29" width="4.1640625" bestFit="1" customWidth="1"/>
    <col min="30" max="30" width="9.5" bestFit="1" customWidth="1"/>
    <col min="31" max="31" width="14.1640625" bestFit="1" customWidth="1"/>
    <col min="32" max="32" width="12.33203125" bestFit="1" customWidth="1"/>
    <col min="33" max="33" width="5.83203125" bestFit="1" customWidth="1"/>
    <col min="34" max="34" width="4.1640625" bestFit="1" customWidth="1"/>
    <col min="35" max="35" width="9.5" bestFit="1" customWidth="1"/>
    <col min="36" max="36" width="14.83203125" bestFit="1" customWidth="1"/>
    <col min="37" max="37" width="9.33203125" bestFit="1" customWidth="1"/>
    <col min="38" max="38" width="5.83203125" bestFit="1" customWidth="1"/>
    <col min="39" max="39" width="4.1640625" bestFit="1" customWidth="1"/>
    <col min="40" max="40" width="9.5" bestFit="1" customWidth="1"/>
    <col min="41" max="41" width="11.83203125" bestFit="1" customWidth="1"/>
    <col min="42" max="42" width="9.1640625" bestFit="1" customWidth="1"/>
    <col min="43" max="43" width="11.6640625" bestFit="1" customWidth="1"/>
    <col min="44" max="44" width="10.83203125" bestFit="1" customWidth="1"/>
    <col min="45" max="45" width="12" bestFit="1" customWidth="1"/>
    <col min="46" max="46" width="10.33203125" bestFit="1" customWidth="1"/>
    <col min="47" max="47" width="14.5" bestFit="1" customWidth="1"/>
    <col min="48" max="48" width="14.6640625" bestFit="1" customWidth="1"/>
    <col min="49" max="49" width="9.5" bestFit="1" customWidth="1"/>
    <col min="50" max="50" width="17.33203125" bestFit="1" customWidth="1"/>
    <col min="51" max="51" width="11.33203125" bestFit="1" customWidth="1"/>
    <col min="52" max="52" width="5.83203125" bestFit="1" customWidth="1"/>
    <col min="53" max="53" width="9.5" bestFit="1" customWidth="1"/>
    <col min="54" max="54" width="13.83203125" bestFit="1" customWidth="1"/>
    <col min="55" max="55" width="8.33203125" bestFit="1" customWidth="1"/>
    <col min="56" max="56" width="5.83203125" bestFit="1" customWidth="1"/>
    <col min="57" max="57" width="9.5" bestFit="1" customWidth="1"/>
    <col min="58" max="58" width="9" bestFit="1" customWidth="1"/>
    <col min="59" max="59" width="8.1640625" bestFit="1" customWidth="1"/>
    <col min="60" max="60" width="9.5" bestFit="1" customWidth="1"/>
    <col min="61" max="61" width="10.6640625" bestFit="1" customWidth="1"/>
    <col min="62" max="62" width="8.33203125" bestFit="1" customWidth="1"/>
    <col min="63" max="63" width="5.83203125" bestFit="1" customWidth="1"/>
    <col min="64" max="64" width="9.5" bestFit="1" customWidth="1"/>
    <col min="65" max="65" width="9.33203125" bestFit="1" customWidth="1"/>
    <col min="66" max="66" width="13.33203125" bestFit="1" customWidth="1"/>
    <col min="67" max="67" width="15.83203125" bestFit="1" customWidth="1"/>
    <col min="68" max="68" width="10.6640625" bestFit="1" customWidth="1"/>
    <col min="69" max="69" width="19.1640625" bestFit="1" customWidth="1"/>
    <col min="70" max="70" width="5.83203125" bestFit="1" customWidth="1"/>
    <col min="71" max="71" width="4.1640625" bestFit="1" customWidth="1"/>
    <col min="72" max="72" width="9.5" bestFit="1" customWidth="1"/>
    <col min="73" max="73" width="21.83203125" bestFit="1" customWidth="1"/>
    <col min="74" max="74" width="16.33203125" bestFit="1" customWidth="1"/>
    <col min="75" max="75" width="11.6640625" bestFit="1" customWidth="1"/>
    <col min="76" max="76" width="5.83203125" bestFit="1" customWidth="1"/>
    <col min="77" max="77" width="9.5" bestFit="1" customWidth="1"/>
    <col min="78" max="78" width="11" bestFit="1" customWidth="1"/>
    <col min="79" max="79" width="11.5" bestFit="1" customWidth="1"/>
    <col min="80" max="80" width="5.83203125" bestFit="1" customWidth="1"/>
    <col min="81" max="81" width="4.1640625" bestFit="1" customWidth="1"/>
    <col min="82" max="82" width="9.5" bestFit="1" customWidth="1"/>
    <col min="83" max="83" width="14" bestFit="1" customWidth="1"/>
    <col min="84" max="84" width="17" bestFit="1" customWidth="1"/>
    <col min="85" max="85" width="9.5" bestFit="1" customWidth="1"/>
    <col min="86" max="86" width="19.6640625" bestFit="1" customWidth="1"/>
    <col min="87" max="87" width="13" bestFit="1" customWidth="1"/>
    <col min="88" max="88" width="9.5" bestFit="1" customWidth="1"/>
    <col min="89" max="89" width="15.5" bestFit="1" customWidth="1"/>
    <col min="90" max="90" width="14.1640625" bestFit="1" customWidth="1"/>
    <col min="91" max="91" width="12.33203125" bestFit="1" customWidth="1"/>
    <col min="92" max="92" width="4.1640625" bestFit="1" customWidth="1"/>
    <col min="93" max="93" width="9.5" bestFit="1" customWidth="1"/>
    <col min="94" max="94" width="14.33203125" bestFit="1" customWidth="1"/>
    <col min="95" max="95" width="8.33203125" bestFit="1" customWidth="1"/>
    <col min="96" max="96" width="5.83203125" bestFit="1" customWidth="1"/>
    <col min="97" max="97" width="4.1640625" bestFit="1" customWidth="1"/>
    <col min="98" max="98" width="9.5" bestFit="1" customWidth="1"/>
    <col min="99" max="99" width="9.33203125" bestFit="1" customWidth="1"/>
    <col min="100" max="100" width="14.83203125" bestFit="1" customWidth="1"/>
    <col min="101" max="101" width="9.33203125" bestFit="1" customWidth="1"/>
    <col min="102" max="102" width="5.83203125" bestFit="1" customWidth="1"/>
    <col min="103" max="103" width="4.1640625" bestFit="1" customWidth="1"/>
    <col min="104" max="104" width="9.5" bestFit="1" customWidth="1"/>
    <col min="105" max="105" width="10.1640625" bestFit="1" customWidth="1"/>
    <col min="106" max="106" width="11.83203125" bestFit="1" customWidth="1"/>
    <col min="107" max="107" width="9.1640625" bestFit="1" customWidth="1"/>
    <col min="108" max="109" width="11.6640625" bestFit="1" customWidth="1"/>
  </cols>
  <sheetData>
    <row r="1" spans="1:6" x14ac:dyDescent="0.2">
      <c r="A1" s="4" t="s">
        <v>6</v>
      </c>
      <c r="B1" t="s">
        <v>2070</v>
      </c>
    </row>
    <row r="3" spans="1:6" x14ac:dyDescent="0.2">
      <c r="A3" s="4" t="s">
        <v>2045</v>
      </c>
      <c r="B3" s="4" t="s">
        <v>2033</v>
      </c>
    </row>
    <row r="4" spans="1:6" x14ac:dyDescent="0.2">
      <c r="A4" s="4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2039</v>
      </c>
      <c r="E8">
        <v>4</v>
      </c>
      <c r="F8">
        <v>4</v>
      </c>
    </row>
    <row r="9" spans="1:6" x14ac:dyDescent="0.2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76C4-341C-064D-BC5E-2EB656F9CA11}">
  <sheetPr codeName="Sheet4"/>
  <dimension ref="A1:F30"/>
  <sheetViews>
    <sheetView workbookViewId="0">
      <selection activeCell="B6" sqref="B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.6640625" bestFit="1" customWidth="1"/>
    <col min="8" max="8" width="3.5" bestFit="1" customWidth="1"/>
    <col min="9" max="9" width="13" bestFit="1" customWidth="1"/>
    <col min="10" max="10" width="8" bestFit="1" customWidth="1"/>
    <col min="11" max="11" width="3.33203125" bestFit="1" customWidth="1"/>
    <col min="12" max="12" width="3.5" bestFit="1" customWidth="1"/>
    <col min="13" max="14" width="3.6640625" bestFit="1" customWidth="1"/>
    <col min="15" max="15" width="3.1640625" bestFit="1" customWidth="1"/>
    <col min="16" max="16" width="4.1640625" bestFit="1" customWidth="1"/>
    <col min="17" max="17" width="10.5" bestFit="1" customWidth="1"/>
    <col min="18" max="18" width="6.33203125" bestFit="1" customWidth="1"/>
    <col min="19" max="19" width="3.33203125" bestFit="1" customWidth="1"/>
    <col min="20" max="20" width="3.5" bestFit="1" customWidth="1"/>
    <col min="21" max="22" width="3.6640625" bestFit="1" customWidth="1"/>
    <col min="23" max="23" width="3.5" bestFit="1" customWidth="1"/>
    <col min="24" max="24" width="8.83203125" bestFit="1" customWidth="1"/>
    <col min="25" max="25" width="11.6640625" bestFit="1" customWidth="1"/>
    <col min="26" max="26" width="3.33203125" bestFit="1" customWidth="1"/>
    <col min="27" max="27" width="3.5" bestFit="1" customWidth="1"/>
    <col min="28" max="29" width="3.6640625" bestFit="1" customWidth="1"/>
    <col min="30" max="30" width="3.1640625" bestFit="1" customWidth="1"/>
    <col min="31" max="31" width="4.1640625" bestFit="1" customWidth="1"/>
    <col min="32" max="32" width="14.1640625" bestFit="1" customWidth="1"/>
    <col min="33" max="33" width="10.83203125" bestFit="1" customWidth="1"/>
    <col min="34" max="34" width="7.1640625" bestFit="1" customWidth="1"/>
    <col min="35" max="35" width="8.33203125" bestFit="1" customWidth="1"/>
    <col min="36" max="36" width="11.33203125" bestFit="1" customWidth="1"/>
    <col min="37" max="37" width="4.83203125" bestFit="1" customWidth="1"/>
    <col min="38" max="38" width="6" bestFit="1" customWidth="1"/>
    <col min="39" max="39" width="11.5" bestFit="1" customWidth="1"/>
    <col min="40" max="40" width="7.1640625" bestFit="1" customWidth="1"/>
    <col min="41" max="41" width="8" bestFit="1" customWidth="1"/>
    <col min="42" max="42" width="11.33203125" bestFit="1" customWidth="1"/>
    <col min="43" max="43" width="6" bestFit="1" customWidth="1"/>
    <col min="44" max="44" width="7.1640625" bestFit="1" customWidth="1"/>
    <col min="45" max="45" width="8.1640625" bestFit="1" customWidth="1"/>
    <col min="46" max="46" width="11.33203125" bestFit="1" customWidth="1"/>
    <col min="47" max="47" width="6" bestFit="1" customWidth="1"/>
    <col min="48" max="48" width="9.5" bestFit="1" customWidth="1"/>
    <col min="49" max="49" width="10.1640625" bestFit="1" customWidth="1"/>
    <col min="50" max="50" width="7.1640625" bestFit="1" customWidth="1"/>
    <col min="51" max="51" width="8.33203125" bestFit="1" customWidth="1"/>
    <col min="52" max="52" width="11.33203125" bestFit="1" customWidth="1"/>
    <col min="53" max="53" width="4.83203125" bestFit="1" customWidth="1"/>
    <col min="54" max="54" width="6" bestFit="1" customWidth="1"/>
    <col min="55" max="55" width="9.5" bestFit="1" customWidth="1"/>
    <col min="56" max="56" width="10.1640625" bestFit="1" customWidth="1"/>
    <col min="57" max="57" width="7.1640625" bestFit="1" customWidth="1"/>
    <col min="58" max="58" width="8.33203125" bestFit="1" customWidth="1"/>
    <col min="59" max="59" width="11.33203125" bestFit="1" customWidth="1"/>
    <col min="60" max="60" width="4.83203125" bestFit="1" customWidth="1"/>
    <col min="61" max="61" width="6.6640625" bestFit="1" customWidth="1"/>
    <col min="62" max="62" width="6" bestFit="1" customWidth="1"/>
    <col min="63" max="63" width="11.5" bestFit="1" customWidth="1"/>
    <col min="64" max="64" width="9.5" bestFit="1" customWidth="1"/>
    <col min="65" max="65" width="7.1640625" bestFit="1" customWidth="1"/>
    <col min="66" max="66" width="7.33203125" bestFit="1" customWidth="1"/>
    <col min="67" max="67" width="11.33203125" bestFit="1" customWidth="1"/>
    <col min="68" max="68" width="4.83203125" bestFit="1" customWidth="1"/>
    <col min="69" max="69" width="6.6640625" bestFit="1" customWidth="1"/>
    <col min="70" max="70" width="6" bestFit="1" customWidth="1"/>
    <col min="71" max="71" width="11.5" bestFit="1" customWidth="1"/>
    <col min="72" max="72" width="9.5" bestFit="1" customWidth="1"/>
    <col min="73" max="73" width="10.1640625" bestFit="1" customWidth="1"/>
    <col min="74" max="74" width="7.1640625" bestFit="1" customWidth="1"/>
    <col min="75" max="75" width="8.1640625" bestFit="1" customWidth="1"/>
    <col min="76" max="76" width="10.5" bestFit="1" customWidth="1"/>
    <col min="77" max="77" width="11.33203125" bestFit="1" customWidth="1"/>
    <col min="78" max="78" width="8.33203125" bestFit="1" customWidth="1"/>
    <col min="79" max="79" width="10.1640625" bestFit="1" customWidth="1"/>
    <col min="80" max="80" width="8" bestFit="1" customWidth="1"/>
    <col min="81" max="81" width="6.6640625" bestFit="1" customWidth="1"/>
    <col min="82" max="82" width="8.1640625" bestFit="1" customWidth="1"/>
    <col min="83" max="83" width="7.1640625" bestFit="1" customWidth="1"/>
    <col min="84" max="84" width="8.33203125" bestFit="1" customWidth="1"/>
    <col min="85" max="85" width="11.33203125" bestFit="1" customWidth="1"/>
    <col min="86" max="86" width="8.33203125" bestFit="1" customWidth="1"/>
    <col min="87" max="87" width="11.33203125" bestFit="1" customWidth="1"/>
    <col min="88" max="88" width="6.6640625" bestFit="1" customWidth="1"/>
    <col min="89" max="89" width="11.5" bestFit="1" customWidth="1"/>
    <col min="90" max="90" width="9.5" bestFit="1" customWidth="1"/>
    <col min="91" max="91" width="10.1640625" bestFit="1" customWidth="1"/>
    <col min="92" max="92" width="7.1640625" bestFit="1" customWidth="1"/>
    <col min="93" max="93" width="8.1640625" bestFit="1" customWidth="1"/>
    <col min="94" max="94" width="8.83203125" bestFit="1" customWidth="1"/>
    <col min="95" max="95" width="11.6640625" bestFit="1" customWidth="1"/>
    <col min="96" max="96" width="4.83203125" bestFit="1" customWidth="1"/>
    <col min="97" max="97" width="6.6640625" bestFit="1" customWidth="1"/>
    <col min="98" max="98" width="6" bestFit="1" customWidth="1"/>
    <col min="99" max="99" width="11.5" bestFit="1" customWidth="1"/>
    <col min="100" max="100" width="9.5" bestFit="1" customWidth="1"/>
    <col min="101" max="101" width="10.1640625" bestFit="1" customWidth="1"/>
    <col min="102" max="102" width="7.1640625" bestFit="1" customWidth="1"/>
    <col min="103" max="103" width="8.33203125" bestFit="1" customWidth="1"/>
    <col min="104" max="104" width="11.33203125" bestFit="1" customWidth="1"/>
    <col min="105" max="105" width="6" bestFit="1" customWidth="1"/>
    <col min="106" max="106" width="9.5" bestFit="1" customWidth="1"/>
    <col min="107" max="107" width="10.1640625" bestFit="1" customWidth="1"/>
    <col min="108" max="108" width="7.1640625" bestFit="1" customWidth="1"/>
    <col min="109" max="109" width="8" bestFit="1" customWidth="1"/>
    <col min="110" max="110" width="11.33203125" bestFit="1" customWidth="1"/>
    <col min="111" max="111" width="6.6640625" bestFit="1" customWidth="1"/>
    <col min="112" max="112" width="6" bestFit="1" customWidth="1"/>
    <col min="113" max="113" width="9.5" bestFit="1" customWidth="1"/>
    <col min="114" max="114" width="10.1640625" bestFit="1" customWidth="1"/>
    <col min="115" max="115" width="7.1640625" bestFit="1" customWidth="1"/>
    <col min="116" max="116" width="8.1640625" bestFit="1" customWidth="1"/>
    <col min="117" max="117" width="11.33203125" bestFit="1" customWidth="1"/>
    <col min="118" max="118" width="6.6640625" bestFit="1" customWidth="1"/>
    <col min="119" max="119" width="6" bestFit="1" customWidth="1"/>
    <col min="120" max="120" width="9.5" bestFit="1" customWidth="1"/>
    <col min="121" max="121" width="7.1640625" bestFit="1" customWidth="1"/>
    <col min="122" max="122" width="8.33203125" bestFit="1" customWidth="1"/>
    <col min="123" max="123" width="11.33203125" bestFit="1" customWidth="1"/>
    <col min="124" max="124" width="4.83203125" bestFit="1" customWidth="1"/>
    <col min="125" max="125" width="6.6640625" bestFit="1" customWidth="1"/>
    <col min="126" max="126" width="6" bestFit="1" customWidth="1"/>
    <col min="127" max="127" width="10.1640625" bestFit="1" customWidth="1"/>
    <col min="128" max="128" width="7.1640625" bestFit="1" customWidth="1"/>
    <col min="129" max="129" width="8.33203125" bestFit="1" customWidth="1"/>
    <col min="130" max="130" width="11.33203125" bestFit="1" customWidth="1"/>
    <col min="131" max="131" width="6.6640625" bestFit="1" customWidth="1"/>
    <col min="132" max="132" width="6" bestFit="1" customWidth="1"/>
    <col min="133" max="133" width="11.5" bestFit="1" customWidth="1"/>
    <col min="134" max="134" width="9.5" bestFit="1" customWidth="1"/>
    <col min="135" max="135" width="10.1640625" bestFit="1" customWidth="1"/>
    <col min="136" max="136" width="7.1640625" bestFit="1" customWidth="1"/>
    <col min="137" max="137" width="7.33203125" bestFit="1" customWidth="1"/>
    <col min="138" max="138" width="11.33203125" bestFit="1" customWidth="1"/>
    <col min="139" max="139" width="4.83203125" bestFit="1" customWidth="1"/>
    <col min="140" max="140" width="6.6640625" bestFit="1" customWidth="1"/>
    <col min="141" max="141" width="9.83203125" bestFit="1" customWidth="1"/>
    <col min="142" max="142" width="6" bestFit="1" customWidth="1"/>
    <col min="143" max="143" width="11.5" bestFit="1" customWidth="1"/>
    <col min="144" max="144" width="9.5" bestFit="1" customWidth="1"/>
    <col min="145" max="145" width="10.1640625" bestFit="1" customWidth="1"/>
    <col min="146" max="146" width="7.1640625" bestFit="1" customWidth="1"/>
    <col min="147" max="147" width="8.1640625" bestFit="1" customWidth="1"/>
    <col min="148" max="148" width="14.1640625" bestFit="1" customWidth="1"/>
  </cols>
  <sheetData>
    <row r="1" spans="1:6" x14ac:dyDescent="0.2">
      <c r="A1" s="4" t="s">
        <v>2031</v>
      </c>
      <c r="B1" t="s">
        <v>2070</v>
      </c>
    </row>
    <row r="2" spans="1:6" x14ac:dyDescent="0.2">
      <c r="A2" s="4" t="s">
        <v>6</v>
      </c>
      <c r="B2" t="s">
        <v>2070</v>
      </c>
    </row>
    <row r="4" spans="1:6" x14ac:dyDescent="0.2">
      <c r="A4" s="4" t="s">
        <v>2045</v>
      </c>
      <c r="B4" s="4" t="s">
        <v>2033</v>
      </c>
    </row>
    <row r="5" spans="1:6" x14ac:dyDescent="0.2">
      <c r="A5" s="4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5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2047</v>
      </c>
      <c r="E7">
        <v>4</v>
      </c>
      <c r="F7">
        <v>4</v>
      </c>
    </row>
    <row r="8" spans="1:6" x14ac:dyDescent="0.2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2050</v>
      </c>
      <c r="C10">
        <v>8</v>
      </c>
      <c r="E10">
        <v>10</v>
      </c>
      <c r="F10">
        <v>18</v>
      </c>
    </row>
    <row r="11" spans="1:6" x14ac:dyDescent="0.2">
      <c r="A11" s="5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2055</v>
      </c>
      <c r="C15">
        <v>3</v>
      </c>
      <c r="E15">
        <v>4</v>
      </c>
      <c r="F15">
        <v>7</v>
      </c>
    </row>
    <row r="16" spans="1:6" x14ac:dyDescent="0.2">
      <c r="A16" s="5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2060</v>
      </c>
      <c r="C20">
        <v>4</v>
      </c>
      <c r="E20">
        <v>4</v>
      </c>
      <c r="F20">
        <v>8</v>
      </c>
    </row>
    <row r="21" spans="1:6" x14ac:dyDescent="0.2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2062</v>
      </c>
      <c r="C22">
        <v>9</v>
      </c>
      <c r="E22">
        <v>5</v>
      </c>
      <c r="F22">
        <v>14</v>
      </c>
    </row>
    <row r="23" spans="1:6" x14ac:dyDescent="0.2">
      <c r="A23" s="5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2065</v>
      </c>
      <c r="C25">
        <v>7</v>
      </c>
      <c r="E25">
        <v>14</v>
      </c>
      <c r="F25">
        <v>21</v>
      </c>
    </row>
    <row r="26" spans="1:6" x14ac:dyDescent="0.2">
      <c r="A26" s="5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2069</v>
      </c>
      <c r="E29">
        <v>3</v>
      </c>
      <c r="F29">
        <v>3</v>
      </c>
    </row>
    <row r="30" spans="1:6" x14ac:dyDescent="0.2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50FC-8D28-9F4A-BE79-90EC6BCE8DC5}">
  <sheetPr codeName="Sheet7"/>
  <dimension ref="A1:E18"/>
  <sheetViews>
    <sheetView tabSelected="1" workbookViewId="0">
      <selection activeCell="R16" sqref="R1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7" bestFit="1" customWidth="1"/>
  </cols>
  <sheetData>
    <row r="1" spans="1:5" x14ac:dyDescent="0.2">
      <c r="A1" s="4" t="s">
        <v>2031</v>
      </c>
      <c r="B1" t="s">
        <v>2037</v>
      </c>
    </row>
    <row r="2" spans="1:5" x14ac:dyDescent="0.2">
      <c r="A2" s="4" t="s">
        <v>2085</v>
      </c>
      <c r="B2" t="s">
        <v>2070</v>
      </c>
    </row>
    <row r="4" spans="1:5" x14ac:dyDescent="0.2">
      <c r="A4" s="4" t="s">
        <v>2045</v>
      </c>
      <c r="B4" s="4" t="s">
        <v>2033</v>
      </c>
    </row>
    <row r="5" spans="1:5" x14ac:dyDescent="0.2">
      <c r="A5" s="4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5" t="s">
        <v>2073</v>
      </c>
      <c r="B6" s="20"/>
      <c r="C6" s="20">
        <v>1</v>
      </c>
      <c r="D6" s="20">
        <v>2</v>
      </c>
      <c r="E6" s="20">
        <v>3</v>
      </c>
    </row>
    <row r="7" spans="1:5" x14ac:dyDescent="0.2">
      <c r="A7" s="5" t="s">
        <v>2074</v>
      </c>
      <c r="B7" s="20">
        <v>1</v>
      </c>
      <c r="C7" s="20">
        <v>2</v>
      </c>
      <c r="D7" s="20">
        <v>1</v>
      </c>
      <c r="E7" s="20">
        <v>4</v>
      </c>
    </row>
    <row r="8" spans="1:5" x14ac:dyDescent="0.2">
      <c r="A8" s="5" t="s">
        <v>2075</v>
      </c>
      <c r="B8" s="20"/>
      <c r="C8" s="20">
        <v>2</v>
      </c>
      <c r="D8" s="20">
        <v>1</v>
      </c>
      <c r="E8" s="20">
        <v>3</v>
      </c>
    </row>
    <row r="9" spans="1:5" x14ac:dyDescent="0.2">
      <c r="A9" s="5" t="s">
        <v>2076</v>
      </c>
      <c r="B9" s="20"/>
      <c r="C9" s="20">
        <v>2</v>
      </c>
      <c r="D9" s="20">
        <v>1</v>
      </c>
      <c r="E9" s="20">
        <v>3</v>
      </c>
    </row>
    <row r="10" spans="1:5" x14ac:dyDescent="0.2">
      <c r="A10" s="5" t="s">
        <v>2077</v>
      </c>
      <c r="B10" s="20"/>
      <c r="C10" s="20">
        <v>2</v>
      </c>
      <c r="D10" s="20">
        <v>2</v>
      </c>
      <c r="E10" s="20">
        <v>4</v>
      </c>
    </row>
    <row r="11" spans="1:5" x14ac:dyDescent="0.2">
      <c r="A11" s="5" t="s">
        <v>2078</v>
      </c>
      <c r="B11" s="20">
        <v>1</v>
      </c>
      <c r="C11" s="20">
        <v>1</v>
      </c>
      <c r="D11" s="20">
        <v>2</v>
      </c>
      <c r="E11" s="20">
        <v>4</v>
      </c>
    </row>
    <row r="12" spans="1:5" x14ac:dyDescent="0.2">
      <c r="A12" s="5" t="s">
        <v>2079</v>
      </c>
      <c r="B12" s="20">
        <v>1</v>
      </c>
      <c r="C12" s="20">
        <v>3</v>
      </c>
      <c r="D12" s="20">
        <v>4</v>
      </c>
      <c r="E12" s="20">
        <v>8</v>
      </c>
    </row>
    <row r="13" spans="1:5" x14ac:dyDescent="0.2">
      <c r="A13" s="5" t="s">
        <v>2080</v>
      </c>
      <c r="B13" s="20"/>
      <c r="C13" s="20"/>
      <c r="D13" s="20">
        <v>1</v>
      </c>
      <c r="E13" s="20">
        <v>1</v>
      </c>
    </row>
    <row r="14" spans="1:5" x14ac:dyDescent="0.2">
      <c r="A14" s="5" t="s">
        <v>2081</v>
      </c>
      <c r="B14" s="20"/>
      <c r="C14" s="20">
        <v>3</v>
      </c>
      <c r="D14" s="20">
        <v>2</v>
      </c>
      <c r="E14" s="20">
        <v>5</v>
      </c>
    </row>
    <row r="15" spans="1:5" x14ac:dyDescent="0.2">
      <c r="A15" s="5" t="s">
        <v>2082</v>
      </c>
      <c r="B15" s="20">
        <v>1</v>
      </c>
      <c r="C15" s="20"/>
      <c r="D15" s="20">
        <v>2</v>
      </c>
      <c r="E15" s="20">
        <v>3</v>
      </c>
    </row>
    <row r="16" spans="1:5" x14ac:dyDescent="0.2">
      <c r="A16" s="5" t="s">
        <v>2083</v>
      </c>
      <c r="B16" s="20"/>
      <c r="C16" s="20">
        <v>2</v>
      </c>
      <c r="D16" s="20">
        <v>2</v>
      </c>
      <c r="E16" s="20">
        <v>4</v>
      </c>
    </row>
    <row r="17" spans="1:5" x14ac:dyDescent="0.2">
      <c r="A17" s="5" t="s">
        <v>2084</v>
      </c>
      <c r="B17" s="20"/>
      <c r="C17" s="20">
        <v>2</v>
      </c>
      <c r="D17" s="20">
        <v>2</v>
      </c>
      <c r="E17" s="20">
        <v>4</v>
      </c>
    </row>
    <row r="18" spans="1:5" x14ac:dyDescent="0.2">
      <c r="A18" s="5" t="s">
        <v>2034</v>
      </c>
      <c r="B18" s="20">
        <v>4</v>
      </c>
      <c r="C18" s="20">
        <v>20</v>
      </c>
      <c r="D18" s="20">
        <v>22</v>
      </c>
      <c r="E18" s="20">
        <v>46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92CD-1B44-A04C-AE50-88D1CC298306}">
  <sheetPr codeName="Sheet8"/>
  <dimension ref="A1:I13"/>
  <sheetViews>
    <sheetView workbookViewId="0">
      <selection activeCell="F4" sqref="F4"/>
    </sheetView>
  </sheetViews>
  <sheetFormatPr baseColWidth="10" defaultRowHeight="16" x14ac:dyDescent="0.2"/>
  <cols>
    <col min="1" max="1" width="28.33203125" customWidth="1"/>
    <col min="2" max="2" width="17.83203125" customWidth="1"/>
    <col min="3" max="3" width="15.5" customWidth="1"/>
    <col min="4" max="4" width="19" customWidth="1"/>
    <col min="5" max="5" width="13.6640625" customWidth="1"/>
    <col min="6" max="6" width="19.6640625" customWidth="1"/>
    <col min="7" max="7" width="16.83203125" style="10" customWidth="1"/>
    <col min="8" max="8" width="20.5" style="10" customWidth="1"/>
  </cols>
  <sheetData>
    <row r="1" spans="1:9" s="8" customFormat="1" x14ac:dyDescent="0.2">
      <c r="A1" s="8" t="s">
        <v>2086</v>
      </c>
      <c r="B1" s="8" t="s">
        <v>2087</v>
      </c>
      <c r="C1" s="8" t="s">
        <v>2093</v>
      </c>
      <c r="D1" s="8" t="s">
        <v>2088</v>
      </c>
      <c r="E1" s="8" t="s">
        <v>2089</v>
      </c>
      <c r="F1" s="8" t="s">
        <v>2090</v>
      </c>
      <c r="G1" s="11" t="s">
        <v>2091</v>
      </c>
      <c r="H1" s="11" t="s">
        <v>2092</v>
      </c>
      <c r="I1" s="8" t="s">
        <v>2086</v>
      </c>
    </row>
    <row r="2" spans="1:9" x14ac:dyDescent="0.2">
      <c r="A2" s="9" t="s">
        <v>2094</v>
      </c>
      <c r="B2">
        <v>30</v>
      </c>
      <c r="C2">
        <v>20</v>
      </c>
      <c r="D2">
        <v>1</v>
      </c>
      <c r="E2">
        <f>SUM(C2+D2+B2)</f>
        <v>51</v>
      </c>
      <c r="F2" s="10">
        <f>SUM(B2/E2)</f>
        <v>0.58823529411764708</v>
      </c>
      <c r="G2" s="10">
        <f>SUM(C2/E2)</f>
        <v>0.39215686274509803</v>
      </c>
      <c r="H2" s="10">
        <f>SUM(D2/E2)</f>
        <v>1.9607843137254902E-2</v>
      </c>
      <c r="I2" s="9" t="s">
        <v>2094</v>
      </c>
    </row>
    <row r="3" spans="1:9" x14ac:dyDescent="0.2">
      <c r="A3" s="9" t="s">
        <v>2095</v>
      </c>
      <c r="B3">
        <v>191</v>
      </c>
      <c r="C3">
        <v>38</v>
      </c>
      <c r="D3">
        <v>2</v>
      </c>
      <c r="E3">
        <f t="shared" ref="E3:E13" si="0">SUM(C3+D3+B3)</f>
        <v>231</v>
      </c>
      <c r="F3" s="10">
        <f t="shared" ref="F3:F13" si="1">SUM(B3/E3)</f>
        <v>0.82683982683982682</v>
      </c>
      <c r="G3" s="10">
        <f t="shared" ref="G3:G13" si="2">SUM(C3/E3)</f>
        <v>0.16450216450216451</v>
      </c>
      <c r="H3" s="10">
        <f t="shared" ref="H3:H13" si="3">SUM(D3/E3)</f>
        <v>8.658008658008658E-3</v>
      </c>
      <c r="I3" s="9" t="s">
        <v>2095</v>
      </c>
    </row>
    <row r="4" spans="1:9" x14ac:dyDescent="0.2">
      <c r="A4" s="9" t="s">
        <v>2096</v>
      </c>
      <c r="B4">
        <v>164</v>
      </c>
      <c r="C4">
        <v>126</v>
      </c>
      <c r="D4"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  <c r="I4" s="9" t="s">
        <v>2096</v>
      </c>
    </row>
    <row r="5" spans="1:9" x14ac:dyDescent="0.2">
      <c r="A5" s="9" t="s">
        <v>2097</v>
      </c>
      <c r="B5">
        <v>4</v>
      </c>
      <c r="C5">
        <v>5</v>
      </c>
      <c r="D5"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  <c r="I5" s="9" t="s">
        <v>2097</v>
      </c>
    </row>
    <row r="6" spans="1:9" x14ac:dyDescent="0.2">
      <c r="A6" s="9" t="s">
        <v>2098</v>
      </c>
      <c r="B6">
        <v>10</v>
      </c>
      <c r="C6">
        <v>0</v>
      </c>
      <c r="D6"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  <c r="I6" s="9" t="s">
        <v>2098</v>
      </c>
    </row>
    <row r="7" spans="1:9" x14ac:dyDescent="0.2">
      <c r="A7" s="9" t="s">
        <v>2099</v>
      </c>
      <c r="B7">
        <v>7</v>
      </c>
      <c r="C7">
        <v>0</v>
      </c>
      <c r="D7"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  <c r="I7" s="9" t="s">
        <v>2099</v>
      </c>
    </row>
    <row r="8" spans="1:9" x14ac:dyDescent="0.2">
      <c r="A8" s="9" t="s">
        <v>2100</v>
      </c>
      <c r="B8">
        <v>11</v>
      </c>
      <c r="C8">
        <v>3</v>
      </c>
      <c r="D8"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  <c r="I8" s="9" t="s">
        <v>2100</v>
      </c>
    </row>
    <row r="9" spans="1:9" x14ac:dyDescent="0.2">
      <c r="A9" s="9" t="s">
        <v>2101</v>
      </c>
      <c r="B9">
        <v>7</v>
      </c>
      <c r="C9">
        <v>0</v>
      </c>
      <c r="D9"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  <c r="I9" s="9" t="s">
        <v>2101</v>
      </c>
    </row>
    <row r="10" spans="1:9" x14ac:dyDescent="0.2">
      <c r="A10" s="9" t="s">
        <v>2102</v>
      </c>
      <c r="B10">
        <v>8</v>
      </c>
      <c r="C10">
        <v>3</v>
      </c>
      <c r="D10"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  <c r="I10" s="9" t="s">
        <v>2102</v>
      </c>
    </row>
    <row r="11" spans="1:9" x14ac:dyDescent="0.2">
      <c r="A11" s="9" t="s">
        <v>2103</v>
      </c>
      <c r="B11">
        <v>11</v>
      </c>
      <c r="C11">
        <v>3</v>
      </c>
      <c r="D11"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  <c r="I11" s="9" t="s">
        <v>2103</v>
      </c>
    </row>
    <row r="12" spans="1:9" x14ac:dyDescent="0.2">
      <c r="A12" s="9" t="s">
        <v>2104</v>
      </c>
      <c r="B12">
        <v>8</v>
      </c>
      <c r="C12">
        <v>3</v>
      </c>
      <c r="D12"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  <c r="I12" s="9" t="s">
        <v>2104</v>
      </c>
    </row>
    <row r="13" spans="1:9" x14ac:dyDescent="0.2">
      <c r="A13" s="9" t="s">
        <v>2105</v>
      </c>
      <c r="B13">
        <v>114</v>
      </c>
      <c r="C13">
        <v>163</v>
      </c>
      <c r="D13"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  <c r="I13" s="9" t="s">
        <v>2105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3167-BEB3-3B4A-892B-2A23B786F04A}">
  <dimension ref="A1:J566"/>
  <sheetViews>
    <sheetView workbookViewId="0">
      <selection activeCell="G25" sqref="G25"/>
    </sheetView>
  </sheetViews>
  <sheetFormatPr baseColWidth="10" defaultRowHeight="16" x14ac:dyDescent="0.2"/>
  <cols>
    <col min="2" max="2" width="14.5" customWidth="1"/>
    <col min="4" max="4" width="15.1640625" customWidth="1"/>
    <col min="7" max="7" width="16.6640625" customWidth="1"/>
    <col min="8" max="8" width="15.6640625" customWidth="1"/>
    <col min="9" max="9" width="17.33203125" customWidth="1"/>
    <col min="10" max="10" width="16" customWidth="1"/>
  </cols>
  <sheetData>
    <row r="1" spans="1:10" x14ac:dyDescent="0.2">
      <c r="A1" s="1" t="s">
        <v>4</v>
      </c>
      <c r="B1" s="1" t="s">
        <v>5</v>
      </c>
      <c r="C1" s="1" t="s">
        <v>4</v>
      </c>
      <c r="D1" s="1" t="s">
        <v>5</v>
      </c>
    </row>
    <row r="2" spans="1:10" x14ac:dyDescent="0.2">
      <c r="A2" t="s">
        <v>20</v>
      </c>
      <c r="B2">
        <v>158</v>
      </c>
      <c r="C2" t="s">
        <v>14</v>
      </c>
      <c r="D2">
        <v>0</v>
      </c>
    </row>
    <row r="3" spans="1:10" x14ac:dyDescent="0.2">
      <c r="A3" t="s">
        <v>20</v>
      </c>
      <c r="B3">
        <v>1425</v>
      </c>
      <c r="C3" t="s">
        <v>14</v>
      </c>
      <c r="D3">
        <v>24</v>
      </c>
    </row>
    <row r="4" spans="1:10" x14ac:dyDescent="0.2">
      <c r="A4" t="s">
        <v>20</v>
      </c>
      <c r="B4">
        <v>174</v>
      </c>
      <c r="C4" t="s">
        <v>14</v>
      </c>
      <c r="D4">
        <v>53</v>
      </c>
    </row>
    <row r="5" spans="1:10" x14ac:dyDescent="0.2">
      <c r="A5" t="s">
        <v>20</v>
      </c>
      <c r="B5">
        <v>227</v>
      </c>
      <c r="C5" t="s">
        <v>14</v>
      </c>
      <c r="D5">
        <v>18</v>
      </c>
    </row>
    <row r="6" spans="1:10" x14ac:dyDescent="0.2">
      <c r="A6" t="s">
        <v>20</v>
      </c>
      <c r="B6">
        <v>220</v>
      </c>
      <c r="C6" t="s">
        <v>14</v>
      </c>
      <c r="D6">
        <v>44</v>
      </c>
    </row>
    <row r="7" spans="1:10" x14ac:dyDescent="0.2">
      <c r="A7" t="s">
        <v>20</v>
      </c>
      <c r="B7">
        <v>98</v>
      </c>
      <c r="C7" t="s">
        <v>14</v>
      </c>
      <c r="D7">
        <v>27</v>
      </c>
    </row>
    <row r="8" spans="1:10" x14ac:dyDescent="0.2">
      <c r="A8" t="s">
        <v>20</v>
      </c>
      <c r="B8">
        <v>100</v>
      </c>
      <c r="C8" t="s">
        <v>14</v>
      </c>
      <c r="D8">
        <v>55</v>
      </c>
    </row>
    <row r="9" spans="1:10" x14ac:dyDescent="0.2">
      <c r="A9" t="s">
        <v>20</v>
      </c>
      <c r="B9">
        <v>1249</v>
      </c>
      <c r="C9" t="s">
        <v>14</v>
      </c>
      <c r="D9">
        <v>200</v>
      </c>
    </row>
    <row r="10" spans="1:10" x14ac:dyDescent="0.2">
      <c r="A10" t="s">
        <v>20</v>
      </c>
      <c r="B10">
        <v>1396</v>
      </c>
      <c r="C10" t="s">
        <v>14</v>
      </c>
      <c r="D10">
        <v>452</v>
      </c>
      <c r="G10" s="15" t="s">
        <v>2106</v>
      </c>
      <c r="H10" s="15"/>
      <c r="I10" s="15" t="s">
        <v>2107</v>
      </c>
      <c r="J10" s="15"/>
    </row>
    <row r="11" spans="1:10" x14ac:dyDescent="0.2">
      <c r="A11" t="s">
        <v>20</v>
      </c>
      <c r="B11">
        <v>890</v>
      </c>
      <c r="C11" t="s">
        <v>14</v>
      </c>
      <c r="D11">
        <v>674</v>
      </c>
      <c r="G11" s="16" t="s">
        <v>2108</v>
      </c>
      <c r="H11" s="18">
        <f>AVERAGE(yes)</f>
        <v>851.14690265486729</v>
      </c>
      <c r="I11" s="17" t="s">
        <v>2108</v>
      </c>
      <c r="J11" s="19">
        <f>AVERAGE(no)</f>
        <v>585.61538461538464</v>
      </c>
    </row>
    <row r="12" spans="1:10" x14ac:dyDescent="0.2">
      <c r="A12" t="s">
        <v>20</v>
      </c>
      <c r="B12">
        <v>142</v>
      </c>
      <c r="C12" t="s">
        <v>14</v>
      </c>
      <c r="D12">
        <v>558</v>
      </c>
      <c r="G12" s="16" t="s">
        <v>2109</v>
      </c>
      <c r="H12" s="13">
        <f>MEDIAN(yes)</f>
        <v>201</v>
      </c>
      <c r="I12" s="17" t="s">
        <v>2109</v>
      </c>
      <c r="J12" s="14">
        <f>MEDIAN(no)</f>
        <v>114.5</v>
      </c>
    </row>
    <row r="13" spans="1:10" x14ac:dyDescent="0.2">
      <c r="A13" t="s">
        <v>20</v>
      </c>
      <c r="B13">
        <v>2673</v>
      </c>
      <c r="C13" t="s">
        <v>14</v>
      </c>
      <c r="D13">
        <v>15</v>
      </c>
      <c r="G13" s="16" t="s">
        <v>2110</v>
      </c>
      <c r="H13" s="13">
        <f>MIN(yes)</f>
        <v>16</v>
      </c>
      <c r="I13" s="17" t="s">
        <v>2110</v>
      </c>
      <c r="J13" s="14">
        <f>MIN(no)</f>
        <v>0</v>
      </c>
    </row>
    <row r="14" spans="1:10" x14ac:dyDescent="0.2">
      <c r="A14" t="s">
        <v>20</v>
      </c>
      <c r="B14">
        <v>163</v>
      </c>
      <c r="C14" t="s">
        <v>14</v>
      </c>
      <c r="D14">
        <v>2307</v>
      </c>
      <c r="G14" s="16" t="s">
        <v>2113</v>
      </c>
      <c r="H14" s="13">
        <f>MAX(yes)</f>
        <v>7295</v>
      </c>
      <c r="I14" s="17" t="s">
        <v>2113</v>
      </c>
      <c r="J14" s="14">
        <f>MAX(no)</f>
        <v>6080</v>
      </c>
    </row>
    <row r="15" spans="1:10" x14ac:dyDescent="0.2">
      <c r="A15" t="s">
        <v>20</v>
      </c>
      <c r="B15">
        <v>2220</v>
      </c>
      <c r="C15" t="s">
        <v>14</v>
      </c>
      <c r="D15">
        <v>88</v>
      </c>
      <c r="G15" s="16" t="s">
        <v>2111</v>
      </c>
      <c r="H15" s="18">
        <f>_xlfn.VAR.P(yes)</f>
        <v>1603373.7324019109</v>
      </c>
      <c r="I15" s="17" t="s">
        <v>2111</v>
      </c>
      <c r="J15" s="19">
        <f>VARPA(no)</f>
        <v>921574.68174133555</v>
      </c>
    </row>
    <row r="16" spans="1:10" x14ac:dyDescent="0.2">
      <c r="A16" t="s">
        <v>20</v>
      </c>
      <c r="B16">
        <v>1606</v>
      </c>
      <c r="C16" t="s">
        <v>14</v>
      </c>
      <c r="D16">
        <v>48</v>
      </c>
      <c r="G16" s="16" t="s">
        <v>2112</v>
      </c>
      <c r="H16" s="18">
        <f>STDEV(yes)</f>
        <v>1267.366006183523</v>
      </c>
      <c r="I16" s="17" t="s">
        <v>2112</v>
      </c>
      <c r="J16" s="19">
        <f>STDEV(no)</f>
        <v>961.30819978260524</v>
      </c>
    </row>
    <row r="17" spans="1:7" x14ac:dyDescent="0.2">
      <c r="A17" t="s">
        <v>20</v>
      </c>
      <c r="B17">
        <v>129</v>
      </c>
      <c r="C17" t="s">
        <v>14</v>
      </c>
      <c r="D17">
        <v>1</v>
      </c>
    </row>
    <row r="18" spans="1:7" x14ac:dyDescent="0.2">
      <c r="A18" t="s">
        <v>20</v>
      </c>
      <c r="B18">
        <v>226</v>
      </c>
      <c r="C18" t="s">
        <v>14</v>
      </c>
      <c r="D18">
        <v>1467</v>
      </c>
    </row>
    <row r="19" spans="1:7" x14ac:dyDescent="0.2">
      <c r="A19" t="s">
        <v>20</v>
      </c>
      <c r="B19">
        <v>5419</v>
      </c>
      <c r="C19" t="s">
        <v>14</v>
      </c>
      <c r="D19">
        <v>75</v>
      </c>
    </row>
    <row r="20" spans="1:7" x14ac:dyDescent="0.2">
      <c r="A20" t="s">
        <v>20</v>
      </c>
      <c r="B20">
        <v>165</v>
      </c>
      <c r="C20" t="s">
        <v>14</v>
      </c>
      <c r="D20">
        <v>120</v>
      </c>
    </row>
    <row r="21" spans="1:7" x14ac:dyDescent="0.2">
      <c r="A21" t="s">
        <v>20</v>
      </c>
      <c r="B21">
        <v>1965</v>
      </c>
      <c r="C21" t="s">
        <v>14</v>
      </c>
      <c r="D21">
        <v>2253</v>
      </c>
    </row>
    <row r="22" spans="1:7" x14ac:dyDescent="0.2">
      <c r="A22" t="s">
        <v>20</v>
      </c>
      <c r="B22">
        <v>16</v>
      </c>
      <c r="C22" t="s">
        <v>14</v>
      </c>
      <c r="D22">
        <v>5</v>
      </c>
      <c r="G22" t="s">
        <v>2114</v>
      </c>
    </row>
    <row r="23" spans="1:7" x14ac:dyDescent="0.2">
      <c r="A23" t="s">
        <v>20</v>
      </c>
      <c r="B23">
        <v>107</v>
      </c>
      <c r="C23" t="s">
        <v>14</v>
      </c>
      <c r="D23">
        <v>38</v>
      </c>
    </row>
    <row r="24" spans="1:7" x14ac:dyDescent="0.2">
      <c r="A24" t="s">
        <v>20</v>
      </c>
      <c r="B24">
        <v>134</v>
      </c>
      <c r="C24" t="s">
        <v>14</v>
      </c>
      <c r="D24">
        <v>12</v>
      </c>
      <c r="G24" t="s">
        <v>2115</v>
      </c>
    </row>
    <row r="25" spans="1:7" x14ac:dyDescent="0.2">
      <c r="A25" t="s">
        <v>20</v>
      </c>
      <c r="B25">
        <v>198</v>
      </c>
      <c r="C25" t="s">
        <v>14</v>
      </c>
      <c r="D25">
        <v>1684</v>
      </c>
    </row>
    <row r="26" spans="1:7" x14ac:dyDescent="0.2">
      <c r="A26" t="s">
        <v>20</v>
      </c>
      <c r="B26">
        <v>111</v>
      </c>
      <c r="C26" t="s">
        <v>14</v>
      </c>
      <c r="D26">
        <v>56</v>
      </c>
    </row>
    <row r="27" spans="1:7" x14ac:dyDescent="0.2">
      <c r="A27" t="s">
        <v>20</v>
      </c>
      <c r="B27">
        <v>222</v>
      </c>
      <c r="C27" t="s">
        <v>14</v>
      </c>
      <c r="D27">
        <v>838</v>
      </c>
    </row>
    <row r="28" spans="1:7" x14ac:dyDescent="0.2">
      <c r="A28" t="s">
        <v>20</v>
      </c>
      <c r="B28">
        <v>6212</v>
      </c>
      <c r="C28" t="s">
        <v>14</v>
      </c>
      <c r="D28">
        <v>1000</v>
      </c>
    </row>
    <row r="29" spans="1:7" x14ac:dyDescent="0.2">
      <c r="A29" t="s">
        <v>20</v>
      </c>
      <c r="B29">
        <v>98</v>
      </c>
      <c r="C29" t="s">
        <v>14</v>
      </c>
      <c r="D29">
        <v>1482</v>
      </c>
    </row>
    <row r="30" spans="1:7" x14ac:dyDescent="0.2">
      <c r="A30" t="s">
        <v>20</v>
      </c>
      <c r="B30">
        <v>92</v>
      </c>
      <c r="C30" t="s">
        <v>14</v>
      </c>
      <c r="D30">
        <v>106</v>
      </c>
    </row>
    <row r="31" spans="1:7" x14ac:dyDescent="0.2">
      <c r="A31" t="s">
        <v>20</v>
      </c>
      <c r="B31">
        <v>149</v>
      </c>
      <c r="C31" t="s">
        <v>14</v>
      </c>
      <c r="D31">
        <v>679</v>
      </c>
    </row>
    <row r="32" spans="1:7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mergeCells count="2">
    <mergeCell ref="G10:H10"/>
    <mergeCell ref="I10:J10"/>
  </mergeCells>
  <conditionalFormatting sqref="A1:A1048141">
    <cfRule type="containsText" dxfId="7" priority="6" operator="containsText" text="canceled">
      <formula>NOT(ISERROR(SEARCH("canceled",A1)))</formula>
    </cfRule>
    <cfRule type="containsText" dxfId="6" priority="7" operator="containsText" text="live">
      <formula>NOT(ISERROR(SEARCH("live",A1)))</formula>
    </cfRule>
    <cfRule type="containsText" dxfId="5" priority="8" operator="containsText" text="successful">
      <formula>NOT(ISERROR(SEARCH("successful",A1)))</formula>
    </cfRule>
    <cfRule type="containsText" dxfId="4" priority="9" operator="containsText" text="failed">
      <formula>NOT(ISERROR(SEARCH("failed",A1)))</formula>
    </cfRule>
  </conditionalFormatting>
  <conditionalFormatting sqref="C1:C1047940">
    <cfRule type="containsText" dxfId="3" priority="1" operator="containsText" text="canceled">
      <formula>NOT(ISERROR(SEARCH("canceled",C1)))</formula>
    </cfRule>
    <cfRule type="containsText" dxfId="2" priority="2" operator="containsText" text="live">
      <formula>NOT(ISERROR(SEARCH("live",C1)))</formula>
    </cfRule>
    <cfRule type="containsText" dxfId="1" priority="3" operator="containsText" text="successful">
      <formula>NOT(ISERROR(SEARCH("successful",C1)))</formula>
    </cfRule>
    <cfRule type="containsText" dxfId="0" priority="4" operator="containsText" text="failed">
      <formula>NOT(ISERROR(SEARCH("failed",C1)))</formula>
    </cfRule>
  </conditionalFormatting>
  <conditionalFormatting sqref="C2">
    <cfRule type="colorScale" priority="5">
      <colorScale>
        <cfvo type="formula" val="&quot;failed&quot;"/>
        <cfvo type="formula" val="&quot;successful&quot;"/>
        <color rgb="FFFF0000"/>
        <color theme="9" tint="0.39997558519241921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Privileged" siteId="{fbc493a8-0d24-4454-a815-f4ca58e8c0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Pivot 1</vt:lpstr>
      <vt:lpstr>Pivot 2</vt:lpstr>
      <vt:lpstr>Pivot 3.</vt:lpstr>
      <vt:lpstr>Crowfunding Goal Analysis</vt:lpstr>
      <vt:lpstr>Statistical Analysis</vt:lpstr>
      <vt:lpstr>Goal</vt:lpstr>
      <vt:lpstr>no</vt:lpstr>
      <vt:lpstr>outcome</vt:lpstr>
      <vt:lpstr>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Simons, Sara</cp:lastModifiedBy>
  <dcterms:created xsi:type="dcterms:W3CDTF">2021-09-29T18:52:28Z</dcterms:created>
  <dcterms:modified xsi:type="dcterms:W3CDTF">2023-12-14T05:29:35Z</dcterms:modified>
</cp:coreProperties>
</file>